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D9CA744B-C2F3-6444-A675-B7DFFA5938BC}" xr6:coauthVersionLast="47" xr6:coauthVersionMax="47" xr10:uidLastSave="{00000000-0000-0000-0000-000000000000}"/>
  <bookViews>
    <workbookView xWindow="0" yWindow="760" windowWidth="30240" windowHeight="18880" xr2:uid="{00000000-000D-0000-FFFF-FFFF00000000}"/>
  </bookViews>
  <sheets>
    <sheet name="Biogas" sheetId="1" r:id="rId1"/>
  </sheets>
  <calcPr calcId="191029" iterate="1" iterateDelta="0.01"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0" i="1" l="1"/>
  <c r="B42" i="1"/>
  <c r="B64" i="1"/>
  <c r="B63" i="1"/>
  <c r="B62" i="1"/>
  <c r="B61" i="1"/>
  <c r="B59" i="1"/>
  <c r="B58" i="1"/>
  <c r="B57" i="1"/>
  <c r="B77" i="1"/>
</calcChain>
</file>

<file path=xl/sharedStrings.xml><?xml version="1.0" encoding="utf-8"?>
<sst xmlns="http://schemas.openxmlformats.org/spreadsheetml/2006/main" count="522" uniqueCount="162">
  <si>
    <t>Activity</t>
  </si>
  <si>
    <t>comment</t>
  </si>
  <si>
    <t>location</t>
  </si>
  <si>
    <t>CH</t>
  </si>
  <si>
    <t>production amount</t>
  </si>
  <si>
    <t>reference product</t>
  </si>
  <si>
    <t>unit</t>
  </si>
  <si>
    <t>kilogram</t>
  </si>
  <si>
    <t>Exchanges</t>
  </si>
  <si>
    <t>name</t>
  </si>
  <si>
    <t>amount</t>
  </si>
  <si>
    <t>database</t>
  </si>
  <si>
    <t>categories</t>
  </si>
  <si>
    <t>type</t>
  </si>
  <si>
    <t>formula</t>
  </si>
  <si>
    <t>tag</t>
  </si>
  <si>
    <t>Ammonia</t>
  </si>
  <si>
    <t>biosphere3</t>
  </si>
  <si>
    <t>air</t>
  </si>
  <si>
    <t>biosphere</t>
  </si>
  <si>
    <t>as degradation product of MEA</t>
  </si>
  <si>
    <t>assume 2% of carbon dioxide remains in product upgraded biogas (Jungbluth, 2007), and the rest is removed through upgrading</t>
  </si>
  <si>
    <t>Hydrogen sulfide</t>
  </si>
  <si>
    <t>leak</t>
  </si>
  <si>
    <t>Methane, non-fossil</t>
  </si>
  <si>
    <t>AmineScrubbing_methane_leak</t>
  </si>
  <si>
    <t>Monoethanolamine</t>
  </si>
  <si>
    <t>Sulfur dioxide</t>
  </si>
  <si>
    <t>H2S reacts with oxygen to produce S on activated carbon, assume S is further oxydized to SO2 to recover activated carbon</t>
  </si>
  <si>
    <t>Car db</t>
  </si>
  <si>
    <t>production</t>
  </si>
  <si>
    <t>upgraded biogas (&gt;96% vol biomethane) qualified for CH natural gas network injection</t>
  </si>
  <si>
    <t>activated silica production</t>
  </si>
  <si>
    <t>ecoinvent</t>
  </si>
  <si>
    <t>GLO</t>
  </si>
  <si>
    <t>technosphere</t>
  </si>
  <si>
    <t>material used for water removal before biogas upgrading</t>
  </si>
  <si>
    <t>activated silica</t>
  </si>
  <si>
    <t>material during operation</t>
  </si>
  <si>
    <t>market for activated carbon, granular</t>
  </si>
  <si>
    <t>material consumption for desulphurisation</t>
  </si>
  <si>
    <t>activated carbon, granular</t>
  </si>
  <si>
    <t>market for chemical factory, organics</t>
  </si>
  <si>
    <t>conventional biogas upgrading facility; approximation based on ecoinvent background dataset for conventional biogas upgrading; including compressor, gas cleaning, upgrading, TSA</t>
  </si>
  <si>
    <t>chemical factory, organics</t>
  </si>
  <si>
    <t>facility</t>
  </si>
  <si>
    <t>market for monoethanolamine</t>
  </si>
  <si>
    <t>material consumption for gas upgrading</t>
  </si>
  <si>
    <t>monoethanolamine</t>
  </si>
  <si>
    <t>market for water, deionised</t>
  </si>
  <si>
    <t>water, deionised</t>
  </si>
  <si>
    <t>market group for electricity, medium voltage</t>
  </si>
  <si>
    <t>kilowatt hour</t>
  </si>
  <si>
    <t>AmineScrubbing_electricity_dmd</t>
  </si>
  <si>
    <t>electricity consumption required for compression of feed-in gas, conditioning, and product gas recovery</t>
  </si>
  <si>
    <t>electricity, medium voltage</t>
  </si>
  <si>
    <t>electricity</t>
  </si>
  <si>
    <t>production of 2 wt-% potassium iodide solution</t>
  </si>
  <si>
    <t>RER</t>
  </si>
  <si>
    <t>material consumption for desulphurisation, used together with activated carbon</t>
  </si>
  <si>
    <t>2 wt-% potassium iodide solution</t>
  </si>
  <si>
    <t>treatment of sewage sludge by anaerobic digestion</t>
  </si>
  <si>
    <t>cubic meter</t>
  </si>
  <si>
    <t>biogas</t>
  </si>
  <si>
    <t>code</t>
  </si>
  <si>
    <t>5baf9cc755ef7bd3bea235d9fb6e0cb8</t>
  </si>
  <si>
    <t>worksheet name</t>
  </si>
  <si>
    <t>Comment</t>
  </si>
  <si>
    <t>heat production, natural gas, at boiler condensing modulating &gt;100kW</t>
  </si>
  <si>
    <t>Europe without Switzerland</t>
  </si>
  <si>
    <t>megajoule</t>
  </si>
  <si>
    <t>heat, district or industrial, natural gas</t>
  </si>
  <si>
    <t>market for chemical factory</t>
  </si>
  <si>
    <t>taken from process Sodium chloride electrolysis, RER</t>
  </si>
  <si>
    <t>chemical factory</t>
  </si>
  <si>
    <t>market for iodine</t>
  </si>
  <si>
    <t>iodine</t>
  </si>
  <si>
    <t>market for potassium hydroxide</t>
  </si>
  <si>
    <t>potassium hydroxide</t>
  </si>
  <si>
    <t>source</t>
  </si>
  <si>
    <t>Life cycle assessment of power-to-gas with biogas as the carbon source, Zhang et al., 2020, Sustainable Energy and Fuels, https://doi.org/10.1039/C9SE00986H</t>
  </si>
  <si>
    <t>Carbon content of gas uptaken</t>
  </si>
  <si>
    <t>Raw biogas volume * density * 67% CH4 * (16/12) + 32% CO2 * (44/12)</t>
  </si>
  <si>
    <t>process</t>
  </si>
  <si>
    <t>Carbon monoxide, non-fossil</t>
  </si>
  <si>
    <t>Nitrogen oxides</t>
  </si>
  <si>
    <t>Particulates, &lt; 2.5 um</t>
  </si>
  <si>
    <t>electricity, high voltage</t>
  </si>
  <si>
    <t>Biomethane, gaseous, 5 bar, from sewage sludge fermentation, at fuelling station</t>
  </si>
  <si>
    <t>biomethane, high pressure</t>
  </si>
  <si>
    <t>pipeline construction, natural gas, high pressure distribution network</t>
  </si>
  <si>
    <t>pipeline, natural gas, high pressure distribution network</t>
  </si>
  <si>
    <t>kilometer</t>
  </si>
  <si>
    <t>Carbon dioxide, non-fossil</t>
  </si>
  <si>
    <t>Nitrogen</t>
  </si>
  <si>
    <t>This includes the distribution to the fuelling station, the pipeline, the losses during distribution (assumed to be 2%), the fuelling station infrastructure, and the losses at the fuelling station, all taken and aggregated from ecoinvent.</t>
  </si>
  <si>
    <t>natural gas service station</t>
  </si>
  <si>
    <t>market for natural gas service station</t>
  </si>
  <si>
    <t>Energy, gross calorific value, in biomass</t>
  </si>
  <si>
    <t>natural resource::biotic</t>
  </si>
  <si>
    <t>heat and power co-generation, biogas, gas engine</t>
  </si>
  <si>
    <t>heat, central or small-scale, other than natural gas</t>
  </si>
  <si>
    <t>Carbon dioxide, in air</t>
  </si>
  <si>
    <t>natural resource::in air</t>
  </si>
  <si>
    <t>biomethane production, from biogas upgrading, using amine scrubbing</t>
  </si>
  <si>
    <t>biomethane, from biogas upgrading, using amine scrubbing</t>
  </si>
  <si>
    <t>Density: 0.669 kg/Nm3, LHV: 47.5 MJ/kg</t>
  </si>
  <si>
    <t>electricity production, at natural gas-fired combined cycle power plant</t>
  </si>
  <si>
    <t/>
  </si>
  <si>
    <t>uncertainty type</t>
  </si>
  <si>
    <t>loc</t>
  </si>
  <si>
    <t>allocation</t>
  </si>
  <si>
    <t>simapro name</t>
  </si>
  <si>
    <t>negative</t>
  </si>
  <si>
    <t>CCS Europe 2025::Natural gas</t>
  </si>
  <si>
    <t>electricity production, at natural gas-fired power plant, NGCC U</t>
  </si>
  <si>
    <t>Acenaphthene</t>
  </si>
  <si>
    <t>air::urban air close to ground</t>
  </si>
  <si>
    <t>US EPA 1998, high uncertainty reported qulitatively therein</t>
  </si>
  <si>
    <t>Acetaldehyde</t>
  </si>
  <si>
    <t>rough estimate, high uncertainty</t>
  </si>
  <si>
    <t>Acetic acid</t>
  </si>
  <si>
    <t>Benzene</t>
  </si>
  <si>
    <t>Benzo(a)pyrene</t>
  </si>
  <si>
    <t>Butane</t>
  </si>
  <si>
    <t>composition of natural gas</t>
  </si>
  <si>
    <t>measurement, single combined cycle power plant</t>
  </si>
  <si>
    <t>Dinitrogen monoxide</t>
  </si>
  <si>
    <t>estimate from range of values from different references</t>
  </si>
  <si>
    <t>Dioxins, measured as 2,3,7,8-tetrachlorodibenzo-p-dioxin</t>
  </si>
  <si>
    <t>Ethane</t>
  </si>
  <si>
    <t>Formaldehyde</t>
  </si>
  <si>
    <t>Heat, waste</t>
  </si>
  <si>
    <t>heating value and efficiency</t>
  </si>
  <si>
    <t>Hexane</t>
  </si>
  <si>
    <t>Mercury</t>
  </si>
  <si>
    <t>basic uncertainty for heavy metal; trace element in natural gas</t>
  </si>
  <si>
    <t>range of values from different references</t>
  </si>
  <si>
    <t>P. Jansohn: 15 ppm (industrial value)</t>
  </si>
  <si>
    <t>PAH, polycyclic aromatic hydrocarbons</t>
  </si>
  <si>
    <t>Pentane</t>
  </si>
  <si>
    <t>Propane</t>
  </si>
  <si>
    <t>Propionic acid</t>
  </si>
  <si>
    <t>Toluene</t>
  </si>
  <si>
    <t>market for gas power plant, combined cycle, 400MW electrical</t>
  </si>
  <si>
    <t>Materials/fuels</t>
  </si>
  <si>
    <t>n_plant = 1/(lifetime*annual fuel input)</t>
  </si>
  <si>
    <t>gas power plant, combined cycle, 400MW electrical</t>
  </si>
  <si>
    <t>market for hydrochloric acid, without water, in 30% solution state</t>
  </si>
  <si>
    <t>basic uncertainty:1.05;(4,na,3,1,1,na)</t>
  </si>
  <si>
    <t>hydrochloric acid, without water, in 30% solution state</t>
  </si>
  <si>
    <t>market for sodium hydroxide, without water, in 50% solution state</t>
  </si>
  <si>
    <t>sodium hydroxide, without water, in 50% solution state</t>
  </si>
  <si>
    <t>treatment of residue from cooling tower, sanitary landfill</t>
  </si>
  <si>
    <t>Waste to treatment</t>
  </si>
  <si>
    <t>residue from cooling tower</t>
  </si>
  <si>
    <t>electricity production, at biomethane-fired combined cycle power plant</t>
  </si>
  <si>
    <t>Adapted from Kathrin Volkart, Christian Bauer, Céline Boulet, Life cycle assessment of carbon capture and storage in power generation and industry in Europe, International Journal of Greenhouse Gas Control, 2013, https://doi.org/10.1016/j.ijggc.2013.03.003.</t>
  </si>
  <si>
    <t>Biomethane-fired, Combined Cycle. 420 MWel. 7500 full load hours per year. 25 years lifetime. 62% net electrical efficiency.</t>
  </si>
  <si>
    <t>market for water, decarbonised</t>
  </si>
  <si>
    <t>water, decarbonised</t>
  </si>
  <si>
    <t>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</si>
</sst>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4"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11" fontId="0" fillId="0" borderId="0" xfId="0" applyNumberFormat="1"/>
    <xf numFmtId="0" fontId="1" fillId="0" borderId="0" xfId="0" applyFont="1"/>
    <xf numFmtId="0" fontId="3" fillId="0" borderId="0" xfId="0" applyFont="1"/>
    <xf numFmtId="165"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9"/>
  <sheetViews>
    <sheetView tabSelected="1" topLeftCell="A2" workbookViewId="0">
      <selection activeCell="C42" sqref="C42"/>
    </sheetView>
  </sheetViews>
  <sheetFormatPr baseColWidth="10" defaultColWidth="8.83203125" defaultRowHeight="15" x14ac:dyDescent="0.2"/>
  <cols>
    <col min="1" max="1" width="51.33203125" bestFit="1" customWidth="1"/>
    <col min="2" max="2" width="12" bestFit="1" customWidth="1"/>
    <col min="4" max="4" width="24.83203125" bestFit="1" customWidth="1"/>
    <col min="5" max="5" width="20.6640625" customWidth="1"/>
  </cols>
  <sheetData>
    <row r="1" spans="1:13" x14ac:dyDescent="0.2">
      <c r="A1" s="3" t="s">
        <v>11</v>
      </c>
      <c r="B1" t="s">
        <v>63</v>
      </c>
    </row>
    <row r="2" spans="1:13" x14ac:dyDescent="0.2">
      <c r="A2" s="3"/>
    </row>
    <row r="3" spans="1:13" ht="16" x14ac:dyDescent="0.2">
      <c r="A3" s="1" t="s">
        <v>0</v>
      </c>
      <c r="B3" s="1" t="s">
        <v>156</v>
      </c>
      <c r="M3" t="s">
        <v>108</v>
      </c>
    </row>
    <row r="4" spans="1:13" x14ac:dyDescent="0.2">
      <c r="A4" t="s">
        <v>2</v>
      </c>
      <c r="B4" t="s">
        <v>58</v>
      </c>
      <c r="M4" t="s">
        <v>108</v>
      </c>
    </row>
    <row r="5" spans="1:13" x14ac:dyDescent="0.2">
      <c r="A5" t="s">
        <v>4</v>
      </c>
      <c r="B5">
        <v>1</v>
      </c>
      <c r="M5" t="s">
        <v>108</v>
      </c>
    </row>
    <row r="6" spans="1:13" x14ac:dyDescent="0.2">
      <c r="A6" t="s">
        <v>1</v>
      </c>
      <c r="B6" t="s">
        <v>158</v>
      </c>
    </row>
    <row r="7" spans="1:13" x14ac:dyDescent="0.2">
      <c r="A7" t="s">
        <v>79</v>
      </c>
      <c r="B7" t="s">
        <v>157</v>
      </c>
    </row>
    <row r="8" spans="1:13" x14ac:dyDescent="0.2">
      <c r="A8" t="s">
        <v>5</v>
      </c>
      <c r="B8" t="s">
        <v>87</v>
      </c>
      <c r="M8" t="s">
        <v>108</v>
      </c>
    </row>
    <row r="9" spans="1:13" x14ac:dyDescent="0.2">
      <c r="A9" t="s">
        <v>13</v>
      </c>
      <c r="B9" t="s">
        <v>83</v>
      </c>
      <c r="M9" t="s">
        <v>108</v>
      </c>
    </row>
    <row r="10" spans="1:13" x14ac:dyDescent="0.2">
      <c r="A10" t="s">
        <v>6</v>
      </c>
      <c r="B10" t="s">
        <v>52</v>
      </c>
      <c r="M10" t="s">
        <v>108</v>
      </c>
    </row>
    <row r="11" spans="1:13" ht="16" x14ac:dyDescent="0.2">
      <c r="A11" s="1" t="s">
        <v>8</v>
      </c>
      <c r="M11" t="s">
        <v>108</v>
      </c>
    </row>
    <row r="12" spans="1:13" x14ac:dyDescent="0.2">
      <c r="A12" t="s">
        <v>9</v>
      </c>
      <c r="B12" t="s">
        <v>10</v>
      </c>
      <c r="C12" t="s">
        <v>2</v>
      </c>
      <c r="D12" t="s">
        <v>6</v>
      </c>
      <c r="E12" t="s">
        <v>12</v>
      </c>
      <c r="F12" t="s">
        <v>13</v>
      </c>
      <c r="G12" t="s">
        <v>109</v>
      </c>
      <c r="H12" t="s">
        <v>110</v>
      </c>
      <c r="I12" t="s">
        <v>111</v>
      </c>
      <c r="J12" t="s">
        <v>1</v>
      </c>
      <c r="K12" t="s">
        <v>112</v>
      </c>
      <c r="L12" t="s">
        <v>113</v>
      </c>
      <c r="M12" t="s">
        <v>5</v>
      </c>
    </row>
    <row r="13" spans="1:13" x14ac:dyDescent="0.2">
      <c r="A13" t="s">
        <v>107</v>
      </c>
      <c r="B13">
        <v>1</v>
      </c>
      <c r="C13" t="s">
        <v>58</v>
      </c>
      <c r="D13" t="s">
        <v>52</v>
      </c>
      <c r="E13" t="s">
        <v>114</v>
      </c>
      <c r="F13" t="s">
        <v>30</v>
      </c>
      <c r="I13">
        <v>100</v>
      </c>
      <c r="J13" t="s">
        <v>108</v>
      </c>
      <c r="K13" t="s">
        <v>115</v>
      </c>
      <c r="M13" t="s">
        <v>108</v>
      </c>
    </row>
    <row r="14" spans="1:13" x14ac:dyDescent="0.2">
      <c r="A14" t="s">
        <v>116</v>
      </c>
      <c r="B14">
        <v>4.6073299999999991E-12</v>
      </c>
      <c r="D14" t="s">
        <v>7</v>
      </c>
      <c r="E14" t="s">
        <v>117</v>
      </c>
      <c r="F14" t="s">
        <v>19</v>
      </c>
      <c r="G14">
        <v>2</v>
      </c>
      <c r="H14">
        <v>-27.862953173275841</v>
      </c>
      <c r="I14">
        <v>0.80471895621705025</v>
      </c>
      <c r="K14" t="s">
        <v>118</v>
      </c>
      <c r="L14">
        <v>0</v>
      </c>
      <c r="M14" t="s">
        <v>108</v>
      </c>
    </row>
    <row r="15" spans="1:13" x14ac:dyDescent="0.2">
      <c r="A15" t="s">
        <v>119</v>
      </c>
      <c r="B15">
        <v>4.6479999999999997E-9</v>
      </c>
      <c r="D15" t="s">
        <v>7</v>
      </c>
      <c r="E15" t="s">
        <v>117</v>
      </c>
      <c r="F15" t="s">
        <v>19</v>
      </c>
      <c r="G15">
        <v>2</v>
      </c>
      <c r="H15">
        <v>-20.946409388260619</v>
      </c>
      <c r="I15">
        <v>1.0397207708399181</v>
      </c>
      <c r="K15" t="s">
        <v>120</v>
      </c>
      <c r="L15">
        <v>0</v>
      </c>
      <c r="M15" t="s">
        <v>108</v>
      </c>
    </row>
    <row r="16" spans="1:13" x14ac:dyDescent="0.2">
      <c r="A16" t="s">
        <v>121</v>
      </c>
      <c r="B16">
        <v>7.0301000000000005E-7</v>
      </c>
      <c r="D16" t="s">
        <v>7</v>
      </c>
      <c r="E16" t="s">
        <v>117</v>
      </c>
      <c r="F16" t="s">
        <v>19</v>
      </c>
      <c r="G16">
        <v>2</v>
      </c>
      <c r="H16">
        <v>-15.927475291349671</v>
      </c>
      <c r="I16">
        <v>1.0397207708399181</v>
      </c>
      <c r="K16" t="s">
        <v>120</v>
      </c>
      <c r="L16">
        <v>0</v>
      </c>
      <c r="M16" t="s">
        <v>108</v>
      </c>
    </row>
    <row r="17" spans="1:13" x14ac:dyDescent="0.2">
      <c r="A17" t="s">
        <v>122</v>
      </c>
      <c r="B17">
        <v>5.3800599999999993E-9</v>
      </c>
      <c r="D17" t="s">
        <v>7</v>
      </c>
      <c r="E17" t="s">
        <v>117</v>
      </c>
      <c r="F17" t="s">
        <v>19</v>
      </c>
      <c r="G17">
        <v>2</v>
      </c>
      <c r="H17">
        <v>-20.80014688128237</v>
      </c>
      <c r="I17">
        <v>0.80471895621705025</v>
      </c>
      <c r="K17" t="s">
        <v>118</v>
      </c>
      <c r="L17">
        <v>0</v>
      </c>
      <c r="M17" t="s">
        <v>108</v>
      </c>
    </row>
    <row r="18" spans="1:13" x14ac:dyDescent="0.2">
      <c r="A18" t="s">
        <v>123</v>
      </c>
      <c r="B18">
        <v>3.0734899999999997E-12</v>
      </c>
      <c r="D18" t="s">
        <v>7</v>
      </c>
      <c r="E18" t="s">
        <v>117</v>
      </c>
      <c r="F18" t="s">
        <v>19</v>
      </c>
      <c r="G18">
        <v>2</v>
      </c>
      <c r="H18">
        <v>-28.267787963052381</v>
      </c>
      <c r="I18">
        <v>0.80471895621705025</v>
      </c>
      <c r="K18" t="s">
        <v>118</v>
      </c>
      <c r="L18">
        <v>0</v>
      </c>
      <c r="M18" t="s">
        <v>108</v>
      </c>
    </row>
    <row r="19" spans="1:13" x14ac:dyDescent="0.2">
      <c r="A19" t="s">
        <v>124</v>
      </c>
      <c r="B19">
        <v>5.3800599999999993E-6</v>
      </c>
      <c r="D19" t="s">
        <v>7</v>
      </c>
      <c r="E19" t="s">
        <v>117</v>
      </c>
      <c r="F19" t="s">
        <v>19</v>
      </c>
      <c r="G19">
        <v>2</v>
      </c>
      <c r="H19">
        <v>-13.892391602300229</v>
      </c>
      <c r="I19">
        <v>0.80471895621705025</v>
      </c>
      <c r="K19" t="s">
        <v>118</v>
      </c>
      <c r="L19">
        <v>0</v>
      </c>
      <c r="M19" t="s">
        <v>108</v>
      </c>
    </row>
    <row r="20" spans="1:13" x14ac:dyDescent="0.2">
      <c r="A20" t="s">
        <v>93</v>
      </c>
      <c r="B20" s="6">
        <f>2.65*B42</f>
        <v>0.3239388794567063</v>
      </c>
      <c r="D20" t="s">
        <v>7</v>
      </c>
      <c r="E20" t="s">
        <v>117</v>
      </c>
      <c r="F20" t="s">
        <v>19</v>
      </c>
      <c r="G20">
        <v>2</v>
      </c>
      <c r="H20">
        <v>-2.8824035882469881</v>
      </c>
      <c r="I20">
        <v>2.439508208471609E-2</v>
      </c>
      <c r="K20" t="s">
        <v>125</v>
      </c>
      <c r="L20">
        <v>0</v>
      </c>
      <c r="M20" t="s">
        <v>108</v>
      </c>
    </row>
    <row r="21" spans="1:13" x14ac:dyDescent="0.2">
      <c r="A21" t="s">
        <v>84</v>
      </c>
      <c r="B21">
        <v>1.2782000000000001E-5</v>
      </c>
      <c r="D21" t="s">
        <v>7</v>
      </c>
      <c r="E21" t="s">
        <v>117</v>
      </c>
      <c r="F21" t="s">
        <v>19</v>
      </c>
      <c r="G21">
        <v>2</v>
      </c>
      <c r="H21">
        <v>-13.027053197600001</v>
      </c>
      <c r="I21">
        <v>0.20273255405408211</v>
      </c>
      <c r="K21" t="s">
        <v>126</v>
      </c>
      <c r="L21">
        <v>0</v>
      </c>
      <c r="M21" t="s">
        <v>108</v>
      </c>
    </row>
    <row r="22" spans="1:13" x14ac:dyDescent="0.2">
      <c r="A22" t="s">
        <v>127</v>
      </c>
      <c r="B22">
        <v>5.8099999999999994E-6</v>
      </c>
      <c r="D22" t="s">
        <v>7</v>
      </c>
      <c r="E22" t="s">
        <v>117</v>
      </c>
      <c r="F22" t="s">
        <v>19</v>
      </c>
      <c r="G22">
        <v>2</v>
      </c>
      <c r="H22">
        <v>-13.81551055796427</v>
      </c>
      <c r="I22">
        <v>0.54930614433405478</v>
      </c>
      <c r="K22" t="s">
        <v>128</v>
      </c>
      <c r="L22">
        <v>0</v>
      </c>
      <c r="M22" t="s">
        <v>108</v>
      </c>
    </row>
    <row r="23" spans="1:13" x14ac:dyDescent="0.2">
      <c r="A23" t="s">
        <v>129</v>
      </c>
      <c r="B23">
        <v>1.6849E-16</v>
      </c>
      <c r="D23" t="s">
        <v>7</v>
      </c>
      <c r="E23" t="s">
        <v>117</v>
      </c>
      <c r="F23" t="s">
        <v>19</v>
      </c>
      <c r="G23">
        <v>2</v>
      </c>
      <c r="H23">
        <v>-38.079235843906353</v>
      </c>
      <c r="I23">
        <v>1.0397207708399181</v>
      </c>
      <c r="K23" t="s">
        <v>120</v>
      </c>
      <c r="L23">
        <v>0</v>
      </c>
      <c r="M23" t="s">
        <v>108</v>
      </c>
    </row>
    <row r="24" spans="1:13" x14ac:dyDescent="0.2">
      <c r="A24" t="s">
        <v>130</v>
      </c>
      <c r="B24">
        <v>7.9596999999999994E-6</v>
      </c>
      <c r="D24" t="s">
        <v>7</v>
      </c>
      <c r="E24" t="s">
        <v>117</v>
      </c>
      <c r="F24" t="s">
        <v>19</v>
      </c>
      <c r="G24">
        <v>2</v>
      </c>
      <c r="H24">
        <v>-13.500699818124239</v>
      </c>
      <c r="I24">
        <v>0.80471895621705025</v>
      </c>
      <c r="K24" t="s">
        <v>118</v>
      </c>
      <c r="L24">
        <v>0</v>
      </c>
      <c r="M24" t="s">
        <v>108</v>
      </c>
    </row>
    <row r="25" spans="1:13" x14ac:dyDescent="0.2">
      <c r="A25" t="s">
        <v>131</v>
      </c>
      <c r="B25">
        <v>1.9231099999999998E-7</v>
      </c>
      <c r="D25" t="s">
        <v>7</v>
      </c>
      <c r="E25" t="s">
        <v>117</v>
      </c>
      <c r="F25" t="s">
        <v>19</v>
      </c>
      <c r="G25">
        <v>2</v>
      </c>
      <c r="H25">
        <v>-17.223732554563391</v>
      </c>
      <c r="I25">
        <v>0.80471895621705025</v>
      </c>
      <c r="K25" t="s">
        <v>118</v>
      </c>
      <c r="L25">
        <v>0</v>
      </c>
      <c r="M25" t="s">
        <v>108</v>
      </c>
    </row>
    <row r="26" spans="1:13" x14ac:dyDescent="0.2">
      <c r="A26" t="s">
        <v>132</v>
      </c>
      <c r="B26">
        <v>3.0502500000000001</v>
      </c>
      <c r="D26" t="s">
        <v>70</v>
      </c>
      <c r="E26" t="s">
        <v>117</v>
      </c>
      <c r="F26" t="s">
        <v>19</v>
      </c>
      <c r="G26">
        <v>2</v>
      </c>
      <c r="H26">
        <v>-0.64435701639051324</v>
      </c>
      <c r="I26">
        <v>2.439508208471609E-2</v>
      </c>
      <c r="K26" t="s">
        <v>133</v>
      </c>
      <c r="L26">
        <v>0</v>
      </c>
      <c r="M26" t="s">
        <v>108</v>
      </c>
    </row>
    <row r="27" spans="1:13" x14ac:dyDescent="0.2">
      <c r="A27" t="s">
        <v>134</v>
      </c>
      <c r="B27">
        <v>4.6073299999999995E-6</v>
      </c>
      <c r="D27" t="s">
        <v>7</v>
      </c>
      <c r="E27" t="s">
        <v>117</v>
      </c>
      <c r="F27" t="s">
        <v>19</v>
      </c>
      <c r="G27">
        <v>2</v>
      </c>
      <c r="H27">
        <v>-14.04744261531156</v>
      </c>
      <c r="I27">
        <v>0.80471895621705025</v>
      </c>
      <c r="K27" t="s">
        <v>118</v>
      </c>
      <c r="L27">
        <v>0</v>
      </c>
      <c r="M27" t="s">
        <v>108</v>
      </c>
    </row>
    <row r="28" spans="1:13" x14ac:dyDescent="0.2">
      <c r="A28" t="s">
        <v>135</v>
      </c>
      <c r="B28">
        <v>1.7429999999999998E-10</v>
      </c>
      <c r="D28" t="s">
        <v>7</v>
      </c>
      <c r="E28" t="s">
        <v>117</v>
      </c>
      <c r="F28" t="s">
        <v>19</v>
      </c>
      <c r="G28">
        <v>2</v>
      </c>
      <c r="H28">
        <v>-24.22982373426639</v>
      </c>
      <c r="I28">
        <v>0.80471895621705025</v>
      </c>
      <c r="K28" t="s">
        <v>136</v>
      </c>
      <c r="L28">
        <v>0</v>
      </c>
      <c r="M28" t="s">
        <v>108</v>
      </c>
    </row>
    <row r="29" spans="1:13" x14ac:dyDescent="0.2">
      <c r="A29" t="s">
        <v>24</v>
      </c>
      <c r="B29">
        <v>5.8099999999999994E-6</v>
      </c>
      <c r="D29" t="s">
        <v>7</v>
      </c>
      <c r="E29" t="s">
        <v>117</v>
      </c>
      <c r="F29" t="s">
        <v>19</v>
      </c>
      <c r="G29">
        <v>2</v>
      </c>
      <c r="H29">
        <v>-13.81551055796427</v>
      </c>
      <c r="I29">
        <v>0.80471895621705025</v>
      </c>
      <c r="K29" t="s">
        <v>137</v>
      </c>
      <c r="L29">
        <v>0</v>
      </c>
      <c r="M29" t="s">
        <v>108</v>
      </c>
    </row>
    <row r="30" spans="1:13" x14ac:dyDescent="0.2">
      <c r="A30" t="s">
        <v>85</v>
      </c>
      <c r="B30">
        <v>1.5803199999999998E-4</v>
      </c>
      <c r="D30" t="s">
        <v>7</v>
      </c>
      <c r="E30" t="s">
        <v>117</v>
      </c>
      <c r="F30" t="s">
        <v>19</v>
      </c>
      <c r="G30">
        <v>2</v>
      </c>
      <c r="H30">
        <v>-10.51229358466232</v>
      </c>
      <c r="I30">
        <v>0.20273255405408211</v>
      </c>
      <c r="K30" t="s">
        <v>138</v>
      </c>
      <c r="L30">
        <v>0</v>
      </c>
      <c r="M30" t="s">
        <v>108</v>
      </c>
    </row>
    <row r="31" spans="1:13" x14ac:dyDescent="0.2">
      <c r="A31" t="s">
        <v>139</v>
      </c>
      <c r="B31">
        <v>4.6479999999999997E-8</v>
      </c>
      <c r="D31" t="s">
        <v>7</v>
      </c>
      <c r="E31" t="s">
        <v>117</v>
      </c>
      <c r="F31" t="s">
        <v>19</v>
      </c>
      <c r="G31">
        <v>2</v>
      </c>
      <c r="H31">
        <v>-18.64382429526658</v>
      </c>
      <c r="I31">
        <v>1.0397207708399181</v>
      </c>
      <c r="K31" t="s">
        <v>120</v>
      </c>
      <c r="L31">
        <v>0</v>
      </c>
      <c r="M31" t="s">
        <v>108</v>
      </c>
    </row>
    <row r="32" spans="1:13" x14ac:dyDescent="0.2">
      <c r="A32" t="s">
        <v>86</v>
      </c>
      <c r="B32">
        <v>2.9049999999999997E-6</v>
      </c>
      <c r="D32" t="s">
        <v>7</v>
      </c>
      <c r="E32" t="s">
        <v>117</v>
      </c>
      <c r="F32" t="s">
        <v>19</v>
      </c>
      <c r="G32">
        <v>2</v>
      </c>
      <c r="H32">
        <v>-14.508657738524221</v>
      </c>
      <c r="I32">
        <v>0.54930614433405478</v>
      </c>
      <c r="K32" t="s">
        <v>128</v>
      </c>
      <c r="L32">
        <v>0</v>
      </c>
      <c r="M32" t="s">
        <v>108</v>
      </c>
    </row>
    <row r="33" spans="1:13" x14ac:dyDescent="0.2">
      <c r="A33" t="s">
        <v>140</v>
      </c>
      <c r="B33">
        <v>6.6814999999999995E-6</v>
      </c>
      <c r="D33" t="s">
        <v>7</v>
      </c>
      <c r="E33" t="s">
        <v>117</v>
      </c>
      <c r="F33" t="s">
        <v>19</v>
      </c>
      <c r="G33">
        <v>2</v>
      </c>
      <c r="H33">
        <v>-13.67574861558912</v>
      </c>
      <c r="I33">
        <v>0.80471895621705025</v>
      </c>
      <c r="K33" t="s">
        <v>118</v>
      </c>
      <c r="L33">
        <v>0</v>
      </c>
      <c r="M33" t="s">
        <v>108</v>
      </c>
    </row>
    <row r="34" spans="1:13" x14ac:dyDescent="0.2">
      <c r="A34" t="s">
        <v>141</v>
      </c>
      <c r="B34">
        <v>4.0960499999999995E-6</v>
      </c>
      <c r="D34" t="s">
        <v>7</v>
      </c>
      <c r="E34" t="s">
        <v>117</v>
      </c>
      <c r="F34" t="s">
        <v>19</v>
      </c>
      <c r="G34">
        <v>2</v>
      </c>
      <c r="H34">
        <v>-14.165068034134141</v>
      </c>
      <c r="I34">
        <v>0.80471895621705025</v>
      </c>
      <c r="K34" t="s">
        <v>118</v>
      </c>
      <c r="L34">
        <v>0</v>
      </c>
      <c r="M34" t="s">
        <v>108</v>
      </c>
    </row>
    <row r="35" spans="1:13" x14ac:dyDescent="0.2">
      <c r="A35" t="s">
        <v>142</v>
      </c>
      <c r="B35">
        <v>9.2959999999999993E-8</v>
      </c>
      <c r="D35" t="s">
        <v>7</v>
      </c>
      <c r="E35" t="s">
        <v>117</v>
      </c>
      <c r="F35" t="s">
        <v>19</v>
      </c>
      <c r="G35">
        <v>2</v>
      </c>
      <c r="H35">
        <v>-17.950677114706629</v>
      </c>
      <c r="I35">
        <v>1.0397207708399181</v>
      </c>
      <c r="K35" t="s">
        <v>120</v>
      </c>
      <c r="L35">
        <v>0</v>
      </c>
      <c r="M35" t="s">
        <v>108</v>
      </c>
    </row>
    <row r="36" spans="1:13" x14ac:dyDescent="0.2">
      <c r="A36" t="s">
        <v>27</v>
      </c>
      <c r="B36">
        <v>2.9049999999999997E-6</v>
      </c>
      <c r="D36" t="s">
        <v>7</v>
      </c>
      <c r="E36" t="s">
        <v>117</v>
      </c>
      <c r="F36" t="s">
        <v>19</v>
      </c>
      <c r="G36">
        <v>2</v>
      </c>
      <c r="H36">
        <v>-14.508657738524221</v>
      </c>
      <c r="I36">
        <v>4.7655089902162509E-2</v>
      </c>
      <c r="K36" t="s">
        <v>125</v>
      </c>
      <c r="L36">
        <v>0</v>
      </c>
      <c r="M36" t="s">
        <v>108</v>
      </c>
    </row>
    <row r="37" spans="1:13" x14ac:dyDescent="0.2">
      <c r="A37" t="s">
        <v>143</v>
      </c>
      <c r="B37">
        <v>8.714999999999999E-9</v>
      </c>
      <c r="D37" t="s">
        <v>7</v>
      </c>
      <c r="E37" t="s">
        <v>117</v>
      </c>
      <c r="F37" t="s">
        <v>19</v>
      </c>
      <c r="G37">
        <v>2</v>
      </c>
      <c r="H37">
        <v>-20.31780072883825</v>
      </c>
      <c r="I37">
        <v>0.80471895621705025</v>
      </c>
      <c r="K37" t="s">
        <v>118</v>
      </c>
      <c r="L37">
        <v>0</v>
      </c>
      <c r="M37" t="s">
        <v>108</v>
      </c>
    </row>
    <row r="38" spans="1:13" x14ac:dyDescent="0.2">
      <c r="A38" t="s">
        <v>144</v>
      </c>
      <c r="B38">
        <v>1.27239E-11</v>
      </c>
      <c r="C38" t="s">
        <v>34</v>
      </c>
      <c r="D38" t="s">
        <v>6</v>
      </c>
      <c r="E38" t="s">
        <v>145</v>
      </c>
      <c r="F38" t="s">
        <v>35</v>
      </c>
      <c r="G38">
        <v>2</v>
      </c>
      <c r="H38">
        <v>-26.847119572100141</v>
      </c>
      <c r="I38">
        <v>0.3465735902799727</v>
      </c>
      <c r="K38" t="s">
        <v>146</v>
      </c>
      <c r="L38">
        <v>0</v>
      </c>
      <c r="M38" t="s">
        <v>147</v>
      </c>
    </row>
    <row r="39" spans="1:13" x14ac:dyDescent="0.2">
      <c r="A39" t="s">
        <v>148</v>
      </c>
      <c r="B39">
        <v>1.4525000000000001E-5</v>
      </c>
      <c r="C39" t="s">
        <v>58</v>
      </c>
      <c r="D39" t="s">
        <v>7</v>
      </c>
      <c r="E39" t="s">
        <v>145</v>
      </c>
      <c r="F39" t="s">
        <v>35</v>
      </c>
      <c r="G39">
        <v>2</v>
      </c>
      <c r="H39">
        <v>-12.899219826090119</v>
      </c>
      <c r="I39">
        <v>0.1075556898084728</v>
      </c>
      <c r="K39" t="s">
        <v>149</v>
      </c>
      <c r="L39">
        <v>0</v>
      </c>
      <c r="M39" t="s">
        <v>150</v>
      </c>
    </row>
    <row r="40" spans="1:13" x14ac:dyDescent="0.2">
      <c r="A40" t="s">
        <v>151</v>
      </c>
      <c r="B40">
        <v>1.1619999999999999E-5</v>
      </c>
      <c r="C40" t="s">
        <v>34</v>
      </c>
      <c r="D40" t="s">
        <v>7</v>
      </c>
      <c r="E40" t="s">
        <v>145</v>
      </c>
      <c r="F40" t="s">
        <v>35</v>
      </c>
      <c r="G40">
        <v>2</v>
      </c>
      <c r="H40">
        <v>-13.12236337740433</v>
      </c>
      <c r="I40">
        <v>0.1075556898084728</v>
      </c>
      <c r="K40" t="s">
        <v>149</v>
      </c>
      <c r="L40">
        <v>0</v>
      </c>
      <c r="M40" t="s">
        <v>152</v>
      </c>
    </row>
    <row r="41" spans="1:13" x14ac:dyDescent="0.2">
      <c r="A41" t="s">
        <v>159</v>
      </c>
      <c r="B41">
        <v>2.9049999999999998</v>
      </c>
      <c r="C41" t="s">
        <v>161</v>
      </c>
      <c r="D41" t="s">
        <v>7</v>
      </c>
      <c r="E41" t="s">
        <v>145</v>
      </c>
      <c r="F41" t="s">
        <v>35</v>
      </c>
      <c r="G41">
        <v>2</v>
      </c>
      <c r="H41">
        <v>-0.69314718055994529</v>
      </c>
      <c r="I41">
        <v>0.45814536593707761</v>
      </c>
      <c r="K41" t="s">
        <v>137</v>
      </c>
      <c r="L41">
        <v>0</v>
      </c>
      <c r="M41" t="s">
        <v>160</v>
      </c>
    </row>
    <row r="42" spans="1:13" x14ac:dyDescent="0.2">
      <c r="A42" t="s">
        <v>104</v>
      </c>
      <c r="B42">
        <f>(3.6/47.5)/0.62</f>
        <v>0.12224108658743635</v>
      </c>
      <c r="C42" t="s">
        <v>58</v>
      </c>
      <c r="D42" t="s">
        <v>7</v>
      </c>
      <c r="E42" t="s">
        <v>145</v>
      </c>
      <c r="F42" t="s">
        <v>35</v>
      </c>
      <c r="G42">
        <v>2</v>
      </c>
      <c r="H42">
        <v>2.564102564102564E-2</v>
      </c>
      <c r="I42">
        <v>0</v>
      </c>
      <c r="K42" t="s">
        <v>108</v>
      </c>
      <c r="L42">
        <v>0</v>
      </c>
      <c r="M42" t="s">
        <v>105</v>
      </c>
    </row>
    <row r="43" spans="1:13" x14ac:dyDescent="0.2">
      <c r="A43" t="s">
        <v>153</v>
      </c>
      <c r="B43">
        <v>-5.8099999999999994E-6</v>
      </c>
      <c r="C43" t="s">
        <v>3</v>
      </c>
      <c r="D43" t="s">
        <v>7</v>
      </c>
      <c r="E43" t="s">
        <v>154</v>
      </c>
      <c r="F43" t="s">
        <v>35</v>
      </c>
      <c r="G43">
        <v>2</v>
      </c>
      <c r="H43">
        <v>-13.81551055796427</v>
      </c>
      <c r="I43">
        <v>1.0397207708399181</v>
      </c>
      <c r="K43" t="s">
        <v>120</v>
      </c>
      <c r="L43">
        <v>0</v>
      </c>
      <c r="M43" t="s">
        <v>155</v>
      </c>
    </row>
    <row r="44" spans="1:13" x14ac:dyDescent="0.2">
      <c r="M44" t="s">
        <v>108</v>
      </c>
    </row>
    <row r="45" spans="1:13" ht="16" x14ac:dyDescent="0.2">
      <c r="A45" s="1" t="s">
        <v>0</v>
      </c>
      <c r="B45" s="1" t="s">
        <v>88</v>
      </c>
    </row>
    <row r="46" spans="1:13" x14ac:dyDescent="0.2">
      <c r="A46" t="s">
        <v>2</v>
      </c>
      <c r="B46" t="s">
        <v>58</v>
      </c>
    </row>
    <row r="47" spans="1:13" x14ac:dyDescent="0.2">
      <c r="A47" t="s">
        <v>4</v>
      </c>
      <c r="B47">
        <v>1</v>
      </c>
    </row>
    <row r="48" spans="1:13" x14ac:dyDescent="0.2">
      <c r="A48" t="s">
        <v>5</v>
      </c>
      <c r="B48" t="s">
        <v>89</v>
      </c>
    </row>
    <row r="49" spans="1:8" x14ac:dyDescent="0.2">
      <c r="A49" t="s">
        <v>13</v>
      </c>
      <c r="B49" t="s">
        <v>83</v>
      </c>
    </row>
    <row r="50" spans="1:8" x14ac:dyDescent="0.2">
      <c r="A50" t="s">
        <v>6</v>
      </c>
      <c r="B50" t="s">
        <v>7</v>
      </c>
    </row>
    <row r="51" spans="1:8" x14ac:dyDescent="0.2">
      <c r="A51" t="s">
        <v>79</v>
      </c>
      <c r="B51" t="s">
        <v>80</v>
      </c>
    </row>
    <row r="52" spans="1:8" x14ac:dyDescent="0.2">
      <c r="A52" t="s">
        <v>1</v>
      </c>
      <c r="B52" t="s">
        <v>95</v>
      </c>
    </row>
    <row r="53" spans="1:8" ht="16" x14ac:dyDescent="0.2">
      <c r="A53" s="1" t="s">
        <v>8</v>
      </c>
    </row>
    <row r="54" spans="1:8" x14ac:dyDescent="0.2">
      <c r="A54" t="s">
        <v>9</v>
      </c>
      <c r="B54" t="s">
        <v>10</v>
      </c>
      <c r="C54" t="s">
        <v>11</v>
      </c>
      <c r="D54" t="s">
        <v>2</v>
      </c>
      <c r="E54" t="s">
        <v>12</v>
      </c>
      <c r="F54" t="s">
        <v>6</v>
      </c>
      <c r="G54" t="s">
        <v>13</v>
      </c>
      <c r="H54" t="s">
        <v>5</v>
      </c>
    </row>
    <row r="55" spans="1:8" x14ac:dyDescent="0.2">
      <c r="A55" t="s">
        <v>88</v>
      </c>
      <c r="B55">
        <v>1</v>
      </c>
      <c r="C55" t="s">
        <v>63</v>
      </c>
      <c r="D55" t="s">
        <v>58</v>
      </c>
      <c r="F55" t="s">
        <v>7</v>
      </c>
      <c r="G55" t="s">
        <v>30</v>
      </c>
      <c r="H55" t="s">
        <v>89</v>
      </c>
    </row>
    <row r="56" spans="1:8" x14ac:dyDescent="0.2">
      <c r="A56" t="s">
        <v>104</v>
      </c>
      <c r="B56">
        <v>1.02</v>
      </c>
      <c r="C56" t="s">
        <v>63</v>
      </c>
      <c r="D56" t="s">
        <v>58</v>
      </c>
      <c r="F56" t="s">
        <v>7</v>
      </c>
      <c r="G56" t="s">
        <v>35</v>
      </c>
      <c r="H56" t="s">
        <v>104</v>
      </c>
    </row>
    <row r="57" spans="1:8" ht="16" x14ac:dyDescent="0.2">
      <c r="A57" s="4" t="s">
        <v>51</v>
      </c>
      <c r="B57">
        <f>(0.0028236*0.669)+0.208</f>
        <v>0.2098889884</v>
      </c>
      <c r="C57" t="s">
        <v>33</v>
      </c>
      <c r="D57" t="s">
        <v>58</v>
      </c>
      <c r="F57" t="s">
        <v>52</v>
      </c>
      <c r="G57" t="s">
        <v>35</v>
      </c>
      <c r="H57" s="4" t="s">
        <v>55</v>
      </c>
    </row>
    <row r="58" spans="1:8" x14ac:dyDescent="0.2">
      <c r="A58" t="s">
        <v>100</v>
      </c>
      <c r="B58">
        <f>0.061874*0.669</f>
        <v>4.1393706000000002E-2</v>
      </c>
      <c r="C58" t="s">
        <v>33</v>
      </c>
      <c r="D58" t="s">
        <v>3</v>
      </c>
      <c r="F58" t="s">
        <v>70</v>
      </c>
      <c r="G58" t="s">
        <v>35</v>
      </c>
      <c r="H58" t="s">
        <v>101</v>
      </c>
    </row>
    <row r="59" spans="1:8" x14ac:dyDescent="0.2">
      <c r="A59" t="s">
        <v>90</v>
      </c>
      <c r="B59">
        <f>0.000000034944*0.669</f>
        <v>2.3377536E-8</v>
      </c>
      <c r="C59" t="s">
        <v>33</v>
      </c>
      <c r="D59" t="s">
        <v>69</v>
      </c>
      <c r="F59" t="s">
        <v>92</v>
      </c>
      <c r="G59" t="s">
        <v>35</v>
      </c>
      <c r="H59" t="s">
        <v>91</v>
      </c>
    </row>
    <row r="60" spans="1:8" x14ac:dyDescent="0.2">
      <c r="A60" t="s">
        <v>97</v>
      </c>
      <c r="B60" s="2">
        <v>8.4800000000000005E-8</v>
      </c>
      <c r="C60" t="s">
        <v>33</v>
      </c>
      <c r="D60" t="s">
        <v>34</v>
      </c>
      <c r="F60" t="s">
        <v>6</v>
      </c>
      <c r="G60" t="s">
        <v>35</v>
      </c>
      <c r="H60" t="s">
        <v>96</v>
      </c>
    </row>
    <row r="61" spans="1:8" x14ac:dyDescent="0.2">
      <c r="A61" t="s">
        <v>93</v>
      </c>
      <c r="B61">
        <f>(0.00000521*0.669)+0.000010376</f>
        <v>1.386149E-5</v>
      </c>
      <c r="C61" t="s">
        <v>17</v>
      </c>
      <c r="E61" t="s">
        <v>18</v>
      </c>
      <c r="F61" t="s">
        <v>7</v>
      </c>
      <c r="G61" t="s">
        <v>19</v>
      </c>
    </row>
    <row r="62" spans="1:8" x14ac:dyDescent="0.2">
      <c r="A62" t="s">
        <v>22</v>
      </c>
      <c r="B62">
        <f>(0.000000000597*0.669)+0.000000004</f>
        <v>4.3993930000000006E-9</v>
      </c>
      <c r="C62" t="s">
        <v>17</v>
      </c>
      <c r="E62" t="s">
        <v>18</v>
      </c>
      <c r="F62" t="s">
        <v>7</v>
      </c>
      <c r="G62" t="s">
        <v>19</v>
      </c>
    </row>
    <row r="63" spans="1:8" x14ac:dyDescent="0.2">
      <c r="A63" t="s">
        <v>24</v>
      </c>
      <c r="B63">
        <f>(0.00018*0.669)+0.00018</f>
        <v>3.0042000000000003E-4</v>
      </c>
      <c r="C63" t="s">
        <v>17</v>
      </c>
      <c r="E63" t="s">
        <v>18</v>
      </c>
      <c r="F63" t="s">
        <v>7</v>
      </c>
      <c r="G63" t="s">
        <v>19</v>
      </c>
    </row>
    <row r="64" spans="1:8" x14ac:dyDescent="0.2">
      <c r="A64" t="s">
        <v>94</v>
      </c>
      <c r="B64">
        <f>0.0000018*0.669</f>
        <v>1.2042E-6</v>
      </c>
      <c r="C64" t="s">
        <v>17</v>
      </c>
      <c r="E64" t="s">
        <v>18</v>
      </c>
      <c r="F64" t="s">
        <v>7</v>
      </c>
      <c r="G64" t="s">
        <v>19</v>
      </c>
    </row>
    <row r="66" spans="1:11" ht="16" x14ac:dyDescent="0.2">
      <c r="A66" s="1" t="s">
        <v>0</v>
      </c>
      <c r="B66" s="1" t="s">
        <v>104</v>
      </c>
    </row>
    <row r="67" spans="1:11" x14ac:dyDescent="0.2">
      <c r="A67" t="s">
        <v>1</v>
      </c>
      <c r="B67" t="s">
        <v>106</v>
      </c>
    </row>
    <row r="68" spans="1:11" x14ac:dyDescent="0.2">
      <c r="A68" t="s">
        <v>2</v>
      </c>
      <c r="B68" t="s">
        <v>58</v>
      </c>
    </row>
    <row r="69" spans="1:11" x14ac:dyDescent="0.2">
      <c r="A69" t="s">
        <v>4</v>
      </c>
      <c r="B69">
        <v>1</v>
      </c>
    </row>
    <row r="70" spans="1:11" x14ac:dyDescent="0.2">
      <c r="A70" t="s">
        <v>5</v>
      </c>
      <c r="B70" t="s">
        <v>105</v>
      </c>
    </row>
    <row r="71" spans="1:11" x14ac:dyDescent="0.2">
      <c r="A71" t="s">
        <v>6</v>
      </c>
      <c r="B71" t="s">
        <v>7</v>
      </c>
    </row>
    <row r="72" spans="1:11" x14ac:dyDescent="0.2">
      <c r="A72" t="s">
        <v>79</v>
      </c>
      <c r="B72" t="s">
        <v>80</v>
      </c>
    </row>
    <row r="73" spans="1:11" ht="16" x14ac:dyDescent="0.2">
      <c r="A73" s="1" t="s">
        <v>8</v>
      </c>
    </row>
    <row r="74" spans="1:11" x14ac:dyDescent="0.2">
      <c r="A74" t="s">
        <v>9</v>
      </c>
      <c r="B74" t="s">
        <v>10</v>
      </c>
      <c r="C74" t="s">
        <v>11</v>
      </c>
      <c r="D74" t="s">
        <v>2</v>
      </c>
      <c r="E74" t="s">
        <v>6</v>
      </c>
      <c r="F74" t="s">
        <v>12</v>
      </c>
      <c r="G74" t="s">
        <v>13</v>
      </c>
      <c r="H74" t="s">
        <v>14</v>
      </c>
      <c r="I74" t="s">
        <v>1</v>
      </c>
      <c r="J74" t="s">
        <v>5</v>
      </c>
      <c r="K74" t="s">
        <v>15</v>
      </c>
    </row>
    <row r="75" spans="1:11" x14ac:dyDescent="0.2">
      <c r="A75" t="s">
        <v>16</v>
      </c>
      <c r="B75" s="2">
        <v>1.8385650224215247E-4</v>
      </c>
      <c r="C75" t="s">
        <v>17</v>
      </c>
      <c r="E75" t="s">
        <v>7</v>
      </c>
      <c r="F75" t="s">
        <v>18</v>
      </c>
      <c r="G75" t="s">
        <v>19</v>
      </c>
      <c r="I75" t="s">
        <v>20</v>
      </c>
    </row>
    <row r="76" spans="1:11" x14ac:dyDescent="0.2">
      <c r="A76" t="s">
        <v>93</v>
      </c>
      <c r="B76" s="5">
        <v>1.3713596052052344</v>
      </c>
      <c r="C76" t="s">
        <v>17</v>
      </c>
      <c r="E76" t="s">
        <v>7</v>
      </c>
      <c r="F76" t="s">
        <v>18</v>
      </c>
      <c r="G76" t="s">
        <v>19</v>
      </c>
      <c r="I76" t="s">
        <v>21</v>
      </c>
    </row>
    <row r="77" spans="1:11" x14ac:dyDescent="0.2">
      <c r="A77" t="s">
        <v>102</v>
      </c>
      <c r="B77" s="2">
        <f>2.65+B76</f>
        <v>4.0213596052052338</v>
      </c>
      <c r="C77" t="s">
        <v>17</v>
      </c>
      <c r="E77" t="s">
        <v>7</v>
      </c>
      <c r="F77" t="s">
        <v>103</v>
      </c>
      <c r="G77" t="s">
        <v>19</v>
      </c>
      <c r="H77" t="s">
        <v>81</v>
      </c>
      <c r="I77" t="s">
        <v>82</v>
      </c>
    </row>
    <row r="78" spans="1:11" x14ac:dyDescent="0.2">
      <c r="A78" t="s">
        <v>22</v>
      </c>
      <c r="B78" s="2">
        <v>5.2130044843049324E-6</v>
      </c>
      <c r="C78" t="s">
        <v>17</v>
      </c>
      <c r="E78" t="s">
        <v>7</v>
      </c>
      <c r="F78" t="s">
        <v>18</v>
      </c>
      <c r="G78" t="s">
        <v>19</v>
      </c>
      <c r="I78" t="s">
        <v>23</v>
      </c>
    </row>
    <row r="79" spans="1:11" x14ac:dyDescent="0.2">
      <c r="A79" t="s">
        <v>24</v>
      </c>
      <c r="B79" s="2">
        <v>4.2869955156950664E-4</v>
      </c>
      <c r="C79" t="s">
        <v>17</v>
      </c>
      <c r="E79" t="s">
        <v>7</v>
      </c>
      <c r="F79" t="s">
        <v>18</v>
      </c>
      <c r="G79" t="s">
        <v>19</v>
      </c>
      <c r="H79" t="s">
        <v>25</v>
      </c>
      <c r="I79" t="s">
        <v>23</v>
      </c>
    </row>
    <row r="80" spans="1:11" x14ac:dyDescent="0.2">
      <c r="A80" t="s">
        <v>26</v>
      </c>
      <c r="B80" s="2">
        <v>8.9686098654708509E-6</v>
      </c>
      <c r="C80" t="s">
        <v>17</v>
      </c>
      <c r="E80" t="s">
        <v>7</v>
      </c>
      <c r="F80" t="s">
        <v>18</v>
      </c>
      <c r="G80" t="s">
        <v>19</v>
      </c>
      <c r="I80" t="s">
        <v>23</v>
      </c>
    </row>
    <row r="81" spans="1:11" x14ac:dyDescent="0.2">
      <c r="A81" t="s">
        <v>27</v>
      </c>
      <c r="B81" s="2">
        <v>8.2448430493273531E-4</v>
      </c>
      <c r="C81" t="s">
        <v>17</v>
      </c>
      <c r="E81" t="s">
        <v>7</v>
      </c>
      <c r="F81" t="s">
        <v>18</v>
      </c>
      <c r="G81" t="s">
        <v>19</v>
      </c>
      <c r="I81" t="s">
        <v>28</v>
      </c>
    </row>
    <row r="82" spans="1:11" x14ac:dyDescent="0.2">
      <c r="A82" t="s">
        <v>104</v>
      </c>
      <c r="B82">
        <v>1</v>
      </c>
      <c r="C82" t="s">
        <v>29</v>
      </c>
      <c r="D82" t="s">
        <v>58</v>
      </c>
      <c r="E82" t="s">
        <v>7</v>
      </c>
      <c r="G82" t="s">
        <v>30</v>
      </c>
      <c r="I82" t="s">
        <v>5</v>
      </c>
      <c r="J82" t="s">
        <v>31</v>
      </c>
    </row>
    <row r="83" spans="1:11" x14ac:dyDescent="0.2">
      <c r="A83" t="s">
        <v>32</v>
      </c>
      <c r="B83" s="2">
        <v>2.8160765678334782E-2</v>
      </c>
      <c r="C83" t="s">
        <v>33</v>
      </c>
      <c r="D83" t="s">
        <v>34</v>
      </c>
      <c r="E83" t="s">
        <v>7</v>
      </c>
      <c r="G83" t="s">
        <v>35</v>
      </c>
      <c r="I83" t="s">
        <v>36</v>
      </c>
      <c r="J83" t="s">
        <v>37</v>
      </c>
      <c r="K83" t="s">
        <v>38</v>
      </c>
    </row>
    <row r="84" spans="1:11" x14ac:dyDescent="0.2">
      <c r="A84" t="s">
        <v>39</v>
      </c>
      <c r="B84" s="2">
        <v>1.1043437520915599E-3</v>
      </c>
      <c r="C84" t="s">
        <v>33</v>
      </c>
      <c r="D84" t="s">
        <v>34</v>
      </c>
      <c r="E84" t="s">
        <v>7</v>
      </c>
      <c r="G84" t="s">
        <v>35</v>
      </c>
      <c r="I84" t="s">
        <v>40</v>
      </c>
      <c r="J84" t="s">
        <v>41</v>
      </c>
      <c r="K84" t="s">
        <v>38</v>
      </c>
    </row>
    <row r="85" spans="1:11" x14ac:dyDescent="0.2">
      <c r="A85" t="s">
        <v>42</v>
      </c>
      <c r="B85" s="2">
        <v>5.9790732436472346E-10</v>
      </c>
      <c r="C85" t="s">
        <v>33</v>
      </c>
      <c r="D85" t="s">
        <v>34</v>
      </c>
      <c r="E85" t="s">
        <v>6</v>
      </c>
      <c r="G85" t="s">
        <v>35</v>
      </c>
      <c r="I85" t="s">
        <v>43</v>
      </c>
      <c r="J85" t="s">
        <v>44</v>
      </c>
      <c r="K85" t="s">
        <v>45</v>
      </c>
    </row>
    <row r="86" spans="1:11" x14ac:dyDescent="0.2">
      <c r="A86" t="s">
        <v>46</v>
      </c>
      <c r="B86" s="2">
        <v>6.6260625125493598E-5</v>
      </c>
      <c r="C86" t="s">
        <v>33</v>
      </c>
      <c r="D86" t="s">
        <v>34</v>
      </c>
      <c r="E86" t="s">
        <v>7</v>
      </c>
      <c r="G86" t="s">
        <v>35</v>
      </c>
      <c r="I86" t="s">
        <v>47</v>
      </c>
      <c r="J86" t="s">
        <v>48</v>
      </c>
      <c r="K86" t="s">
        <v>38</v>
      </c>
    </row>
    <row r="87" spans="1:11" x14ac:dyDescent="0.2">
      <c r="A87" t="s">
        <v>49</v>
      </c>
      <c r="B87" s="2">
        <v>6.6260625125493591E-2</v>
      </c>
      <c r="C87" t="s">
        <v>33</v>
      </c>
      <c r="D87" t="s">
        <v>69</v>
      </c>
      <c r="E87" t="s">
        <v>7</v>
      </c>
      <c r="G87" t="s">
        <v>35</v>
      </c>
      <c r="J87" t="s">
        <v>50</v>
      </c>
    </row>
    <row r="88" spans="1:11" x14ac:dyDescent="0.2">
      <c r="A88" t="s">
        <v>51</v>
      </c>
      <c r="B88" s="2">
        <v>0.17937219730941703</v>
      </c>
      <c r="C88" t="s">
        <v>33</v>
      </c>
      <c r="D88" t="s">
        <v>58</v>
      </c>
      <c r="E88" t="s">
        <v>52</v>
      </c>
      <c r="G88" t="s">
        <v>35</v>
      </c>
      <c r="H88" t="s">
        <v>53</v>
      </c>
      <c r="I88" t="s">
        <v>54</v>
      </c>
      <c r="J88" t="s">
        <v>55</v>
      </c>
      <c r="K88" t="s">
        <v>56</v>
      </c>
    </row>
    <row r="89" spans="1:11" x14ac:dyDescent="0.2">
      <c r="A89" t="s">
        <v>57</v>
      </c>
      <c r="B89" s="2">
        <v>1.1457566427949933E-2</v>
      </c>
      <c r="C89" t="s">
        <v>29</v>
      </c>
      <c r="D89" t="s">
        <v>58</v>
      </c>
      <c r="E89" t="s">
        <v>7</v>
      </c>
      <c r="G89" t="s">
        <v>35</v>
      </c>
      <c r="I89" t="s">
        <v>59</v>
      </c>
      <c r="J89" t="s">
        <v>60</v>
      </c>
      <c r="K89" t="s">
        <v>38</v>
      </c>
    </row>
    <row r="90" spans="1:11" x14ac:dyDescent="0.2">
      <c r="A90" t="s">
        <v>61</v>
      </c>
      <c r="B90" s="2">
        <v>2.20868750418312</v>
      </c>
      <c r="C90" t="s">
        <v>33</v>
      </c>
      <c r="D90" t="s">
        <v>3</v>
      </c>
      <c r="E90" t="s">
        <v>62</v>
      </c>
      <c r="G90" t="s">
        <v>35</v>
      </c>
      <c r="J90" t="s">
        <v>63</v>
      </c>
    </row>
    <row r="91" spans="1:11" x14ac:dyDescent="0.2">
      <c r="A91" t="s">
        <v>98</v>
      </c>
      <c r="B91">
        <v>55.5</v>
      </c>
      <c r="C91" t="s">
        <v>17</v>
      </c>
      <c r="E91" t="s">
        <v>70</v>
      </c>
      <c r="F91" t="s">
        <v>99</v>
      </c>
      <c r="G91" t="s">
        <v>19</v>
      </c>
    </row>
    <row r="93" spans="1:11" ht="16" x14ac:dyDescent="0.2">
      <c r="A93" s="1" t="s">
        <v>0</v>
      </c>
      <c r="B93" s="1" t="s">
        <v>57</v>
      </c>
    </row>
    <row r="94" spans="1:11" x14ac:dyDescent="0.2">
      <c r="A94" t="s">
        <v>64</v>
      </c>
      <c r="B94" t="s">
        <v>65</v>
      </c>
    </row>
    <row r="95" spans="1:11" x14ac:dyDescent="0.2">
      <c r="A95" t="s">
        <v>2</v>
      </c>
      <c r="B95" t="s">
        <v>58</v>
      </c>
    </row>
    <row r="96" spans="1:11" x14ac:dyDescent="0.2">
      <c r="A96" t="s">
        <v>4</v>
      </c>
      <c r="B96">
        <v>1</v>
      </c>
    </row>
    <row r="97" spans="1:13" x14ac:dyDescent="0.2">
      <c r="A97" t="s">
        <v>5</v>
      </c>
      <c r="B97" t="s">
        <v>60</v>
      </c>
    </row>
    <row r="98" spans="1:13" x14ac:dyDescent="0.2">
      <c r="A98" t="s">
        <v>6</v>
      </c>
      <c r="B98" t="s">
        <v>7</v>
      </c>
      <c r="M98" s="2"/>
    </row>
    <row r="99" spans="1:13" x14ac:dyDescent="0.2">
      <c r="A99" t="s">
        <v>66</v>
      </c>
      <c r="B99" t="s">
        <v>29</v>
      </c>
    </row>
    <row r="100" spans="1:13" x14ac:dyDescent="0.2">
      <c r="A100" t="s">
        <v>79</v>
      </c>
      <c r="B100" t="s">
        <v>80</v>
      </c>
    </row>
    <row r="101" spans="1:13" ht="16" x14ac:dyDescent="0.2">
      <c r="A101" s="1" t="s">
        <v>8</v>
      </c>
    </row>
    <row r="102" spans="1:13" x14ac:dyDescent="0.2">
      <c r="A102" t="s">
        <v>9</v>
      </c>
      <c r="B102" t="s">
        <v>10</v>
      </c>
      <c r="C102" t="s">
        <v>11</v>
      </c>
      <c r="D102" t="s">
        <v>2</v>
      </c>
      <c r="E102" t="s">
        <v>6</v>
      </c>
      <c r="F102" t="s">
        <v>13</v>
      </c>
      <c r="G102" t="s">
        <v>67</v>
      </c>
      <c r="H102" t="s">
        <v>5</v>
      </c>
    </row>
    <row r="103" spans="1:13" x14ac:dyDescent="0.2">
      <c r="A103" t="s">
        <v>57</v>
      </c>
      <c r="B103">
        <v>1</v>
      </c>
      <c r="C103" t="s">
        <v>29</v>
      </c>
      <c r="D103" t="s">
        <v>58</v>
      </c>
      <c r="E103" t="s">
        <v>7</v>
      </c>
      <c r="F103" t="s">
        <v>30</v>
      </c>
      <c r="H103" t="s">
        <v>60</v>
      </c>
    </row>
    <row r="104" spans="1:13" x14ac:dyDescent="0.2">
      <c r="A104" t="s">
        <v>68</v>
      </c>
      <c r="B104">
        <v>2.3800000000000001E-4</v>
      </c>
      <c r="C104" t="s">
        <v>33</v>
      </c>
      <c r="D104" t="s">
        <v>69</v>
      </c>
      <c r="E104" t="s">
        <v>70</v>
      </c>
      <c r="F104" t="s">
        <v>35</v>
      </c>
      <c r="H104" t="s">
        <v>71</v>
      </c>
    </row>
    <row r="105" spans="1:13" x14ac:dyDescent="0.2">
      <c r="A105" t="s">
        <v>72</v>
      </c>
      <c r="B105">
        <v>3.4339655648031599E-10</v>
      </c>
      <c r="C105" t="s">
        <v>33</v>
      </c>
      <c r="D105" t="s">
        <v>34</v>
      </c>
      <c r="E105" t="s">
        <v>7</v>
      </c>
      <c r="F105" t="s">
        <v>35</v>
      </c>
      <c r="G105" t="s">
        <v>73</v>
      </c>
      <c r="H105" t="s">
        <v>74</v>
      </c>
    </row>
    <row r="106" spans="1:13" x14ac:dyDescent="0.2">
      <c r="A106" t="s">
        <v>75</v>
      </c>
      <c r="B106">
        <v>1.8660000000000003E-2</v>
      </c>
      <c r="C106" t="s">
        <v>33</v>
      </c>
      <c r="D106" t="s">
        <v>34</v>
      </c>
      <c r="E106" t="s">
        <v>7</v>
      </c>
      <c r="F106" t="s">
        <v>35</v>
      </c>
      <c r="H106" t="s">
        <v>76</v>
      </c>
    </row>
    <row r="107" spans="1:13" x14ac:dyDescent="0.2">
      <c r="A107" t="s">
        <v>77</v>
      </c>
      <c r="B107">
        <v>8.1000000000000013E-3</v>
      </c>
      <c r="C107" t="s">
        <v>33</v>
      </c>
      <c r="D107" t="s">
        <v>34</v>
      </c>
      <c r="E107" t="s">
        <v>7</v>
      </c>
      <c r="F107" t="s">
        <v>35</v>
      </c>
      <c r="H107" t="s">
        <v>78</v>
      </c>
    </row>
    <row r="108" spans="1:13" x14ac:dyDescent="0.2">
      <c r="A108" t="s">
        <v>49</v>
      </c>
      <c r="B108">
        <v>0.996</v>
      </c>
      <c r="C108" t="s">
        <v>33</v>
      </c>
      <c r="D108" t="s">
        <v>69</v>
      </c>
      <c r="E108" t="s">
        <v>7</v>
      </c>
      <c r="F108" t="s">
        <v>35</v>
      </c>
      <c r="H108" t="s">
        <v>50</v>
      </c>
    </row>
    <row r="109" spans="1:13" x14ac:dyDescent="0.2">
      <c r="A109" t="s">
        <v>51</v>
      </c>
      <c r="B109">
        <v>3.44E-2</v>
      </c>
      <c r="C109" t="s">
        <v>33</v>
      </c>
      <c r="D109" t="s">
        <v>58</v>
      </c>
      <c r="E109" t="s">
        <v>52</v>
      </c>
      <c r="F109" t="s">
        <v>35</v>
      </c>
      <c r="H109" t="s">
        <v>55</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Biogas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2020-03-25T12:48:26Z</dcterms:created>
  <dcterms:modified xsi:type="dcterms:W3CDTF">2023-10-04T16:26:09Z</dcterms:modified>
</cp:coreProperties>
</file>