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33AB756-7003-E747-A394-6D57AA9E10C3}" xr6:coauthVersionLast="47" xr6:coauthVersionMax="47" xr10:uidLastSave="{00000000-0000-0000-0000-000000000000}"/>
  <bookViews>
    <workbookView xWindow="800" yWindow="760" windowWidth="30240" windowHeight="18880" xr2:uid="{26241F67-8618-094B-AD38-E491C9570B84}"/>
  </bookViews>
  <sheets>
    <sheet name="Sheet1" sheetId="1" r:id="rId1"/>
  </sheets>
  <definedNames>
    <definedName name="_xlnm._FilterDatabase" localSheetId="0" hidden="1">Sheet1!$A$1:$P$13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 l="1"/>
  <c r="B35" i="1"/>
  <c r="B34" i="1"/>
  <c r="B33" i="1"/>
  <c r="B31" i="1"/>
  <c r="G30" i="1"/>
  <c r="D30" i="1"/>
  <c r="C30" i="1"/>
  <c r="A30" i="1"/>
  <c r="B16" i="1"/>
  <c r="B18" i="1"/>
  <c r="B15" i="1"/>
  <c r="B48" i="1"/>
  <c r="B49" i="1" s="1"/>
  <c r="B51" i="1" s="1"/>
  <c r="G47" i="1"/>
  <c r="D47" i="1"/>
  <c r="C47" i="1"/>
  <c r="A47" i="1"/>
  <c r="G13" i="1" l="1"/>
  <c r="D13" i="1"/>
  <c r="C13" i="1"/>
  <c r="A13" i="1"/>
</calcChain>
</file>

<file path=xl/sharedStrings.xml><?xml version="1.0" encoding="utf-8"?>
<sst xmlns="http://schemas.openxmlformats.org/spreadsheetml/2006/main" count="172" uniqueCount="54">
  <si>
    <t>database</t>
  </si>
  <si>
    <t>Activity</t>
  </si>
  <si>
    <t/>
  </si>
  <si>
    <t>location</t>
  </si>
  <si>
    <t>RER</t>
  </si>
  <si>
    <t>production amount</t>
  </si>
  <si>
    <t>comment</t>
  </si>
  <si>
    <t>source</t>
  </si>
  <si>
    <t>reference product</t>
  </si>
  <si>
    <t>type</t>
  </si>
  <si>
    <t>process</t>
  </si>
  <si>
    <t>unit</t>
  </si>
  <si>
    <t>Exchanges</t>
  </si>
  <si>
    <t>name</t>
  </si>
  <si>
    <t>amount</t>
  </si>
  <si>
    <t>categories</t>
  </si>
  <si>
    <t>technosphere</t>
  </si>
  <si>
    <t>kilogram</t>
  </si>
  <si>
    <t>production</t>
  </si>
  <si>
    <t>air</t>
  </si>
  <si>
    <t>biosphere</t>
  </si>
  <si>
    <t>Water</t>
  </si>
  <si>
    <t>kilowatt hour</t>
  </si>
  <si>
    <t>cubic meter</t>
  </si>
  <si>
    <t>electricity, medium voltage</t>
  </si>
  <si>
    <t>electricity, high voltage</t>
  </si>
  <si>
    <t>market group for electricity, medium voltage</t>
  </si>
  <si>
    <t>Based on parameters provided by Akito Ozawa, Yuki Kudoh, Naomi Kitagawa, Ryoji Muramatsu, Life cycle CO2 emissions from power generation using hydrogen energy carriers, International Journal of Hydrogen Energy, 2019, https://doi.org/10.1016/j.ijhydene.2019.02.230.</t>
  </si>
  <si>
    <t>H2-fed 1 GW gas turbine used for grid-balancing. Use a CCGT dataset for infrastructure. Capacity: 1000 MW. Capacity factor: 70%. Efficiency (HHV): 51.3%. Yearly production: 6,004,454 MWh.</t>
  </si>
  <si>
    <t>electricity production, from hydrogen-fired one gigawatt gas turbine</t>
  </si>
  <si>
    <t>gas power plant construction, combined cycle, 400MW electrical</t>
  </si>
  <si>
    <t>gas power plant, combined cycle, 400MW electrical</t>
  </si>
  <si>
    <t>hydrogen production, gaseous, 30 bar, from PEM electrolysis, from grid electricity</t>
  </si>
  <si>
    <t>hydrogen, gaseous, 30 bar</t>
  </si>
  <si>
    <t>9kg H2O/kg H2</t>
  </si>
  <si>
    <t>Nitrogen oxides</t>
  </si>
  <si>
    <t>Assumed similar to NG, although probably a bit higher.</t>
  </si>
  <si>
    <t>air::non-urban air or from high stacks</t>
  </si>
  <si>
    <t>hydrogen storage, for grid-balancing</t>
  </si>
  <si>
    <t>geological hydrogen storage</t>
  </si>
  <si>
    <t>hydrogen storage</t>
  </si>
  <si>
    <t>Compression from electrolyzer (30) to geological cavity (100) bar.</t>
  </si>
  <si>
    <t>0.25% loss at electrolyzer + 2.3% loss at geological cavity on 30% of the mass stored.</t>
  </si>
  <si>
    <t>51.3% HHV efficiency + 0.5% H2 loss</t>
  </si>
  <si>
    <t>Hydrogen</t>
  </si>
  <si>
    <t>Hydrogen loss</t>
  </si>
  <si>
    <t>hydrogen turbine</t>
  </si>
  <si>
    <t>hydrogen, gaseous, 80 bar</t>
  </si>
  <si>
    <t>Hydrogen storage solution, for grid-balancing and subsequent use in a H2-fed gas turbine. Considers hydrogen production from electrolyzer, followed by regional geological storage, and drying. Also includes loss at electrolyzer (0.25%) and a geological storage (1% + 1.3% cushion gas), but only applied to 30% of the mass.</t>
  </si>
  <si>
    <t>Based on LCA of Power-to-X processes and applications in the residential sector, Sacchi and Bauer, 2023 (not yet published). Geological storage dataset from Cristina Wulff et al., 2018.</t>
  </si>
  <si>
    <t>heat production, from hydrogen-fired one gigawatt gas turbine</t>
  </si>
  <si>
    <t>megajoule</t>
  </si>
  <si>
    <t>heat</t>
  </si>
  <si>
    <t>Assumes 95% LHV efficiency + 0.5% H2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</si>
</sst>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3" x14ac:knownFonts="1">
    <font>
      <sz val="12"/>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5B3A-29A3-3D4D-87B5-E2283E6AD55F}">
  <dimension ref="A1:M51"/>
  <sheetViews>
    <sheetView tabSelected="1" workbookViewId="0">
      <selection activeCell="B25" sqref="B25"/>
    </sheetView>
  </sheetViews>
  <sheetFormatPr baseColWidth="10" defaultRowHeight="16" x14ac:dyDescent="0.2"/>
  <cols>
    <col min="1" max="1" width="63" customWidth="1"/>
    <col min="2" max="2" width="12.1640625" bestFit="1" customWidth="1"/>
    <col min="3" max="3" width="34.33203125" customWidth="1"/>
    <col min="6" max="6" width="11.5" bestFit="1" customWidth="1"/>
    <col min="7" max="7" width="28.1640625" bestFit="1" customWidth="1"/>
    <col min="8" max="8" width="23.6640625" bestFit="1" customWidth="1"/>
  </cols>
  <sheetData>
    <row r="1" spans="1:13" x14ac:dyDescent="0.2">
      <c r="A1" s="1" t="s">
        <v>0</v>
      </c>
      <c r="B1" s="1" t="s">
        <v>46</v>
      </c>
    </row>
    <row r="3" spans="1:13" x14ac:dyDescent="0.2">
      <c r="A3" s="1" t="s">
        <v>1</v>
      </c>
      <c r="B3" s="1" t="s">
        <v>29</v>
      </c>
      <c r="M3" t="s">
        <v>2</v>
      </c>
    </row>
    <row r="4" spans="1:13" x14ac:dyDescent="0.2">
      <c r="A4" t="s">
        <v>3</v>
      </c>
      <c r="B4" t="s">
        <v>4</v>
      </c>
      <c r="M4" t="s">
        <v>2</v>
      </c>
    </row>
    <row r="5" spans="1:13" x14ac:dyDescent="0.2">
      <c r="A5" t="s">
        <v>5</v>
      </c>
      <c r="B5">
        <v>1</v>
      </c>
      <c r="M5" t="s">
        <v>2</v>
      </c>
    </row>
    <row r="6" spans="1:13" x14ac:dyDescent="0.2">
      <c r="A6" t="s">
        <v>6</v>
      </c>
      <c r="B6" t="s">
        <v>28</v>
      </c>
    </row>
    <row r="7" spans="1:13" x14ac:dyDescent="0.2">
      <c r="A7" t="s">
        <v>7</v>
      </c>
      <c r="B7" t="s">
        <v>27</v>
      </c>
    </row>
    <row r="8" spans="1:13" x14ac:dyDescent="0.2">
      <c r="A8" t="s">
        <v>8</v>
      </c>
      <c r="B8" t="s">
        <v>25</v>
      </c>
      <c r="M8" t="s">
        <v>2</v>
      </c>
    </row>
    <row r="9" spans="1:13" x14ac:dyDescent="0.2">
      <c r="A9" t="s">
        <v>9</v>
      </c>
      <c r="B9" t="s">
        <v>10</v>
      </c>
      <c r="M9" t="s">
        <v>2</v>
      </c>
    </row>
    <row r="10" spans="1:13" x14ac:dyDescent="0.2">
      <c r="A10" t="s">
        <v>11</v>
      </c>
      <c r="B10" t="s">
        <v>22</v>
      </c>
      <c r="M10" t="s">
        <v>2</v>
      </c>
    </row>
    <row r="11" spans="1:13" x14ac:dyDescent="0.2">
      <c r="A11" s="1" t="s">
        <v>12</v>
      </c>
      <c r="M11" t="s">
        <v>2</v>
      </c>
    </row>
    <row r="12" spans="1:13" x14ac:dyDescent="0.2">
      <c r="A12" s="1" t="s">
        <v>13</v>
      </c>
      <c r="B12" s="1" t="s">
        <v>14</v>
      </c>
      <c r="C12" s="1" t="s">
        <v>3</v>
      </c>
      <c r="D12" s="1" t="s">
        <v>11</v>
      </c>
      <c r="E12" s="1" t="s">
        <v>15</v>
      </c>
      <c r="F12" s="1" t="s">
        <v>9</v>
      </c>
      <c r="G12" s="1" t="s">
        <v>8</v>
      </c>
      <c r="H12" s="1" t="s">
        <v>6</v>
      </c>
    </row>
    <row r="13" spans="1:13" x14ac:dyDescent="0.2">
      <c r="A13" t="str">
        <f>B3</f>
        <v>electricity production, from hydrogen-fired one gigawatt gas turbine</v>
      </c>
      <c r="B13">
        <v>1</v>
      </c>
      <c r="C13" t="str">
        <f>B4</f>
        <v>RER</v>
      </c>
      <c r="D13" s="2" t="str">
        <f>B10</f>
        <v>kilowatt hour</v>
      </c>
      <c r="F13" t="s">
        <v>18</v>
      </c>
      <c r="G13" t="str">
        <f>B8</f>
        <v>electricity, high voltage</v>
      </c>
    </row>
    <row r="14" spans="1:13" x14ac:dyDescent="0.2">
      <c r="A14" t="s">
        <v>30</v>
      </c>
      <c r="B14" s="3">
        <v>1.3888999999999999E-11</v>
      </c>
      <c r="C14" t="s">
        <v>4</v>
      </c>
      <c r="D14" t="s">
        <v>11</v>
      </c>
      <c r="F14" t="s">
        <v>16</v>
      </c>
      <c r="G14" t="s">
        <v>31</v>
      </c>
    </row>
    <row r="15" spans="1:13" x14ac:dyDescent="0.2">
      <c r="A15" t="s">
        <v>38</v>
      </c>
      <c r="B15" s="3">
        <f>((3.6/0.513)/141.8)*1.005</f>
        <v>4.9736470937569582E-2</v>
      </c>
      <c r="C15" t="s">
        <v>4</v>
      </c>
      <c r="D15" t="s">
        <v>17</v>
      </c>
      <c r="F15" t="s">
        <v>16</v>
      </c>
      <c r="G15" t="s">
        <v>47</v>
      </c>
      <c r="H15" t="s">
        <v>43</v>
      </c>
    </row>
    <row r="16" spans="1:13" x14ac:dyDescent="0.2">
      <c r="A16" t="s">
        <v>21</v>
      </c>
      <c r="B16" s="3">
        <f>0.4448/1000</f>
        <v>4.4479999999999997E-4</v>
      </c>
      <c r="D16" t="s">
        <v>23</v>
      </c>
      <c r="E16" t="s">
        <v>37</v>
      </c>
      <c r="F16" t="s">
        <v>20</v>
      </c>
      <c r="H16" t="s">
        <v>34</v>
      </c>
    </row>
    <row r="17" spans="1:13" x14ac:dyDescent="0.2">
      <c r="A17" t="s">
        <v>35</v>
      </c>
      <c r="B17" s="3">
        <v>1.5428571428571401E-4</v>
      </c>
      <c r="D17" t="s">
        <v>17</v>
      </c>
      <c r="E17" t="s">
        <v>37</v>
      </c>
      <c r="F17" t="s">
        <v>20</v>
      </c>
      <c r="H17" t="s">
        <v>36</v>
      </c>
    </row>
    <row r="18" spans="1:13" x14ac:dyDescent="0.2">
      <c r="A18" t="s">
        <v>44</v>
      </c>
      <c r="B18" s="4">
        <f>((3.6/0.513)/141.8)*0.005</f>
        <v>2.4744512904263476E-4</v>
      </c>
      <c r="D18" t="s">
        <v>17</v>
      </c>
      <c r="E18" t="s">
        <v>19</v>
      </c>
      <c r="F18" t="s">
        <v>20</v>
      </c>
      <c r="H18" t="s">
        <v>45</v>
      </c>
    </row>
    <row r="20" spans="1:13" x14ac:dyDescent="0.2">
      <c r="A20" s="1" t="s">
        <v>1</v>
      </c>
      <c r="B20" s="1" t="s">
        <v>50</v>
      </c>
      <c r="M20" t="s">
        <v>2</v>
      </c>
    </row>
    <row r="21" spans="1:13" x14ac:dyDescent="0.2">
      <c r="A21" t="s">
        <v>3</v>
      </c>
      <c r="B21" t="s">
        <v>4</v>
      </c>
      <c r="M21" t="s">
        <v>2</v>
      </c>
    </row>
    <row r="22" spans="1:13" x14ac:dyDescent="0.2">
      <c r="A22" t="s">
        <v>5</v>
      </c>
      <c r="B22">
        <v>1</v>
      </c>
      <c r="M22" t="s">
        <v>2</v>
      </c>
    </row>
    <row r="23" spans="1:13" x14ac:dyDescent="0.2">
      <c r="A23" t="s">
        <v>6</v>
      </c>
      <c r="B23" t="s">
        <v>28</v>
      </c>
    </row>
    <row r="24" spans="1:13" x14ac:dyDescent="0.2">
      <c r="A24" t="s">
        <v>7</v>
      </c>
      <c r="B24" t="s">
        <v>27</v>
      </c>
    </row>
    <row r="25" spans="1:13" x14ac:dyDescent="0.2">
      <c r="A25" t="s">
        <v>8</v>
      </c>
      <c r="B25" t="s">
        <v>52</v>
      </c>
      <c r="M25" t="s">
        <v>2</v>
      </c>
    </row>
    <row r="26" spans="1:13" x14ac:dyDescent="0.2">
      <c r="A26" t="s">
        <v>9</v>
      </c>
      <c r="B26" t="s">
        <v>10</v>
      </c>
      <c r="M26" t="s">
        <v>2</v>
      </c>
    </row>
    <row r="27" spans="1:13" x14ac:dyDescent="0.2">
      <c r="A27" t="s">
        <v>11</v>
      </c>
      <c r="B27" t="s">
        <v>51</v>
      </c>
      <c r="M27" t="s">
        <v>2</v>
      </c>
    </row>
    <row r="28" spans="1:13" x14ac:dyDescent="0.2">
      <c r="A28" s="1" t="s">
        <v>12</v>
      </c>
      <c r="M28" t="s">
        <v>2</v>
      </c>
    </row>
    <row r="29" spans="1:13" x14ac:dyDescent="0.2">
      <c r="A29" s="1" t="s">
        <v>13</v>
      </c>
      <c r="B29" s="1" t="s">
        <v>14</v>
      </c>
      <c r="C29" s="1" t="s">
        <v>3</v>
      </c>
      <c r="D29" s="1" t="s">
        <v>11</v>
      </c>
      <c r="E29" s="1" t="s">
        <v>15</v>
      </c>
      <c r="F29" s="1" t="s">
        <v>9</v>
      </c>
      <c r="G29" s="1" t="s">
        <v>8</v>
      </c>
      <c r="H29" s="1" t="s">
        <v>6</v>
      </c>
    </row>
    <row r="30" spans="1:13" x14ac:dyDescent="0.2">
      <c r="A30" t="str">
        <f>B20</f>
        <v>heat production, from hydrogen-fired one gigawatt gas turbine</v>
      </c>
      <c r="B30">
        <v>1</v>
      </c>
      <c r="C30" t="str">
        <f>B21</f>
        <v>RER</v>
      </c>
      <c r="D30" s="2" t="str">
        <f>B27</f>
        <v>megajoule</v>
      </c>
      <c r="F30" t="s">
        <v>18</v>
      </c>
      <c r="G30" t="str">
        <f>B25</f>
        <v>heat</v>
      </c>
    </row>
    <row r="31" spans="1:13" x14ac:dyDescent="0.2">
      <c r="A31" t="s">
        <v>30</v>
      </c>
      <c r="B31" s="3">
        <f>0.000000000013889/3.6</f>
        <v>3.8580555555555555E-12</v>
      </c>
      <c r="C31" t="s">
        <v>4</v>
      </c>
      <c r="D31" t="s">
        <v>11</v>
      </c>
      <c r="F31" t="s">
        <v>16</v>
      </c>
      <c r="G31" t="s">
        <v>31</v>
      </c>
    </row>
    <row r="32" spans="1:13" x14ac:dyDescent="0.2">
      <c r="A32" t="s">
        <v>38</v>
      </c>
      <c r="B32" s="3">
        <f>1/120/0.95</f>
        <v>8.771929824561403E-3</v>
      </c>
      <c r="C32" t="s">
        <v>4</v>
      </c>
      <c r="D32" t="s">
        <v>17</v>
      </c>
      <c r="F32" t="s">
        <v>16</v>
      </c>
      <c r="G32" t="s">
        <v>47</v>
      </c>
      <c r="H32" t="s">
        <v>53</v>
      </c>
    </row>
    <row r="33" spans="1:13" x14ac:dyDescent="0.2">
      <c r="A33" t="s">
        <v>21</v>
      </c>
      <c r="B33" s="3">
        <f>0.4448/1000/3.6</f>
        <v>1.2355555555555554E-4</v>
      </c>
      <c r="D33" t="s">
        <v>23</v>
      </c>
      <c r="E33" t="s">
        <v>37</v>
      </c>
      <c r="F33" t="s">
        <v>20</v>
      </c>
      <c r="H33" t="s">
        <v>34</v>
      </c>
    </row>
    <row r="34" spans="1:13" x14ac:dyDescent="0.2">
      <c r="A34" t="s">
        <v>35</v>
      </c>
      <c r="B34" s="3">
        <f>0.000154285714285714/3.6</f>
        <v>4.2857142857142782E-5</v>
      </c>
      <c r="D34" t="s">
        <v>17</v>
      </c>
      <c r="E34" t="s">
        <v>37</v>
      </c>
      <c r="F34" t="s">
        <v>20</v>
      </c>
      <c r="H34" t="s">
        <v>36</v>
      </c>
    </row>
    <row r="35" spans="1:13" x14ac:dyDescent="0.2">
      <c r="A35" t="s">
        <v>44</v>
      </c>
      <c r="B35" s="4">
        <f>((1/0.513)/141.8)*0.005</f>
        <v>6.8734758067398537E-5</v>
      </c>
      <c r="D35" t="s">
        <v>17</v>
      </c>
      <c r="E35" t="s">
        <v>19</v>
      </c>
      <c r="F35" t="s">
        <v>20</v>
      </c>
      <c r="H35" t="s">
        <v>45</v>
      </c>
    </row>
    <row r="37" spans="1:13" x14ac:dyDescent="0.2">
      <c r="A37" s="1" t="s">
        <v>1</v>
      </c>
      <c r="B37" s="1" t="s">
        <v>38</v>
      </c>
      <c r="M37" t="s">
        <v>2</v>
      </c>
    </row>
    <row r="38" spans="1:13" x14ac:dyDescent="0.2">
      <c r="A38" t="s">
        <v>3</v>
      </c>
      <c r="B38" t="s">
        <v>4</v>
      </c>
      <c r="M38" t="s">
        <v>2</v>
      </c>
    </row>
    <row r="39" spans="1:13" x14ac:dyDescent="0.2">
      <c r="A39" t="s">
        <v>5</v>
      </c>
      <c r="B39">
        <v>1</v>
      </c>
      <c r="M39" t="s">
        <v>2</v>
      </c>
    </row>
    <row r="40" spans="1:13" x14ac:dyDescent="0.2">
      <c r="A40" t="s">
        <v>6</v>
      </c>
      <c r="B40" t="s">
        <v>48</v>
      </c>
    </row>
    <row r="41" spans="1:13" x14ac:dyDescent="0.2">
      <c r="A41" t="s">
        <v>7</v>
      </c>
      <c r="B41" t="s">
        <v>49</v>
      </c>
    </row>
    <row r="42" spans="1:13" x14ac:dyDescent="0.2">
      <c r="A42" t="s">
        <v>8</v>
      </c>
      <c r="B42" t="s">
        <v>47</v>
      </c>
      <c r="M42" t="s">
        <v>2</v>
      </c>
    </row>
    <row r="43" spans="1:13" x14ac:dyDescent="0.2">
      <c r="A43" t="s">
        <v>9</v>
      </c>
      <c r="B43" t="s">
        <v>10</v>
      </c>
      <c r="M43" t="s">
        <v>2</v>
      </c>
    </row>
    <row r="44" spans="1:13" x14ac:dyDescent="0.2">
      <c r="A44" t="s">
        <v>11</v>
      </c>
      <c r="B44" t="s">
        <v>17</v>
      </c>
      <c r="M44" t="s">
        <v>2</v>
      </c>
    </row>
    <row r="45" spans="1:13" x14ac:dyDescent="0.2">
      <c r="A45" s="1" t="s">
        <v>12</v>
      </c>
      <c r="M45" t="s">
        <v>2</v>
      </c>
    </row>
    <row r="46" spans="1:13" x14ac:dyDescent="0.2">
      <c r="A46" s="1" t="s">
        <v>13</v>
      </c>
      <c r="B46" s="1" t="s">
        <v>14</v>
      </c>
      <c r="C46" s="1" t="s">
        <v>3</v>
      </c>
      <c r="D46" s="1" t="s">
        <v>11</v>
      </c>
      <c r="E46" s="1" t="s">
        <v>15</v>
      </c>
      <c r="F46" s="1" t="s">
        <v>9</v>
      </c>
      <c r="G46" s="1" t="s">
        <v>8</v>
      </c>
      <c r="H46" s="1" t="s">
        <v>6</v>
      </c>
    </row>
    <row r="47" spans="1:13" x14ac:dyDescent="0.2">
      <c r="A47" t="str">
        <f>B37</f>
        <v>hydrogen storage, for grid-balancing</v>
      </c>
      <c r="B47">
        <v>1</v>
      </c>
      <c r="C47" t="str">
        <f>B38</f>
        <v>RER</v>
      </c>
      <c r="D47" s="2" t="str">
        <f>B44</f>
        <v>kilogram</v>
      </c>
      <c r="F47" t="s">
        <v>18</v>
      </c>
      <c r="G47" t="str">
        <f>B42</f>
        <v>hydrogen, gaseous, 80 bar</v>
      </c>
    </row>
    <row r="48" spans="1:13" x14ac:dyDescent="0.2">
      <c r="A48" t="s">
        <v>32</v>
      </c>
      <c r="B48" s="4">
        <f>1+0.0025+(0.023*0.3)</f>
        <v>1.0093999999999999</v>
      </c>
      <c r="C48" t="s">
        <v>4</v>
      </c>
      <c r="D48" t="s">
        <v>17</v>
      </c>
      <c r="F48" t="s">
        <v>16</v>
      </c>
      <c r="G48" t="s">
        <v>33</v>
      </c>
      <c r="H48" t="s">
        <v>42</v>
      </c>
    </row>
    <row r="49" spans="1:8" x14ac:dyDescent="0.2">
      <c r="A49" t="s">
        <v>39</v>
      </c>
      <c r="B49" s="4">
        <f>B48</f>
        <v>1.0093999999999999</v>
      </c>
      <c r="C49" t="s">
        <v>4</v>
      </c>
      <c r="D49" t="s">
        <v>17</v>
      </c>
      <c r="F49" t="s">
        <v>16</v>
      </c>
      <c r="G49" t="s">
        <v>40</v>
      </c>
    </row>
    <row r="50" spans="1:8" x14ac:dyDescent="0.2">
      <c r="A50" t="s">
        <v>26</v>
      </c>
      <c r="B50">
        <v>0.88</v>
      </c>
      <c r="C50" t="s">
        <v>4</v>
      </c>
      <c r="D50" t="s">
        <v>22</v>
      </c>
      <c r="F50" t="s">
        <v>16</v>
      </c>
      <c r="G50" t="s">
        <v>24</v>
      </c>
      <c r="H50" t="s">
        <v>41</v>
      </c>
    </row>
    <row r="51" spans="1:8" x14ac:dyDescent="0.2">
      <c r="A51" t="s">
        <v>44</v>
      </c>
      <c r="B51" s="4">
        <f>B49-1</f>
        <v>9.3999999999998529E-3</v>
      </c>
      <c r="D51" t="s">
        <v>17</v>
      </c>
      <c r="E51" t="s">
        <v>19</v>
      </c>
      <c r="F51" t="s">
        <v>20</v>
      </c>
      <c r="H51" t="s">
        <v>45</v>
      </c>
    </row>
  </sheetData>
  <autoFilter ref="A1:P13" xr:uid="{2F1C5B3A-29A3-3D4D-87B5-E2283E6AD55F}"/>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2023-10-03T13:38:00Z</dcterms:created>
  <dcterms:modified xsi:type="dcterms:W3CDTF">2023-11-02T10:27:46Z</dcterms:modified>
</cp:coreProperties>
</file>