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50002488-33AF-EF4A-BEE9-33009510AF9F}" xr6:coauthVersionLast="47" xr6:coauthVersionMax="47" xr10:uidLastSave="{00000000-0000-0000-0000-000000000000}"/>
  <bookViews>
    <workbookView xWindow="360" yWindow="1240" windowWidth="30240" windowHeight="18880" xr2:uid="{00000000-000D-0000-FFFF-FFFF00000000}"/>
  </bookViews>
  <sheets>
    <sheet name="Sheet1" sheetId="1" r:id="rId1"/>
  </sheets>
  <definedNames>
    <definedName name="_xlnm._FilterDatabase" localSheetId="0" hidden="1">Sheet1!$A$1:$J$25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1" i="1" l="1"/>
  <c r="B100" i="1"/>
  <c r="B99" i="1"/>
  <c r="B98" i="1"/>
  <c r="B97" i="1"/>
  <c r="B96" i="1"/>
  <c r="B102" i="1" s="1"/>
  <c r="B95" i="1"/>
  <c r="B43" i="1"/>
  <c r="B63" i="1"/>
  <c r="B59" i="1"/>
  <c r="B45" i="1"/>
  <c r="B46" i="1"/>
  <c r="B55" i="1"/>
  <c r="B54" i="1"/>
  <c r="B26" i="1"/>
  <c r="B22" i="1"/>
  <c r="B21" i="1"/>
</calcChain>
</file>

<file path=xl/sharedStrings.xml><?xml version="1.0" encoding="utf-8"?>
<sst xmlns="http://schemas.openxmlformats.org/spreadsheetml/2006/main" count="408" uniqueCount="105">
  <si>
    <t>Activity</t>
  </si>
  <si>
    <t>production amount</t>
  </si>
  <si>
    <t>reference product</t>
  </si>
  <si>
    <t>type</t>
  </si>
  <si>
    <t>process</t>
  </si>
  <si>
    <t>unit</t>
  </si>
  <si>
    <t>Exchanges</t>
  </si>
  <si>
    <t>name</t>
  </si>
  <si>
    <t>amount</t>
  </si>
  <si>
    <t>location</t>
  </si>
  <si>
    <t>categories</t>
  </si>
  <si>
    <t>uncertainty type</t>
  </si>
  <si>
    <t>loc</t>
  </si>
  <si>
    <t>comment</t>
  </si>
  <si>
    <t>Ammonia</t>
  </si>
  <si>
    <t>kilogram</t>
  </si>
  <si>
    <t>air::non-urban air or from high stacks</t>
  </si>
  <si>
    <t>biosphere</t>
  </si>
  <si>
    <t>Carbon dioxide, fossil</t>
  </si>
  <si>
    <t>Hydrogen chloride</t>
  </si>
  <si>
    <t>production</t>
  </si>
  <si>
    <t>LHV</t>
  </si>
  <si>
    <t>chemical factory construction, organics</t>
  </si>
  <si>
    <t>RER</t>
  </si>
  <si>
    <t>technosphere</t>
  </si>
  <si>
    <t>Tab J-26</t>
  </si>
  <si>
    <t>chemical factory, organics</t>
  </si>
  <si>
    <t>lime production, milled, packed</t>
  </si>
  <si>
    <t>CH</t>
  </si>
  <si>
    <t>lime, packed</t>
  </si>
  <si>
    <t>liquid storage tank production, chemicals, organics</t>
  </si>
  <si>
    <t>3.5*8.01e-12 (Tab C-21 and section J.10.2)</t>
  </si>
  <si>
    <t>liquid storage tank, chemicals, organics</t>
  </si>
  <si>
    <t>market for hard coal</t>
  </si>
  <si>
    <t>hard coal</t>
  </si>
  <si>
    <t>market for transport, freight train</t>
  </si>
  <si>
    <t>Europe without Switzerland</t>
  </si>
  <si>
    <t>ton kilometer</t>
  </si>
  <si>
    <t>transport, freight train</t>
  </si>
  <si>
    <t>market group for electricity, medium voltage</t>
  </si>
  <si>
    <t>kilowatt hour</t>
  </si>
  <si>
    <t>electricity, medium voltage</t>
  </si>
  <si>
    <t>transport, freight, inland waterways, barge</t>
  </si>
  <si>
    <t>treatment of hard coal ash, residual material landfill</t>
  </si>
  <si>
    <t>DE</t>
  </si>
  <si>
    <t>hard coal ash</t>
  </si>
  <si>
    <t>treatment of waste gypsum, inert material landfill</t>
  </si>
  <si>
    <t>waste gypsum</t>
  </si>
  <si>
    <t>Database</t>
  </si>
  <si>
    <t>water production, deionised</t>
  </si>
  <si>
    <t>water, deionised</t>
  </si>
  <si>
    <t>source</t>
  </si>
  <si>
    <t>Europe, without Russia and Turkey</t>
  </si>
  <si>
    <t>Hydrogen from coal Gasification</t>
  </si>
  <si>
    <t>Hydrogen, gaseous, 30 bar</t>
  </si>
  <si>
    <t>hydrogen production, gaseous, 30 bar, from hard coal gasification and reforming, at coal gasification plant</t>
  </si>
  <si>
    <t>Originally: Wokaun A, Wilhelm E, Schenler W, Simons A, Bauer C, Bond S, et al. Transition to hydrogen - pathways toward clean transportation. New York: Cambridge University Press; 2011
Updated with: Jiaquan Li, Yi-Ming Wei, Lancui Liu, Xiaoyu Li, Rui Yan, The carbon footprint and cost of coal-based hydrogen production with and without carbon capture and storage technology in China, Journal of Cleaner Production, 2022, https://doi.org/10.1016/j.jclepro.2022.132514.</t>
  </si>
  <si>
    <t>Originally in megajoule. LHV: 120 MJ/kg. Originally: Wokaun A, Wilhelm E, Schenler W, Simons A, Bauer C, Bond S, et al. Transition to hydrogen - pathways toward clean transportation. New York: Cambridge University Press; 2011. Updated with: Jiaquan Li, Yi-Ming Wei, Lancui Liu, Xiaoyu Li, Rui Yan, The carbon footprint and cost of coal-based hydrogen production with and without carbon capture and storage technology in China, Journal of Cleaner Production, 2022, https://doi.org/10.1016/j.jclepro.2022.132514.</t>
  </si>
  <si>
    <t>From Wokaun et al., 2011.</t>
  </si>
  <si>
    <t>From Li et al., 2022.</t>
  </si>
  <si>
    <t>market for aluminium oxide, metallurgical</t>
  </si>
  <si>
    <t>IAI Area, EU27 &amp; EFTA</t>
  </si>
  <si>
    <t>aluminium oxide, metallurgical</t>
  </si>
  <si>
    <t>methanol distillation, hydrogen from coal gasification</t>
  </si>
  <si>
    <t>methanol, purified</t>
  </si>
  <si>
    <t>treatment of wastewater, average, capacity 1E9l/year</t>
  </si>
  <si>
    <t>cubic meter</t>
  </si>
  <si>
    <t>wastewater, average</t>
  </si>
  <si>
    <t>From Li et al., 2022. For CCS.</t>
  </si>
  <si>
    <t>market for tap water</t>
  </si>
  <si>
    <t>RoW</t>
  </si>
  <si>
    <t>tap water</t>
  </si>
  <si>
    <t>From Li et al., 2022. For CCS. Originally called "cooling water", hence, may be from river or even the sea.</t>
  </si>
  <si>
    <t>market for ammonia, anhydrous, liquid</t>
  </si>
  <si>
    <t>ammonia, anhydrous, liquid</t>
  </si>
  <si>
    <t>nitrogen, liquid</t>
  </si>
  <si>
    <t>market for nitrogen, liquid</t>
  </si>
  <si>
    <t>Volkart et al., 2013</t>
  </si>
  <si>
    <t>Originally in megajoule. LHV: 120 MJ/kg. Originally: Wokaun A, Wilhelm E, Schenler W, Simons A, Bauer C, Bond S, et al. Transition to hydrogen - pathways toward clean transportation. New York: Cambridge University Press; 2011. Updated with: Jiaquan Li, Yi-Ming Wei, Lancui Liu, Xiaoyu Li, Rui Yan, The carbon footprint and cost of coal-based hydrogen production with and without carbon capture and storage technology in China, Journal of Cleaner Production, 2022, https://doi.org/10.1016/j.jclepro.2022.132514. Li et al., 2022, is based on an existing plant in China, and an existing CCS project in China. CO2 transport and storage is from Volkart et al., 2013.</t>
  </si>
  <si>
    <t>Water, cooling, unspecified natural origin</t>
  </si>
  <si>
    <t>natural resource::in water</t>
  </si>
  <si>
    <t>From Li et al., 2022. For CCS. Originally called "desalted water", hence, desalination process is missing.</t>
  </si>
  <si>
    <t>hydrogen production, gaseous, 30 bar, from hard coal gasification and reforming, with CCS, at coal gasification plant</t>
  </si>
  <si>
    <t>LHV: 19.9 MJ/kg</t>
  </si>
  <si>
    <t>Methanol process adapted from Comparative well-to-wheel life cycle assessment of OME3–5 synfuel production via the power-to-liquid pathway, Hank et al. 2019. https://doi.org/10.1039/C9SE00658C</t>
  </si>
  <si>
    <t>Adapted from Comparative well-to-wheel life cycle assessment of OME3–5 synfuel production via the power-to-liquid pathway, Hank et al. 2019</t>
  </si>
  <si>
    <t>Comparative well-to-wheel life cycle assessment of OME3–5 synfuel production via the power-to-liquid pathway. Christoph Hank, Lukas Lazar, Franz Mantei, Mohamed Ouda, Robin J. White, Tom Smolinka, Achim Schaadt, Christopher Hebling and Hans-Martin Henning. 2019. https://doi.org/10.1039/C9SE00658C</t>
  </si>
  <si>
    <t>methanol, unpurified</t>
  </si>
  <si>
    <t>steam production, as energy carrier, in chemical industry</t>
  </si>
  <si>
    <t>megajoule</t>
  </si>
  <si>
    <t>heat, from steam, in chemical industry</t>
  </si>
  <si>
    <t>air</t>
  </si>
  <si>
    <t>methanol production facility, construction</t>
  </si>
  <si>
    <t>Adapted from Comparative well-to-wheel life cycle assessment of
OME3–5 synfuel production via the power-to-liquid
pathway, Hank et al. 2019</t>
  </si>
  <si>
    <t>market group for electricity, low voltage</t>
  </si>
  <si>
    <t>electricity, low voltage</t>
  </si>
  <si>
    <t>market for zinc oxide</t>
  </si>
  <si>
    <t>GLO</t>
  </si>
  <si>
    <t>zinc oxide</t>
  </si>
  <si>
    <t>market for copper oxide</t>
  </si>
  <si>
    <t>copper oxide</t>
  </si>
  <si>
    <t>methanol synthesis, hydrogen from coal gasification</t>
  </si>
  <si>
    <t>Carbon monoxide, fossil</t>
  </si>
  <si>
    <t>hydrogen, gaseous, 30 bar</t>
  </si>
  <si>
    <t>carbon dioxide, captured at hydrogen production plant, pre, pipeline 400km, storage 3000m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</si>
</sst>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1" fontId="0" fillId="0" borderId="0" xfId="0" applyNumberFormat="1"/>
    <xf numFmtId="0" fontId="5" fillId="0" borderId="0" xfId="0" applyFon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2"/>
  <sheetViews>
    <sheetView tabSelected="1" topLeftCell="A32" zoomScale="115" zoomScaleNormal="115" workbookViewId="0">
      <selection activeCell="C43" sqref="C43"/>
    </sheetView>
  </sheetViews>
  <sheetFormatPr baseColWidth="10" defaultColWidth="8.83203125" defaultRowHeight="15" x14ac:dyDescent="0.2"/>
  <cols>
    <col min="1" max="1" width="54.5" customWidth="1"/>
    <col min="2" max="2" width="9.1640625" bestFit="1" customWidth="1"/>
    <col min="5" max="5" width="47.1640625" bestFit="1" customWidth="1"/>
    <col min="6" max="6" width="12.83203125" bestFit="1" customWidth="1"/>
    <col min="9" max="9" width="27.33203125" customWidth="1"/>
  </cols>
  <sheetData>
    <row r="1" spans="1:10" ht="16" x14ac:dyDescent="0.2">
      <c r="A1" s="1" t="s">
        <v>48</v>
      </c>
      <c r="B1" s="1" t="s">
        <v>53</v>
      </c>
    </row>
    <row r="3" spans="1:10" ht="16" x14ac:dyDescent="0.2">
      <c r="A3" s="1" t="s">
        <v>0</v>
      </c>
      <c r="B3" s="1" t="s">
        <v>55</v>
      </c>
    </row>
    <row r="4" spans="1:10" x14ac:dyDescent="0.2">
      <c r="A4" t="s">
        <v>1</v>
      </c>
      <c r="B4">
        <v>1</v>
      </c>
    </row>
    <row r="5" spans="1:10" ht="16" x14ac:dyDescent="0.2">
      <c r="A5" t="s">
        <v>2</v>
      </c>
      <c r="B5" s="7" t="s">
        <v>103</v>
      </c>
    </row>
    <row r="6" spans="1:10" x14ac:dyDescent="0.2">
      <c r="A6" t="s">
        <v>3</v>
      </c>
      <c r="B6" t="s">
        <v>4</v>
      </c>
    </row>
    <row r="7" spans="1:10" x14ac:dyDescent="0.2">
      <c r="A7" t="s">
        <v>5</v>
      </c>
      <c r="B7" t="s">
        <v>15</v>
      </c>
    </row>
    <row r="8" spans="1:10" x14ac:dyDescent="0.2">
      <c r="A8" t="s">
        <v>9</v>
      </c>
      <c r="B8" t="s">
        <v>23</v>
      </c>
    </row>
    <row r="9" spans="1:10" x14ac:dyDescent="0.2">
      <c r="A9" t="s">
        <v>13</v>
      </c>
      <c r="B9" t="s">
        <v>57</v>
      </c>
    </row>
    <row r="10" spans="1:10" x14ac:dyDescent="0.2">
      <c r="A10" t="s">
        <v>51</v>
      </c>
      <c r="B10" t="s">
        <v>56</v>
      </c>
    </row>
    <row r="11" spans="1:10" ht="16" x14ac:dyDescent="0.2">
      <c r="A11" s="1" t="s">
        <v>6</v>
      </c>
    </row>
    <row r="12" spans="1:10" x14ac:dyDescent="0.2">
      <c r="A12" t="s">
        <v>7</v>
      </c>
      <c r="B12" t="s">
        <v>8</v>
      </c>
      <c r="C12" t="s">
        <v>9</v>
      </c>
      <c r="D12" t="s">
        <v>5</v>
      </c>
      <c r="E12" t="s">
        <v>10</v>
      </c>
      <c r="F12" t="s">
        <v>3</v>
      </c>
      <c r="G12" t="s">
        <v>11</v>
      </c>
      <c r="H12" t="s">
        <v>12</v>
      </c>
      <c r="I12" t="s">
        <v>13</v>
      </c>
      <c r="J12" t="s">
        <v>2</v>
      </c>
    </row>
    <row r="13" spans="1:10" ht="16" x14ac:dyDescent="0.2">
      <c r="A13" s="2" t="s">
        <v>55</v>
      </c>
      <c r="B13">
        <v>1</v>
      </c>
      <c r="C13" t="s">
        <v>23</v>
      </c>
      <c r="D13" t="s">
        <v>15</v>
      </c>
      <c r="F13" t="s">
        <v>20</v>
      </c>
      <c r="I13" t="s">
        <v>21</v>
      </c>
      <c r="J13" s="7" t="s">
        <v>103</v>
      </c>
    </row>
    <row r="14" spans="1:10" x14ac:dyDescent="0.2">
      <c r="A14" t="s">
        <v>49</v>
      </c>
      <c r="B14">
        <v>10.5</v>
      </c>
      <c r="C14" t="s">
        <v>36</v>
      </c>
      <c r="D14" t="s">
        <v>15</v>
      </c>
      <c r="F14" t="s">
        <v>24</v>
      </c>
      <c r="G14">
        <v>0</v>
      </c>
      <c r="H14">
        <v>7.7829999999999996E-2</v>
      </c>
      <c r="I14" t="s">
        <v>59</v>
      </c>
      <c r="J14" t="s">
        <v>50</v>
      </c>
    </row>
    <row r="15" spans="1:10" x14ac:dyDescent="0.2">
      <c r="A15" t="s">
        <v>22</v>
      </c>
      <c r="B15">
        <v>6.9971999999999994E-10</v>
      </c>
      <c r="C15" t="s">
        <v>23</v>
      </c>
      <c r="D15" t="s">
        <v>5</v>
      </c>
      <c r="F15" t="s">
        <v>24</v>
      </c>
      <c r="G15">
        <v>0</v>
      </c>
      <c r="H15">
        <v>5.8309999999999997E-12</v>
      </c>
      <c r="I15" t="s">
        <v>25</v>
      </c>
      <c r="J15" t="s">
        <v>26</v>
      </c>
    </row>
    <row r="16" spans="1:10" x14ac:dyDescent="0.2">
      <c r="A16" t="s">
        <v>27</v>
      </c>
      <c r="B16">
        <v>0.16752</v>
      </c>
      <c r="C16" t="s">
        <v>28</v>
      </c>
      <c r="D16" t="s">
        <v>15</v>
      </c>
      <c r="F16" t="s">
        <v>24</v>
      </c>
      <c r="G16">
        <v>0</v>
      </c>
      <c r="H16">
        <v>1.3960000000000001E-3</v>
      </c>
      <c r="I16" t="s">
        <v>58</v>
      </c>
      <c r="J16" t="s">
        <v>29</v>
      </c>
    </row>
    <row r="17" spans="1:10" x14ac:dyDescent="0.2">
      <c r="A17" t="s">
        <v>30</v>
      </c>
      <c r="B17">
        <v>3.9743999999999998E-9</v>
      </c>
      <c r="C17" t="s">
        <v>28</v>
      </c>
      <c r="D17" t="s">
        <v>5</v>
      </c>
      <c r="F17" t="s">
        <v>24</v>
      </c>
      <c r="G17">
        <v>0</v>
      </c>
      <c r="H17">
        <v>3.3119999999999998E-11</v>
      </c>
      <c r="I17" t="s">
        <v>31</v>
      </c>
      <c r="J17" t="s">
        <v>32</v>
      </c>
    </row>
    <row r="18" spans="1:10" x14ac:dyDescent="0.2">
      <c r="A18" t="s">
        <v>33</v>
      </c>
      <c r="B18">
        <v>8.9</v>
      </c>
      <c r="C18" s="3" t="s">
        <v>52</v>
      </c>
      <c r="D18" t="s">
        <v>15</v>
      </c>
      <c r="F18" t="s">
        <v>24</v>
      </c>
      <c r="G18">
        <v>0</v>
      </c>
      <c r="H18">
        <v>5.6059999999999999E-2</v>
      </c>
      <c r="I18" t="s">
        <v>59</v>
      </c>
      <c r="J18" t="s">
        <v>34</v>
      </c>
    </row>
    <row r="19" spans="1:10" x14ac:dyDescent="0.2">
      <c r="A19" t="s">
        <v>35</v>
      </c>
      <c r="B19">
        <v>1.1397599999999999</v>
      </c>
      <c r="C19" t="s">
        <v>36</v>
      </c>
      <c r="D19" t="s">
        <v>37</v>
      </c>
      <c r="F19" t="s">
        <v>24</v>
      </c>
      <c r="G19">
        <v>0</v>
      </c>
      <c r="H19">
        <v>9.4979999999999995E-3</v>
      </c>
      <c r="I19" t="s">
        <v>58</v>
      </c>
      <c r="J19" t="s">
        <v>38</v>
      </c>
    </row>
    <row r="20" spans="1:10" x14ac:dyDescent="0.2">
      <c r="A20" t="s">
        <v>39</v>
      </c>
      <c r="B20">
        <v>4.3899999999999997</v>
      </c>
      <c r="C20" t="s">
        <v>36</v>
      </c>
      <c r="D20" t="s">
        <v>40</v>
      </c>
      <c r="F20" t="s">
        <v>24</v>
      </c>
      <c r="G20">
        <v>0</v>
      </c>
      <c r="H20">
        <v>2.3179999999999999E-2</v>
      </c>
      <c r="I20" t="s">
        <v>59</v>
      </c>
      <c r="J20" t="s">
        <v>41</v>
      </c>
    </row>
    <row r="21" spans="1:10" x14ac:dyDescent="0.2">
      <c r="A21" t="s">
        <v>60</v>
      </c>
      <c r="B21">
        <f>0.98/1000</f>
        <v>9.7999999999999997E-4</v>
      </c>
      <c r="C21" t="s">
        <v>61</v>
      </c>
      <c r="D21" t="s">
        <v>15</v>
      </c>
      <c r="F21" t="s">
        <v>24</v>
      </c>
      <c r="I21" t="s">
        <v>59</v>
      </c>
      <c r="J21" t="s">
        <v>62</v>
      </c>
    </row>
    <row r="22" spans="1:10" x14ac:dyDescent="0.2">
      <c r="A22" t="s">
        <v>63</v>
      </c>
      <c r="B22">
        <f>4.44/1000</f>
        <v>4.4400000000000004E-3</v>
      </c>
      <c r="C22" t="s">
        <v>23</v>
      </c>
      <c r="D22" t="s">
        <v>15</v>
      </c>
      <c r="F22" t="s">
        <v>24</v>
      </c>
      <c r="I22" t="s">
        <v>59</v>
      </c>
      <c r="J22" t="s">
        <v>64</v>
      </c>
    </row>
    <row r="23" spans="1:10" x14ac:dyDescent="0.2">
      <c r="A23" t="s">
        <v>42</v>
      </c>
      <c r="B23">
        <v>0.42432000000000003</v>
      </c>
      <c r="C23" t="s">
        <v>23</v>
      </c>
      <c r="D23" t="s">
        <v>37</v>
      </c>
      <c r="F23" t="s">
        <v>24</v>
      </c>
      <c r="G23">
        <v>0</v>
      </c>
      <c r="H23">
        <v>3.5360000000000001E-3</v>
      </c>
      <c r="I23" t="s">
        <v>58</v>
      </c>
      <c r="J23" t="s">
        <v>42</v>
      </c>
    </row>
    <row r="24" spans="1:10" x14ac:dyDescent="0.2">
      <c r="A24" t="s">
        <v>43</v>
      </c>
      <c r="B24">
        <v>-0.50531999999999999</v>
      </c>
      <c r="C24" t="s">
        <v>44</v>
      </c>
      <c r="D24" t="s">
        <v>15</v>
      </c>
      <c r="F24" t="s">
        <v>24</v>
      </c>
      <c r="G24">
        <v>0</v>
      </c>
      <c r="H24">
        <v>4.2110000000000003E-3</v>
      </c>
      <c r="I24" t="s">
        <v>58</v>
      </c>
      <c r="J24" t="s">
        <v>45</v>
      </c>
    </row>
    <row r="25" spans="1:10" x14ac:dyDescent="0.2">
      <c r="A25" t="s">
        <v>46</v>
      </c>
      <c r="B25">
        <v>-0.22847999999999999</v>
      </c>
      <c r="C25" t="s">
        <v>36</v>
      </c>
      <c r="D25" t="s">
        <v>15</v>
      </c>
      <c r="F25" t="s">
        <v>24</v>
      </c>
      <c r="G25">
        <v>0</v>
      </c>
      <c r="H25">
        <v>1.9040000000000001E-3</v>
      </c>
      <c r="I25" t="s">
        <v>58</v>
      </c>
      <c r="J25" t="s">
        <v>47</v>
      </c>
    </row>
    <row r="26" spans="1:10" x14ac:dyDescent="0.2">
      <c r="A26" t="s">
        <v>65</v>
      </c>
      <c r="B26" s="4">
        <f>-36.07/1000</f>
        <v>-3.6069999999999998E-2</v>
      </c>
      <c r="C26" t="s">
        <v>36</v>
      </c>
      <c r="D26" t="s">
        <v>66</v>
      </c>
      <c r="F26" t="s">
        <v>24</v>
      </c>
      <c r="I26" t="s">
        <v>59</v>
      </c>
      <c r="J26" t="s">
        <v>67</v>
      </c>
    </row>
    <row r="27" spans="1:10" x14ac:dyDescent="0.2">
      <c r="A27" t="s">
        <v>14</v>
      </c>
      <c r="B27">
        <v>6.9264000000000001E-3</v>
      </c>
      <c r="D27" t="s">
        <v>15</v>
      </c>
      <c r="E27" t="s">
        <v>16</v>
      </c>
      <c r="F27" t="s">
        <v>17</v>
      </c>
      <c r="G27">
        <v>0</v>
      </c>
      <c r="H27">
        <v>5.7720000000000003E-5</v>
      </c>
      <c r="I27" t="s">
        <v>58</v>
      </c>
    </row>
    <row r="28" spans="1:10" x14ac:dyDescent="0.2">
      <c r="A28" t="s">
        <v>18</v>
      </c>
      <c r="B28">
        <v>17.77</v>
      </c>
      <c r="D28" t="s">
        <v>15</v>
      </c>
      <c r="E28" t="s">
        <v>16</v>
      </c>
      <c r="F28" t="s">
        <v>17</v>
      </c>
      <c r="G28">
        <v>0</v>
      </c>
      <c r="H28">
        <v>0.1502</v>
      </c>
      <c r="I28" t="s">
        <v>59</v>
      </c>
    </row>
    <row r="29" spans="1:10" x14ac:dyDescent="0.2">
      <c r="A29" t="s">
        <v>19</v>
      </c>
      <c r="B29">
        <v>1.0375199999999999E-2</v>
      </c>
      <c r="D29" t="s">
        <v>15</v>
      </c>
      <c r="E29" t="s">
        <v>16</v>
      </c>
      <c r="F29" t="s">
        <v>17</v>
      </c>
      <c r="G29">
        <v>0</v>
      </c>
      <c r="H29">
        <v>8.6459999999999996E-5</v>
      </c>
      <c r="I29" t="s">
        <v>58</v>
      </c>
    </row>
    <row r="31" spans="1:10" ht="16" x14ac:dyDescent="0.2">
      <c r="A31" s="1" t="s">
        <v>0</v>
      </c>
      <c r="B31" s="1" t="s">
        <v>82</v>
      </c>
    </row>
    <row r="32" spans="1:10" x14ac:dyDescent="0.2">
      <c r="A32" t="s">
        <v>1</v>
      </c>
      <c r="B32">
        <v>1</v>
      </c>
    </row>
    <row r="33" spans="1:8" ht="16" x14ac:dyDescent="0.2">
      <c r="A33" t="s">
        <v>2</v>
      </c>
      <c r="B33" s="7" t="s">
        <v>103</v>
      </c>
    </row>
    <row r="34" spans="1:8" x14ac:dyDescent="0.2">
      <c r="A34" t="s">
        <v>3</v>
      </c>
      <c r="B34" t="s">
        <v>4</v>
      </c>
    </row>
    <row r="35" spans="1:8" x14ac:dyDescent="0.2">
      <c r="A35" t="s">
        <v>5</v>
      </c>
      <c r="B35" t="s">
        <v>15</v>
      </c>
    </row>
    <row r="36" spans="1:8" x14ac:dyDescent="0.2">
      <c r="A36" t="s">
        <v>9</v>
      </c>
      <c r="B36" t="s">
        <v>23</v>
      </c>
    </row>
    <row r="37" spans="1:8" x14ac:dyDescent="0.2">
      <c r="A37" t="s">
        <v>13</v>
      </c>
      <c r="B37" t="s">
        <v>78</v>
      </c>
    </row>
    <row r="38" spans="1:8" x14ac:dyDescent="0.2">
      <c r="A38" t="s">
        <v>51</v>
      </c>
      <c r="B38" t="s">
        <v>56</v>
      </c>
    </row>
    <row r="39" spans="1:8" ht="16" x14ac:dyDescent="0.2">
      <c r="A39" s="1" t="s">
        <v>6</v>
      </c>
    </row>
    <row r="40" spans="1:8" x14ac:dyDescent="0.2">
      <c r="A40" t="s">
        <v>7</v>
      </c>
      <c r="B40" t="s">
        <v>8</v>
      </c>
      <c r="C40" t="s">
        <v>9</v>
      </c>
      <c r="D40" t="s">
        <v>5</v>
      </c>
      <c r="E40" t="s">
        <v>10</v>
      </c>
      <c r="F40" t="s">
        <v>3</v>
      </c>
      <c r="G40" t="s">
        <v>13</v>
      </c>
      <c r="H40" t="s">
        <v>2</v>
      </c>
    </row>
    <row r="41" spans="1:8" ht="16" x14ac:dyDescent="0.2">
      <c r="A41" s="2" t="s">
        <v>82</v>
      </c>
      <c r="B41">
        <v>1</v>
      </c>
      <c r="C41" t="s">
        <v>23</v>
      </c>
      <c r="D41" t="s">
        <v>15</v>
      </c>
      <c r="F41" t="s">
        <v>20</v>
      </c>
      <c r="G41" t="s">
        <v>21</v>
      </c>
      <c r="H41" s="7" t="s">
        <v>103</v>
      </c>
    </row>
    <row r="42" spans="1:8" x14ac:dyDescent="0.2">
      <c r="A42" t="s">
        <v>49</v>
      </c>
      <c r="B42">
        <v>10.5</v>
      </c>
      <c r="C42" t="s">
        <v>36</v>
      </c>
      <c r="D42" t="s">
        <v>15</v>
      </c>
      <c r="F42" t="s">
        <v>24</v>
      </c>
      <c r="G42" t="s">
        <v>59</v>
      </c>
      <c r="H42" t="s">
        <v>50</v>
      </c>
    </row>
    <row r="43" spans="1:8" x14ac:dyDescent="0.2">
      <c r="A43" t="s">
        <v>79</v>
      </c>
      <c r="B43">
        <f>32/1000</f>
        <v>3.2000000000000001E-2</v>
      </c>
      <c r="D43" t="s">
        <v>66</v>
      </c>
      <c r="E43" t="s">
        <v>80</v>
      </c>
      <c r="F43" t="s">
        <v>17</v>
      </c>
      <c r="G43" t="s">
        <v>72</v>
      </c>
    </row>
    <row r="44" spans="1:8" x14ac:dyDescent="0.2">
      <c r="A44" t="s">
        <v>69</v>
      </c>
      <c r="B44">
        <v>10.24</v>
      </c>
      <c r="C44" t="s">
        <v>36</v>
      </c>
      <c r="D44" t="s">
        <v>15</v>
      </c>
      <c r="F44" t="s">
        <v>24</v>
      </c>
      <c r="G44" t="s">
        <v>81</v>
      </c>
      <c r="H44" t="s">
        <v>71</v>
      </c>
    </row>
    <row r="45" spans="1:8" x14ac:dyDescent="0.2">
      <c r="A45" t="s">
        <v>76</v>
      </c>
      <c r="B45">
        <f>0.008*1.2</f>
        <v>9.5999999999999992E-3</v>
      </c>
      <c r="C45" t="s">
        <v>23</v>
      </c>
      <c r="D45" t="s">
        <v>15</v>
      </c>
      <c r="F45" t="s">
        <v>24</v>
      </c>
      <c r="G45" t="s">
        <v>72</v>
      </c>
      <c r="H45" t="s">
        <v>75</v>
      </c>
    </row>
    <row r="46" spans="1:8" x14ac:dyDescent="0.2">
      <c r="A46" t="s">
        <v>73</v>
      </c>
      <c r="B46">
        <f>0.057/1000</f>
        <v>5.7000000000000003E-5</v>
      </c>
      <c r="C46" t="s">
        <v>23</v>
      </c>
      <c r="D46" t="s">
        <v>15</v>
      </c>
      <c r="F46" t="s">
        <v>24</v>
      </c>
      <c r="G46" t="s">
        <v>72</v>
      </c>
      <c r="H46" t="s">
        <v>74</v>
      </c>
    </row>
    <row r="47" spans="1:8" x14ac:dyDescent="0.2">
      <c r="A47" t="s">
        <v>22</v>
      </c>
      <c r="B47">
        <v>6.9971999999999994E-10</v>
      </c>
      <c r="C47" t="s">
        <v>23</v>
      </c>
      <c r="D47" t="s">
        <v>5</v>
      </c>
      <c r="F47" t="s">
        <v>24</v>
      </c>
      <c r="G47" t="s">
        <v>25</v>
      </c>
      <c r="H47" t="s">
        <v>26</v>
      </c>
    </row>
    <row r="48" spans="1:8" x14ac:dyDescent="0.2">
      <c r="A48" t="s">
        <v>27</v>
      </c>
      <c r="B48">
        <v>0.16752</v>
      </c>
      <c r="C48" t="s">
        <v>28</v>
      </c>
      <c r="D48" t="s">
        <v>15</v>
      </c>
      <c r="F48" t="s">
        <v>24</v>
      </c>
      <c r="G48" t="s">
        <v>58</v>
      </c>
      <c r="H48" t="s">
        <v>29</v>
      </c>
    </row>
    <row r="49" spans="1:8" x14ac:dyDescent="0.2">
      <c r="A49" t="s">
        <v>30</v>
      </c>
      <c r="B49">
        <v>3.9743999999999998E-9</v>
      </c>
      <c r="C49" t="s">
        <v>28</v>
      </c>
      <c r="D49" t="s">
        <v>5</v>
      </c>
      <c r="F49" t="s">
        <v>24</v>
      </c>
      <c r="G49" t="s">
        <v>31</v>
      </c>
      <c r="H49" t="s">
        <v>32</v>
      </c>
    </row>
    <row r="50" spans="1:8" x14ac:dyDescent="0.2">
      <c r="A50" t="s">
        <v>33</v>
      </c>
      <c r="B50">
        <v>6.7709999999999999</v>
      </c>
      <c r="C50" s="3" t="s">
        <v>52</v>
      </c>
      <c r="D50" t="s">
        <v>15</v>
      </c>
      <c r="F50" t="s">
        <v>24</v>
      </c>
      <c r="G50" t="s">
        <v>59</v>
      </c>
      <c r="H50" t="s">
        <v>34</v>
      </c>
    </row>
    <row r="51" spans="1:8" x14ac:dyDescent="0.2">
      <c r="A51" t="s">
        <v>35</v>
      </c>
      <c r="B51">
        <v>1.1397599999999999</v>
      </c>
      <c r="C51" t="s">
        <v>36</v>
      </c>
      <c r="D51" t="s">
        <v>37</v>
      </c>
      <c r="F51" t="s">
        <v>24</v>
      </c>
      <c r="G51" t="s">
        <v>58</v>
      </c>
      <c r="H51" t="s">
        <v>38</v>
      </c>
    </row>
    <row r="52" spans="1:8" x14ac:dyDescent="0.2">
      <c r="A52" t="s">
        <v>39</v>
      </c>
      <c r="B52">
        <v>4.3899999999999997</v>
      </c>
      <c r="C52" t="s">
        <v>36</v>
      </c>
      <c r="D52" t="s">
        <v>40</v>
      </c>
      <c r="F52" t="s">
        <v>24</v>
      </c>
      <c r="G52" t="s">
        <v>59</v>
      </c>
      <c r="H52" t="s">
        <v>41</v>
      </c>
    </row>
    <row r="53" spans="1:8" x14ac:dyDescent="0.2">
      <c r="A53" t="s">
        <v>39</v>
      </c>
      <c r="B53">
        <v>3.36</v>
      </c>
      <c r="C53" t="s">
        <v>36</v>
      </c>
      <c r="D53" t="s">
        <v>40</v>
      </c>
      <c r="F53" t="s">
        <v>24</v>
      </c>
      <c r="G53" t="s">
        <v>68</v>
      </c>
      <c r="H53" t="s">
        <v>41</v>
      </c>
    </row>
    <row r="54" spans="1:8" x14ac:dyDescent="0.2">
      <c r="A54" t="s">
        <v>60</v>
      </c>
      <c r="B54">
        <f>0.98/1000</f>
        <v>9.7999999999999997E-4</v>
      </c>
      <c r="C54" t="s">
        <v>61</v>
      </c>
      <c r="D54" t="s">
        <v>15</v>
      </c>
      <c r="F54" t="s">
        <v>24</v>
      </c>
      <c r="G54" t="s">
        <v>59</v>
      </c>
      <c r="H54" t="s">
        <v>62</v>
      </c>
    </row>
    <row r="55" spans="1:8" x14ac:dyDescent="0.2">
      <c r="A55" t="s">
        <v>63</v>
      </c>
      <c r="B55">
        <f>4.44/1000</f>
        <v>4.4400000000000004E-3</v>
      </c>
      <c r="C55" t="s">
        <v>23</v>
      </c>
      <c r="D55" t="s">
        <v>15</v>
      </c>
      <c r="F55" t="s">
        <v>24</v>
      </c>
      <c r="G55" t="s">
        <v>59</v>
      </c>
      <c r="H55" t="s">
        <v>64</v>
      </c>
    </row>
    <row r="56" spans="1:8" x14ac:dyDescent="0.2">
      <c r="A56" t="s">
        <v>42</v>
      </c>
      <c r="B56">
        <v>0.42432000000000003</v>
      </c>
      <c r="C56" t="s">
        <v>23</v>
      </c>
      <c r="D56" t="s">
        <v>37</v>
      </c>
      <c r="F56" t="s">
        <v>24</v>
      </c>
      <c r="G56" t="s">
        <v>58</v>
      </c>
      <c r="H56" t="s">
        <v>42</v>
      </c>
    </row>
    <row r="57" spans="1:8" x14ac:dyDescent="0.2">
      <c r="A57" t="s">
        <v>43</v>
      </c>
      <c r="B57">
        <v>-0.50531999999999999</v>
      </c>
      <c r="C57" t="s">
        <v>44</v>
      </c>
      <c r="D57" t="s">
        <v>15</v>
      </c>
      <c r="F57" t="s">
        <v>24</v>
      </c>
      <c r="G57" t="s">
        <v>58</v>
      </c>
      <c r="H57" t="s">
        <v>45</v>
      </c>
    </row>
    <row r="58" spans="1:8" x14ac:dyDescent="0.2">
      <c r="A58" t="s">
        <v>46</v>
      </c>
      <c r="B58">
        <v>-0.22847999999999999</v>
      </c>
      <c r="C58" t="s">
        <v>36</v>
      </c>
      <c r="D58" t="s">
        <v>15</v>
      </c>
      <c r="F58" t="s">
        <v>24</v>
      </c>
      <c r="G58" t="s">
        <v>58</v>
      </c>
      <c r="H58" t="s">
        <v>47</v>
      </c>
    </row>
    <row r="59" spans="1:8" x14ac:dyDescent="0.2">
      <c r="A59" t="s">
        <v>65</v>
      </c>
      <c r="B59" s="4">
        <f>(-36.07/1000)+(-79/1000)</f>
        <v>-0.11507000000000001</v>
      </c>
      <c r="C59" t="s">
        <v>36</v>
      </c>
      <c r="D59" t="s">
        <v>66</v>
      </c>
      <c r="F59" t="s">
        <v>24</v>
      </c>
      <c r="G59" t="s">
        <v>68</v>
      </c>
      <c r="H59" t="s">
        <v>67</v>
      </c>
    </row>
    <row r="60" spans="1:8" x14ac:dyDescent="0.2">
      <c r="A60" t="s">
        <v>14</v>
      </c>
      <c r="B60">
        <v>6.9264000000000001E-3</v>
      </c>
      <c r="D60" t="s">
        <v>15</v>
      </c>
      <c r="E60" t="s">
        <v>16</v>
      </c>
      <c r="F60" t="s">
        <v>17</v>
      </c>
      <c r="G60" t="s">
        <v>58</v>
      </c>
    </row>
    <row r="61" spans="1:8" x14ac:dyDescent="0.2">
      <c r="A61" t="s">
        <v>18</v>
      </c>
      <c r="B61">
        <v>2.48</v>
      </c>
      <c r="D61" t="s">
        <v>15</v>
      </c>
      <c r="E61" t="s">
        <v>16</v>
      </c>
      <c r="F61" t="s">
        <v>17</v>
      </c>
      <c r="G61" t="s">
        <v>59</v>
      </c>
    </row>
    <row r="62" spans="1:8" x14ac:dyDescent="0.2">
      <c r="A62" t="s">
        <v>19</v>
      </c>
      <c r="B62">
        <v>1.0375199999999999E-2</v>
      </c>
      <c r="D62" t="s">
        <v>15</v>
      </c>
      <c r="E62" t="s">
        <v>16</v>
      </c>
      <c r="F62" t="s">
        <v>17</v>
      </c>
      <c r="G62" t="s">
        <v>58</v>
      </c>
    </row>
    <row r="63" spans="1:8" x14ac:dyDescent="0.2">
      <c r="A63" t="s">
        <v>104</v>
      </c>
      <c r="B63">
        <f>17.77-B61</f>
        <v>15.29</v>
      </c>
      <c r="C63" t="s">
        <v>23</v>
      </c>
      <c r="D63" t="s">
        <v>15</v>
      </c>
      <c r="F63" t="s">
        <v>24</v>
      </c>
      <c r="G63" t="s">
        <v>77</v>
      </c>
      <c r="H63" t="s">
        <v>104</v>
      </c>
    </row>
    <row r="65" spans="1:8" x14ac:dyDescent="0.2">
      <c r="A65" s="5" t="s">
        <v>0</v>
      </c>
      <c r="B65" s="5" t="s">
        <v>63</v>
      </c>
    </row>
    <row r="66" spans="1:8" x14ac:dyDescent="0.2">
      <c r="A66" t="s">
        <v>1</v>
      </c>
      <c r="B66">
        <v>1</v>
      </c>
    </row>
    <row r="67" spans="1:8" x14ac:dyDescent="0.2">
      <c r="A67" t="s">
        <v>13</v>
      </c>
      <c r="B67" t="s">
        <v>83</v>
      </c>
    </row>
    <row r="68" spans="1:8" x14ac:dyDescent="0.2">
      <c r="A68" t="s">
        <v>2</v>
      </c>
      <c r="B68" t="s">
        <v>64</v>
      </c>
    </row>
    <row r="69" spans="1:8" x14ac:dyDescent="0.2">
      <c r="A69" t="s">
        <v>3</v>
      </c>
      <c r="B69" t="s">
        <v>4</v>
      </c>
    </row>
    <row r="70" spans="1:8" x14ac:dyDescent="0.2">
      <c r="A70" t="s">
        <v>5</v>
      </c>
      <c r="B70" t="s">
        <v>15</v>
      </c>
    </row>
    <row r="71" spans="1:8" x14ac:dyDescent="0.2">
      <c r="A71" t="s">
        <v>51</v>
      </c>
      <c r="B71" t="s">
        <v>84</v>
      </c>
    </row>
    <row r="72" spans="1:8" x14ac:dyDescent="0.2">
      <c r="A72" t="s">
        <v>9</v>
      </c>
      <c r="B72" t="s">
        <v>23</v>
      </c>
    </row>
    <row r="73" spans="1:8" x14ac:dyDescent="0.2">
      <c r="A73" t="s">
        <v>13</v>
      </c>
      <c r="B73" t="s">
        <v>85</v>
      </c>
    </row>
    <row r="74" spans="1:8" x14ac:dyDescent="0.2">
      <c r="A74" t="s">
        <v>51</v>
      </c>
      <c r="B74" t="s">
        <v>86</v>
      </c>
    </row>
    <row r="75" spans="1:8" x14ac:dyDescent="0.2">
      <c r="A75" s="5" t="s">
        <v>6</v>
      </c>
    </row>
    <row r="76" spans="1:8" x14ac:dyDescent="0.2">
      <c r="A76" s="5" t="s">
        <v>7</v>
      </c>
      <c r="B76" s="5" t="s">
        <v>8</v>
      </c>
      <c r="C76" s="5" t="s">
        <v>9</v>
      </c>
      <c r="D76" s="5" t="s">
        <v>5</v>
      </c>
      <c r="E76" s="5" t="s">
        <v>10</v>
      </c>
      <c r="F76" s="5" t="s">
        <v>3</v>
      </c>
      <c r="G76" s="5" t="s">
        <v>2</v>
      </c>
      <c r="H76" s="5"/>
    </row>
    <row r="77" spans="1:8" x14ac:dyDescent="0.2">
      <c r="A77" t="s">
        <v>63</v>
      </c>
      <c r="B77">
        <v>1</v>
      </c>
      <c r="C77" t="s">
        <v>23</v>
      </c>
      <c r="D77" t="s">
        <v>15</v>
      </c>
      <c r="F77" t="s">
        <v>20</v>
      </c>
      <c r="G77" t="s">
        <v>64</v>
      </c>
    </row>
    <row r="78" spans="1:8" x14ac:dyDescent="0.2">
      <c r="A78" t="s">
        <v>101</v>
      </c>
      <c r="B78">
        <v>1</v>
      </c>
      <c r="C78" t="s">
        <v>23</v>
      </c>
      <c r="D78" t="s">
        <v>15</v>
      </c>
      <c r="F78" t="s">
        <v>24</v>
      </c>
      <c r="G78" t="s">
        <v>87</v>
      </c>
    </row>
    <row r="79" spans="1:8" x14ac:dyDescent="0.2">
      <c r="A79" t="s">
        <v>88</v>
      </c>
      <c r="B79">
        <v>3.5098030277376187</v>
      </c>
      <c r="C79" t="s">
        <v>70</v>
      </c>
      <c r="D79" t="s">
        <v>89</v>
      </c>
      <c r="F79" t="s">
        <v>24</v>
      </c>
      <c r="G79" t="s">
        <v>90</v>
      </c>
    </row>
    <row r="80" spans="1:8" x14ac:dyDescent="0.2">
      <c r="A80" t="s">
        <v>18</v>
      </c>
      <c r="B80">
        <v>0.13206758828730655</v>
      </c>
      <c r="D80" t="s">
        <v>15</v>
      </c>
      <c r="E80" t="s">
        <v>91</v>
      </c>
      <c r="F80" t="s">
        <v>17</v>
      </c>
    </row>
    <row r="81" spans="1:7" x14ac:dyDescent="0.2">
      <c r="A81" t="s">
        <v>102</v>
      </c>
      <c r="B81">
        <v>1.6694063119110985E-6</v>
      </c>
      <c r="D81" t="s">
        <v>15</v>
      </c>
      <c r="E81" t="s">
        <v>91</v>
      </c>
      <c r="F81" t="s">
        <v>17</v>
      </c>
    </row>
    <row r="82" spans="1:7" x14ac:dyDescent="0.2">
      <c r="A82" t="s">
        <v>92</v>
      </c>
      <c r="B82">
        <v>12.456827894327896</v>
      </c>
      <c r="C82" t="s">
        <v>23</v>
      </c>
      <c r="D82" t="s">
        <v>5</v>
      </c>
      <c r="F82" t="s">
        <v>24</v>
      </c>
      <c r="G82" t="s">
        <v>92</v>
      </c>
    </row>
    <row r="84" spans="1:7" ht="16" x14ac:dyDescent="0.2">
      <c r="A84" s="1" t="s">
        <v>0</v>
      </c>
      <c r="B84" s="5" t="s">
        <v>101</v>
      </c>
    </row>
    <row r="85" spans="1:7" x14ac:dyDescent="0.2">
      <c r="A85" t="s">
        <v>1</v>
      </c>
      <c r="B85">
        <v>1</v>
      </c>
    </row>
    <row r="86" spans="1:7" x14ac:dyDescent="0.2">
      <c r="A86" t="s">
        <v>2</v>
      </c>
      <c r="B86" t="s">
        <v>87</v>
      </c>
    </row>
    <row r="87" spans="1:7" x14ac:dyDescent="0.2">
      <c r="A87" t="s">
        <v>3</v>
      </c>
      <c r="B87" t="s">
        <v>4</v>
      </c>
    </row>
    <row r="88" spans="1:7" x14ac:dyDescent="0.2">
      <c r="A88" t="s">
        <v>5</v>
      </c>
      <c r="B88" t="s">
        <v>15</v>
      </c>
    </row>
    <row r="89" spans="1:7" x14ac:dyDescent="0.2">
      <c r="A89" t="s">
        <v>9</v>
      </c>
      <c r="B89" t="s">
        <v>23</v>
      </c>
    </row>
    <row r="90" spans="1:7" x14ac:dyDescent="0.2">
      <c r="A90" t="s">
        <v>13</v>
      </c>
      <c r="B90" t="s">
        <v>93</v>
      </c>
    </row>
    <row r="91" spans="1:7" x14ac:dyDescent="0.2">
      <c r="A91" t="s">
        <v>51</v>
      </c>
      <c r="B91" t="s">
        <v>86</v>
      </c>
    </row>
    <row r="92" spans="1:7" ht="16" x14ac:dyDescent="0.2">
      <c r="A92" s="1" t="s">
        <v>6</v>
      </c>
    </row>
    <row r="93" spans="1:7" x14ac:dyDescent="0.2">
      <c r="A93" t="s">
        <v>7</v>
      </c>
      <c r="B93" t="s">
        <v>8</v>
      </c>
      <c r="C93" t="s">
        <v>9</v>
      </c>
      <c r="D93" t="s">
        <v>5</v>
      </c>
      <c r="E93" t="s">
        <v>10</v>
      </c>
      <c r="F93" t="s">
        <v>3</v>
      </c>
      <c r="G93" t="s">
        <v>2</v>
      </c>
    </row>
    <row r="94" spans="1:7" x14ac:dyDescent="0.2">
      <c r="A94" t="s">
        <v>101</v>
      </c>
      <c r="B94">
        <v>1</v>
      </c>
      <c r="C94" t="s">
        <v>23</v>
      </c>
      <c r="D94" t="s">
        <v>15</v>
      </c>
      <c r="F94" t="s">
        <v>20</v>
      </c>
      <c r="G94" t="s">
        <v>87</v>
      </c>
    </row>
    <row r="95" spans="1:7" x14ac:dyDescent="0.2">
      <c r="A95" t="s">
        <v>92</v>
      </c>
      <c r="B95">
        <f>12.89</f>
        <v>12.89</v>
      </c>
      <c r="C95" t="s">
        <v>23</v>
      </c>
      <c r="D95" t="s">
        <v>5</v>
      </c>
      <c r="F95" t="s">
        <v>24</v>
      </c>
      <c r="G95" t="s">
        <v>92</v>
      </c>
    </row>
    <row r="96" spans="1:7" x14ac:dyDescent="0.2">
      <c r="A96" t="s">
        <v>69</v>
      </c>
      <c r="B96" s="6">
        <f>((3090000*1000)/44900000)</f>
        <v>68.819599109131403</v>
      </c>
      <c r="C96" t="s">
        <v>36</v>
      </c>
      <c r="D96" t="s">
        <v>15</v>
      </c>
      <c r="F96" t="s">
        <v>24</v>
      </c>
      <c r="G96" t="s">
        <v>71</v>
      </c>
    </row>
    <row r="97" spans="1:7" x14ac:dyDescent="0.2">
      <c r="A97" t="s">
        <v>94</v>
      </c>
      <c r="B97" s="6">
        <f>(13600*1000)/44900000</f>
        <v>0.30289532293986637</v>
      </c>
      <c r="C97" t="s">
        <v>23</v>
      </c>
      <c r="D97" t="s">
        <v>40</v>
      </c>
      <c r="F97" t="s">
        <v>24</v>
      </c>
      <c r="G97" t="s">
        <v>95</v>
      </c>
    </row>
    <row r="98" spans="1:7" x14ac:dyDescent="0.2">
      <c r="A98" t="s">
        <v>96</v>
      </c>
      <c r="B98" s="6">
        <f>356/44900000</f>
        <v>7.9287305122494425E-6</v>
      </c>
      <c r="C98" t="s">
        <v>97</v>
      </c>
      <c r="D98" t="s">
        <v>15</v>
      </c>
      <c r="F98" t="s">
        <v>24</v>
      </c>
      <c r="G98" t="s">
        <v>98</v>
      </c>
    </row>
    <row r="99" spans="1:7" x14ac:dyDescent="0.2">
      <c r="A99" t="s">
        <v>99</v>
      </c>
      <c r="B99" s="6">
        <f>949/44900000</f>
        <v>2.11358574610245E-5</v>
      </c>
      <c r="C99" t="s">
        <v>97</v>
      </c>
      <c r="D99" t="s">
        <v>15</v>
      </c>
      <c r="F99" t="s">
        <v>24</v>
      </c>
      <c r="G99" t="s">
        <v>100</v>
      </c>
    </row>
    <row r="100" spans="1:7" x14ac:dyDescent="0.2">
      <c r="A100" t="s">
        <v>60</v>
      </c>
      <c r="B100" s="6">
        <f>178/44900000</f>
        <v>3.9643652561247212E-6</v>
      </c>
      <c r="C100" t="s">
        <v>61</v>
      </c>
      <c r="D100" t="s">
        <v>15</v>
      </c>
      <c r="F100" t="s">
        <v>24</v>
      </c>
      <c r="G100" t="s">
        <v>62</v>
      </c>
    </row>
    <row r="101" spans="1:7" ht="16" x14ac:dyDescent="0.2">
      <c r="A101" s="2" t="s">
        <v>55</v>
      </c>
      <c r="B101" s="6">
        <f>6240000/44900000</f>
        <v>0.13897550111358575</v>
      </c>
      <c r="C101" t="s">
        <v>23</v>
      </c>
      <c r="D101" t="s">
        <v>15</v>
      </c>
      <c r="F101" t="s">
        <v>24</v>
      </c>
      <c r="G101" s="2" t="s">
        <v>54</v>
      </c>
    </row>
    <row r="102" spans="1:7" x14ac:dyDescent="0.2">
      <c r="A102" t="s">
        <v>65</v>
      </c>
      <c r="B102" s="4">
        <f>-B96/1000</f>
        <v>-6.8819599109131407E-2</v>
      </c>
      <c r="C102" t="s">
        <v>36</v>
      </c>
      <c r="D102" t="s">
        <v>66</v>
      </c>
      <c r="F102" t="s">
        <v>24</v>
      </c>
      <c r="G102" t="s">
        <v>67</v>
      </c>
    </row>
  </sheetData>
  <autoFilter ref="A1:J25" xr:uid="{00000000-0001-0000-0000-000000000000}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Xiaojin</dc:creator>
  <cp:lastModifiedBy>Romain Sacchi</cp:lastModifiedBy>
  <dcterms:created xsi:type="dcterms:W3CDTF">2020-03-26T07:51:53Z</dcterms:created>
  <dcterms:modified xsi:type="dcterms:W3CDTF">2024-01-30T14:58:34Z</dcterms:modified>
</cp:coreProperties>
</file>