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D7FB5529-68C0-4295-996A-1CB69231F28D}" xr6:coauthVersionLast="47" xr6:coauthVersionMax="47" xr10:uidLastSave="{00000000-0000-0000-0000-000000000000}"/>
  <bookViews>
    <workbookView xWindow="-108" yWindow="-108" windowWidth="23256" windowHeight="12576" tabRatio="651" firstSheet="11" activeTab="24" xr2:uid="{00000000-000D-0000-FFFF-FFFF00000000}"/>
  </bookViews>
  <sheets>
    <sheet name="潼南区" sheetId="1" r:id="rId1"/>
    <sheet name="合川区" sheetId="2" r:id="rId2"/>
    <sheet name="大足区" sheetId="3" r:id="rId3"/>
    <sheet name="荣昌区" sheetId="4" r:id="rId4"/>
    <sheet name="永川区" sheetId="5" r:id="rId5"/>
    <sheet name="铜梁区" sheetId="6" r:id="rId6"/>
    <sheet name="北碚区" sheetId="7" r:id="rId7"/>
    <sheet name="渝北区" sheetId="9" r:id="rId8"/>
    <sheet name="璧山区" sheetId="10" r:id="rId9"/>
    <sheet name="九龙坡区" sheetId="11" r:id="rId10"/>
    <sheet name="大渡口区" sheetId="12" r:id="rId11"/>
    <sheet name="巴南区" sheetId="13" r:id="rId12"/>
    <sheet name="江津区" sheetId="14" r:id="rId13"/>
    <sheet name="綦江区" sheetId="15" r:id="rId14"/>
    <sheet name="丰都县" sheetId="16" r:id="rId15"/>
    <sheet name="长寿区" sheetId="17" r:id="rId16"/>
    <sheet name="涪陵区" sheetId="18" r:id="rId17"/>
    <sheet name="南川区" sheetId="19" r:id="rId18"/>
    <sheet name="忠县" sheetId="20" r:id="rId19"/>
    <sheet name="黔江区" sheetId="21" r:id="rId20"/>
    <sheet name="彭水县" sheetId="22" r:id="rId21"/>
    <sheet name="渝中区" sheetId="23" r:id="rId22"/>
    <sheet name="江北区" sheetId="24" r:id="rId23"/>
    <sheet name="沙坪坝区" sheetId="25" r:id="rId24"/>
    <sheet name="南岸区" sheetId="26" r:id="rId25"/>
    <sheet name="汇总分析" sheetId="27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3" l="1"/>
  <c r="K5" i="26" l="1"/>
  <c r="K6" i="26"/>
  <c r="K21" i="22" l="1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5" i="22"/>
  <c r="J22" i="22"/>
  <c r="K6" i="13" l="1"/>
  <c r="K7" i="13"/>
  <c r="K8" i="13"/>
  <c r="K9" i="13"/>
  <c r="K10" i="13"/>
  <c r="K11" i="13"/>
  <c r="K12" i="13"/>
  <c r="K5" i="13"/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5" i="9"/>
  <c r="K7" i="26" l="1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J25" i="26"/>
  <c r="K6" i="25"/>
  <c r="K7" i="25"/>
  <c r="K8" i="25"/>
  <c r="K9" i="25"/>
  <c r="K10" i="25"/>
  <c r="K11" i="25"/>
  <c r="K12" i="25"/>
  <c r="K5" i="25"/>
  <c r="J13" i="25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5" i="24"/>
  <c r="J25" i="24"/>
  <c r="K6" i="23"/>
  <c r="K7" i="23"/>
  <c r="K8" i="23"/>
  <c r="K9" i="23"/>
  <c r="K10" i="23"/>
  <c r="K11" i="23"/>
  <c r="K12" i="23"/>
  <c r="K13" i="23"/>
  <c r="K14" i="23"/>
  <c r="K15" i="23"/>
  <c r="K5" i="23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5" i="21"/>
  <c r="J25" i="21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5" i="20"/>
  <c r="J25" i="20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5" i="19"/>
  <c r="J23" i="19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5" i="18"/>
  <c r="J23" i="18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5" i="17"/>
  <c r="J20" i="17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5" i="16"/>
  <c r="J28" i="16"/>
  <c r="K6" i="15"/>
  <c r="K7" i="15"/>
  <c r="K8" i="15"/>
  <c r="K9" i="15"/>
  <c r="K10" i="15"/>
  <c r="K11" i="15"/>
  <c r="K12" i="15"/>
  <c r="K13" i="15"/>
  <c r="K14" i="15"/>
  <c r="K15" i="15"/>
  <c r="K16" i="15"/>
  <c r="K5" i="15"/>
  <c r="J17" i="15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5" i="14"/>
  <c r="J22" i="14"/>
  <c r="J13" i="13"/>
  <c r="K6" i="12"/>
  <c r="K7" i="12"/>
  <c r="K8" i="12"/>
  <c r="K9" i="12"/>
  <c r="K10" i="12"/>
  <c r="K11" i="12"/>
  <c r="K12" i="12"/>
  <c r="K13" i="12"/>
  <c r="K14" i="12"/>
  <c r="K15" i="12"/>
  <c r="K5" i="12"/>
  <c r="J16" i="12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5" i="11"/>
  <c r="J24" i="11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5" i="10"/>
  <c r="J19" i="10"/>
  <c r="J23" i="9"/>
  <c r="K6" i="7"/>
  <c r="K7" i="7"/>
  <c r="K8" i="7"/>
  <c r="K9" i="7"/>
  <c r="K10" i="7"/>
  <c r="K11" i="7"/>
  <c r="K12" i="7"/>
  <c r="K13" i="7"/>
  <c r="K14" i="7"/>
  <c r="K15" i="7"/>
  <c r="K16" i="7"/>
  <c r="K5" i="7"/>
  <c r="J17" i="7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5" i="6"/>
  <c r="J26" i="6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5" i="5"/>
  <c r="J24" i="5"/>
  <c r="K6" i="4"/>
  <c r="K7" i="4"/>
  <c r="K8" i="4"/>
  <c r="K9" i="4"/>
  <c r="K10" i="4"/>
  <c r="K11" i="4"/>
  <c r="K12" i="4"/>
  <c r="K13" i="4"/>
  <c r="K14" i="4"/>
  <c r="K15" i="4"/>
  <c r="K16" i="4"/>
  <c r="K17" i="4"/>
  <c r="K5" i="4"/>
  <c r="J18" i="4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5" i="3"/>
  <c r="J30" i="3"/>
  <c r="K6" i="2"/>
  <c r="K7" i="2"/>
  <c r="K8" i="2"/>
  <c r="K9" i="2"/>
  <c r="K10" i="2"/>
  <c r="K11" i="2"/>
  <c r="K12" i="2"/>
  <c r="K13" i="2"/>
  <c r="K14" i="2"/>
  <c r="K15" i="2"/>
  <c r="K16" i="2"/>
  <c r="K17" i="2"/>
  <c r="K5" i="2"/>
  <c r="J18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J25" i="1"/>
</calcChain>
</file>

<file path=xl/sharedStrings.xml><?xml version="1.0" encoding="utf-8"?>
<sst xmlns="http://schemas.openxmlformats.org/spreadsheetml/2006/main" count="3878" uniqueCount="375">
  <si>
    <t>Motacilla alba</t>
  </si>
  <si>
    <t>LC</t>
  </si>
  <si>
    <t>Pterorhinus sannio</t>
  </si>
  <si>
    <t>Egretta garzetta</t>
  </si>
  <si>
    <t>Pycnonotus sinensis</t>
  </si>
  <si>
    <t>Dicrurus macrocercus</t>
  </si>
  <si>
    <t>Pycnonotus xanthorrhous</t>
  </si>
  <si>
    <t>Bambusicola thoracicus</t>
  </si>
  <si>
    <t>Chloris sinica</t>
  </si>
  <si>
    <t>Passer montanus</t>
  </si>
  <si>
    <t>Spilopelia chinensis</t>
  </si>
  <si>
    <t>Lanius schach</t>
  </si>
  <si>
    <t>Sinosuthora webbiana</t>
  </si>
  <si>
    <t>Lonchura striata</t>
  </si>
  <si>
    <t>Actitis hypoleucos</t>
  </si>
  <si>
    <t>Lonchura punctulata</t>
  </si>
  <si>
    <t>Cecropis daurica</t>
  </si>
  <si>
    <t>Copsychus saularis</t>
  </si>
  <si>
    <t>Spodiopsar sericeus</t>
  </si>
  <si>
    <t>Alcedo atthis</t>
  </si>
  <si>
    <t>Lanius cristatus</t>
  </si>
  <si>
    <t>Aegithalos concinnus</t>
  </si>
  <si>
    <t>Motacilla cinerea</t>
  </si>
  <si>
    <t>Turdus mandarinus</t>
  </si>
  <si>
    <t>Parus major</t>
  </si>
  <si>
    <t>Culicicapa ceylonensis</t>
  </si>
  <si>
    <t>Phoenicurus fuliginosus</t>
  </si>
  <si>
    <t>Spizixos semitorques</t>
  </si>
  <si>
    <t>Streptopelia orientalis</t>
  </si>
  <si>
    <t>Apus pacificus</t>
  </si>
  <si>
    <t>Prinia inornata</t>
  </si>
  <si>
    <t>Phylloscopus fuscatus</t>
  </si>
  <si>
    <t>Emberiza pusilla</t>
  </si>
  <si>
    <t>Jynx torquilla</t>
  </si>
  <si>
    <t>Eophona migratoria</t>
  </si>
  <si>
    <t>Pomatorhinus ruficollis</t>
  </si>
  <si>
    <t>Hirundo rustica</t>
  </si>
  <si>
    <t>Acridotheres cristatellus</t>
  </si>
  <si>
    <t>Dicrurus leucophaeus</t>
  </si>
  <si>
    <t>Eudynamys scolopaceus</t>
  </si>
  <si>
    <t>Ardeola bacchus</t>
  </si>
  <si>
    <t>Acrocephalus orientalis</t>
  </si>
  <si>
    <t>Gallinula chloropus</t>
  </si>
  <si>
    <t>Tachybaptus ruficollis</t>
  </si>
  <si>
    <t>Abroscopus albogularis</t>
  </si>
  <si>
    <t>Myophonus caeruleus</t>
  </si>
  <si>
    <t>Oriolus chinensis</t>
  </si>
  <si>
    <t>Urocissa erythroryncha</t>
  </si>
  <si>
    <t>Ficedula zanthopygia</t>
  </si>
  <si>
    <t>Nycticorax nycticorax</t>
  </si>
  <si>
    <t>Anthus hodgsoni</t>
  </si>
  <si>
    <t>Bubulcus coromandus</t>
  </si>
  <si>
    <t>Tadorna ferruginea</t>
  </si>
  <si>
    <t>Cuculus micropterus</t>
  </si>
  <si>
    <t>Phoenicurus auroreus</t>
  </si>
  <si>
    <t>Anas zonorhyncha</t>
  </si>
  <si>
    <t>Muscicapa muttui</t>
  </si>
  <si>
    <t>Anthus spinoletta</t>
  </si>
  <si>
    <t>Phylloscopus inornatus</t>
  </si>
  <si>
    <t>Chlidonias hybrida</t>
  </si>
  <si>
    <t>Spodiopsar cineraceus</t>
  </si>
  <si>
    <t>Enicurus schistaceus</t>
  </si>
  <si>
    <t>Turdus cardis</t>
  </si>
  <si>
    <t>Monticola solitarius</t>
  </si>
  <si>
    <t>Parus monticolus</t>
  </si>
  <si>
    <t>Phylloscopus proregulus</t>
  </si>
  <si>
    <t>Caprimulgus jotaka</t>
  </si>
  <si>
    <t>Lalage melaschistos</t>
  </si>
  <si>
    <t>Muscicapa ferruginea</t>
  </si>
  <si>
    <t>Turdus obscurus</t>
  </si>
  <si>
    <t>Alauda gulgula</t>
  </si>
  <si>
    <t>Zosterops japonicus</t>
  </si>
  <si>
    <t>Falco tinnunculus</t>
  </si>
  <si>
    <t>Phylloscopus reguloides</t>
  </si>
  <si>
    <t>Phylloscopus plumbeitarsus</t>
  </si>
  <si>
    <r>
      <rPr>
        <sz val="10"/>
        <rFont val="宋体"/>
        <family val="3"/>
        <charset val="134"/>
      </rPr>
      <t>样地编号</t>
    </r>
  </si>
  <si>
    <r>
      <rPr>
        <sz val="10"/>
        <rFont val="宋体"/>
        <family val="3"/>
        <charset val="134"/>
      </rPr>
      <t>区县名称</t>
    </r>
  </si>
  <si>
    <t>区域类别</t>
    <phoneticPr fontId="6" type="noConversion"/>
  </si>
  <si>
    <r>
      <rPr>
        <sz val="10"/>
        <rFont val="宋体"/>
        <family val="3"/>
        <charset val="134"/>
      </rPr>
      <t>行政代码</t>
    </r>
  </si>
  <si>
    <t>X</t>
  </si>
  <si>
    <t>Y</t>
  </si>
  <si>
    <r>
      <rPr>
        <sz val="10"/>
        <rFont val="宋体"/>
        <family val="3"/>
        <charset val="134"/>
      </rPr>
      <t>样地类型</t>
    </r>
  </si>
  <si>
    <t>主城都市区</t>
  </si>
  <si>
    <t>城乡</t>
  </si>
  <si>
    <r>
      <rPr>
        <sz val="10"/>
        <rFont val="宋体"/>
        <family val="3"/>
        <charset val="134"/>
      </rPr>
      <t>区域类别</t>
    </r>
    <phoneticPr fontId="6" type="noConversion"/>
  </si>
  <si>
    <r>
      <rPr>
        <sz val="10"/>
        <color theme="1"/>
        <rFont val="方正仿宋_GBK"/>
        <charset val="134"/>
      </rPr>
      <t>潼南区</t>
    </r>
  </si>
  <si>
    <r>
      <rPr>
        <sz val="10"/>
        <color theme="1"/>
        <rFont val="方正仿宋_GBK"/>
        <charset val="134"/>
      </rPr>
      <t>主城都市区</t>
    </r>
  </si>
  <si>
    <r>
      <rPr>
        <sz val="10"/>
        <color theme="1"/>
        <rFont val="方正仿宋_GBK"/>
        <charset val="134"/>
      </rPr>
      <t>城乡</t>
    </r>
  </si>
  <si>
    <r>
      <rPr>
        <sz val="10"/>
        <color theme="1"/>
        <rFont val="宋体"/>
        <family val="2"/>
      </rPr>
      <t>优势度</t>
    </r>
  </si>
  <si>
    <r>
      <rPr>
        <sz val="10"/>
        <color theme="1"/>
        <rFont val="方正仿宋_GBK"/>
        <charset val="134"/>
      </rPr>
      <t>合川区</t>
    </r>
  </si>
  <si>
    <r>
      <rPr>
        <sz val="10"/>
        <color theme="1"/>
        <rFont val="方正仿宋_GBK"/>
        <charset val="134"/>
      </rPr>
      <t>大足区</t>
    </r>
  </si>
  <si>
    <r>
      <rPr>
        <sz val="10"/>
        <color theme="1"/>
        <rFont val="方正仿宋_GBK"/>
        <charset val="134"/>
      </rPr>
      <t>荣昌区</t>
    </r>
  </si>
  <si>
    <r>
      <rPr>
        <sz val="10"/>
        <color theme="1"/>
        <rFont val="方正仿宋_GBK"/>
        <charset val="134"/>
      </rPr>
      <t>永川区</t>
    </r>
  </si>
  <si>
    <r>
      <rPr>
        <sz val="10"/>
        <color theme="1"/>
        <rFont val="方正仿宋_GBK"/>
        <charset val="134"/>
      </rPr>
      <t>铜梁区</t>
    </r>
  </si>
  <si>
    <r>
      <rPr>
        <sz val="10"/>
        <color theme="1"/>
        <rFont val="方正仿宋_GBK"/>
        <charset val="134"/>
      </rPr>
      <t>北碚区</t>
    </r>
  </si>
  <si>
    <r>
      <rPr>
        <sz val="10"/>
        <color theme="1"/>
        <rFont val="方正仿宋_GBK"/>
        <charset val="134"/>
      </rPr>
      <t>渝北区</t>
    </r>
  </si>
  <si>
    <r>
      <rPr>
        <sz val="10"/>
        <color theme="1"/>
        <rFont val="方正仿宋_GBK"/>
        <charset val="134"/>
      </rPr>
      <t>璧山区</t>
    </r>
  </si>
  <si>
    <r>
      <rPr>
        <sz val="10"/>
        <color theme="1"/>
        <rFont val="方正仿宋_GBK"/>
        <charset val="134"/>
      </rPr>
      <t>九龙坡区</t>
    </r>
  </si>
  <si>
    <r>
      <rPr>
        <sz val="10"/>
        <color theme="1"/>
        <rFont val="方正仿宋_GBK"/>
        <charset val="134"/>
      </rPr>
      <t>大渡口区</t>
    </r>
  </si>
  <si>
    <r>
      <rPr>
        <sz val="10"/>
        <color theme="1"/>
        <rFont val="方正仿宋_GBK"/>
        <charset val="134"/>
      </rPr>
      <t>巴南区</t>
    </r>
  </si>
  <si>
    <r>
      <rPr>
        <sz val="10"/>
        <color theme="1"/>
        <rFont val="方正仿宋_GBK"/>
        <charset val="134"/>
      </rPr>
      <t>江津区</t>
    </r>
  </si>
  <si>
    <r>
      <rPr>
        <sz val="10"/>
        <color theme="1"/>
        <rFont val="方正仿宋_GBK"/>
        <charset val="134"/>
      </rPr>
      <t>綦江区</t>
    </r>
  </si>
  <si>
    <r>
      <rPr>
        <sz val="10"/>
        <color theme="1"/>
        <rFont val="方正仿宋_GBK"/>
        <charset val="134"/>
      </rPr>
      <t>丰都县</t>
    </r>
  </si>
  <si>
    <r>
      <rPr>
        <sz val="10"/>
        <color theme="1"/>
        <rFont val="方正仿宋_GBK"/>
        <charset val="134"/>
      </rPr>
      <t>渝东北三峡库区城镇群</t>
    </r>
  </si>
  <si>
    <r>
      <rPr>
        <sz val="10"/>
        <color theme="1"/>
        <rFont val="方正仿宋_GBK"/>
        <charset val="134"/>
      </rPr>
      <t>长寿区</t>
    </r>
  </si>
  <si>
    <r>
      <rPr>
        <sz val="10"/>
        <color theme="1"/>
        <rFont val="方正仿宋_GBK"/>
        <charset val="134"/>
      </rPr>
      <t>涪陵区</t>
    </r>
  </si>
  <si>
    <r>
      <rPr>
        <sz val="10"/>
        <color theme="1"/>
        <rFont val="方正仿宋_GBK"/>
        <charset val="134"/>
      </rPr>
      <t>南川区</t>
    </r>
  </si>
  <si>
    <r>
      <rPr>
        <sz val="10"/>
        <color theme="1"/>
        <rFont val="方正仿宋_GBK"/>
        <charset val="134"/>
      </rPr>
      <t>忠县</t>
    </r>
  </si>
  <si>
    <r>
      <rPr>
        <sz val="10"/>
        <color theme="1"/>
        <rFont val="方正仿宋_GBK"/>
        <charset val="134"/>
      </rPr>
      <t>黔江区</t>
    </r>
  </si>
  <si>
    <r>
      <rPr>
        <sz val="10"/>
        <color theme="1"/>
        <rFont val="方正仿宋_GBK"/>
        <charset val="134"/>
      </rPr>
      <t>渝东南武陵山区城镇群</t>
    </r>
  </si>
  <si>
    <r>
      <rPr>
        <sz val="10"/>
        <color theme="1"/>
        <rFont val="方正仿宋_GBK"/>
        <charset val="134"/>
      </rPr>
      <t>彭水县</t>
    </r>
  </si>
  <si>
    <t>渝中区</t>
  </si>
  <si>
    <r>
      <rPr>
        <sz val="10"/>
        <color theme="1"/>
        <rFont val="方正仿宋_GBK"/>
        <charset val="134"/>
      </rPr>
      <t>江北区</t>
    </r>
  </si>
  <si>
    <r>
      <rPr>
        <sz val="10"/>
        <color theme="1"/>
        <rFont val="方正仿宋_GBK"/>
        <charset val="134"/>
      </rPr>
      <t>沙坪坝区</t>
    </r>
  </si>
  <si>
    <r>
      <rPr>
        <sz val="10"/>
        <color theme="1"/>
        <rFont val="方正仿宋_GBK"/>
        <charset val="134"/>
      </rPr>
      <t>南岸区</t>
    </r>
  </si>
  <si>
    <r>
      <rPr>
        <sz val="10"/>
        <color theme="1"/>
        <rFont val="宋体"/>
        <family val="3"/>
        <charset val="134"/>
      </rPr>
      <t>样区</t>
    </r>
    <phoneticPr fontId="1" type="noConversion"/>
  </si>
  <si>
    <r>
      <rPr>
        <sz val="10"/>
        <color theme="1"/>
        <rFont val="宋体"/>
        <family val="3"/>
        <charset val="134"/>
      </rPr>
      <t>种类</t>
    </r>
    <phoneticPr fontId="1" type="noConversion"/>
  </si>
  <si>
    <r>
      <rPr>
        <sz val="10"/>
        <color theme="1"/>
        <rFont val="宋体"/>
        <family val="3"/>
        <charset val="134"/>
      </rPr>
      <t>密度</t>
    </r>
    <phoneticPr fontId="1" type="noConversion"/>
  </si>
  <si>
    <r>
      <rPr>
        <sz val="10"/>
        <color theme="1"/>
        <rFont val="宋体"/>
        <family val="3"/>
        <charset val="134"/>
      </rPr>
      <t>优势类群</t>
    </r>
    <phoneticPr fontId="1" type="noConversion"/>
  </si>
  <si>
    <r>
      <rPr>
        <sz val="10"/>
        <color theme="1"/>
        <rFont val="宋体"/>
        <family val="3"/>
        <charset val="134"/>
      </rPr>
      <t>观测区面积</t>
    </r>
    <phoneticPr fontId="1" type="noConversion"/>
  </si>
  <si>
    <r>
      <rPr>
        <sz val="10"/>
        <color theme="1"/>
        <rFont val="宋体"/>
        <family val="3"/>
        <charset val="134"/>
      </rPr>
      <t>物种多样性</t>
    </r>
    <phoneticPr fontId="1" type="noConversion"/>
  </si>
  <si>
    <r>
      <rPr>
        <sz val="10"/>
        <color theme="1"/>
        <rFont val="宋体"/>
        <family val="3"/>
        <charset val="134"/>
      </rPr>
      <t>均匀度</t>
    </r>
    <phoneticPr fontId="1" type="noConversion"/>
  </si>
  <si>
    <r>
      <rPr>
        <sz val="10"/>
        <color theme="1"/>
        <rFont val="宋体"/>
        <family val="3"/>
        <charset val="134"/>
      </rPr>
      <t>潼南</t>
    </r>
    <phoneticPr fontId="1" type="noConversion"/>
  </si>
  <si>
    <r>
      <rPr>
        <sz val="10"/>
        <color theme="1"/>
        <rFont val="宋体"/>
        <family val="3"/>
        <charset val="134"/>
      </rPr>
      <t>白头鹎、白颊噪鹛、棕头鸦雀、丝光椋鸟</t>
    </r>
  </si>
  <si>
    <r>
      <rPr>
        <sz val="10"/>
        <color theme="1"/>
        <rFont val="宋体"/>
        <family val="3"/>
        <charset val="134"/>
      </rPr>
      <t>合川</t>
    </r>
    <phoneticPr fontId="1" type="noConversion"/>
  </si>
  <si>
    <r>
      <rPr>
        <sz val="10"/>
        <color theme="1"/>
        <rFont val="宋体"/>
        <family val="3"/>
        <charset val="134"/>
      </rPr>
      <t>白头鹎、白颊噪鹛、红头长尾山雀</t>
    </r>
  </si>
  <si>
    <r>
      <rPr>
        <sz val="10"/>
        <color theme="1"/>
        <rFont val="宋体"/>
        <family val="3"/>
        <charset val="134"/>
      </rPr>
      <t>大足区</t>
    </r>
  </si>
  <si>
    <r>
      <rPr>
        <sz val="10"/>
        <color theme="1"/>
        <rFont val="宋体"/>
        <family val="3"/>
        <charset val="134"/>
      </rPr>
      <t>白颊噪鹛、白头鹎</t>
    </r>
  </si>
  <si>
    <r>
      <rPr>
        <sz val="10"/>
        <color theme="1"/>
        <rFont val="宋体"/>
        <family val="3"/>
        <charset val="134"/>
      </rPr>
      <t>荣昌区</t>
    </r>
  </si>
  <si>
    <r>
      <rPr>
        <sz val="10"/>
        <color theme="1"/>
        <rFont val="宋体"/>
        <family val="3"/>
        <charset val="134"/>
      </rPr>
      <t>白颊噪鹛、白头鹎、红头长尾山雀、乌鸫</t>
    </r>
  </si>
  <si>
    <r>
      <rPr>
        <sz val="10"/>
        <color theme="1"/>
        <rFont val="宋体"/>
        <family val="3"/>
        <charset val="134"/>
      </rPr>
      <t>永川</t>
    </r>
    <phoneticPr fontId="1" type="noConversion"/>
  </si>
  <si>
    <r>
      <rPr>
        <sz val="10"/>
        <color theme="1"/>
        <rFont val="宋体"/>
        <family val="3"/>
        <charset val="134"/>
      </rPr>
      <t>家燕、白鹭、珠颈斑鸠</t>
    </r>
    <phoneticPr fontId="1" type="noConversion"/>
  </si>
  <si>
    <r>
      <rPr>
        <sz val="10"/>
        <color theme="1"/>
        <rFont val="宋体"/>
        <family val="3"/>
        <charset val="134"/>
      </rPr>
      <t>铜梁</t>
    </r>
    <phoneticPr fontId="1" type="noConversion"/>
  </si>
  <si>
    <r>
      <rPr>
        <sz val="10"/>
        <color theme="1"/>
        <rFont val="宋体"/>
        <family val="3"/>
        <charset val="134"/>
      </rPr>
      <t>丝光椋鸟、白头鹎、白颊噪鹛、红头长尾山雀</t>
    </r>
  </si>
  <si>
    <r>
      <rPr>
        <sz val="10"/>
        <color theme="1"/>
        <rFont val="宋体"/>
        <family val="3"/>
        <charset val="134"/>
      </rPr>
      <t>北碚</t>
    </r>
    <phoneticPr fontId="1" type="noConversion"/>
  </si>
  <si>
    <r>
      <rPr>
        <sz val="10"/>
        <color theme="1"/>
        <rFont val="宋体"/>
        <family val="3"/>
        <charset val="134"/>
      </rPr>
      <t>白腰文鸟、白头鹎、红头长尾山雀、白颊噪鹛</t>
    </r>
  </si>
  <si>
    <r>
      <rPr>
        <sz val="10"/>
        <color theme="1"/>
        <rFont val="宋体"/>
        <family val="3"/>
        <charset val="134"/>
      </rPr>
      <t>渝北</t>
    </r>
    <phoneticPr fontId="1" type="noConversion"/>
  </si>
  <si>
    <r>
      <rPr>
        <sz val="10"/>
        <color theme="1"/>
        <rFont val="宋体"/>
        <family val="3"/>
        <charset val="134"/>
      </rPr>
      <t>白头鹎、丝光椋鸟、白颊噪鹛</t>
    </r>
  </si>
  <si>
    <r>
      <rPr>
        <sz val="10"/>
        <color theme="1"/>
        <rFont val="宋体"/>
        <family val="3"/>
        <charset val="134"/>
      </rPr>
      <t>璧山</t>
    </r>
    <phoneticPr fontId="1" type="noConversion"/>
  </si>
  <si>
    <r>
      <rPr>
        <sz val="10"/>
        <color theme="1"/>
        <rFont val="宋体"/>
        <family val="3"/>
        <charset val="134"/>
      </rPr>
      <t>珠颈斑鸠、白头鹎、小䴙䴘、白鹭、白颊噪鹛</t>
    </r>
  </si>
  <si>
    <r>
      <rPr>
        <sz val="10"/>
        <color theme="1"/>
        <rFont val="宋体"/>
        <family val="3"/>
        <charset val="134"/>
      </rPr>
      <t>九龙坡区</t>
    </r>
  </si>
  <si>
    <r>
      <rPr>
        <sz val="10"/>
        <color theme="1"/>
        <rFont val="宋体"/>
        <family val="3"/>
        <charset val="134"/>
      </rPr>
      <t>白鹭、池鹭、白头鹎、红头长尾山雀</t>
    </r>
  </si>
  <si>
    <r>
      <rPr>
        <sz val="10"/>
        <color theme="1"/>
        <rFont val="宋体"/>
        <family val="3"/>
        <charset val="134"/>
      </rPr>
      <t>大渡口</t>
    </r>
    <phoneticPr fontId="1" type="noConversion"/>
  </si>
  <si>
    <r>
      <rPr>
        <sz val="10"/>
        <color theme="1"/>
        <rFont val="宋体"/>
        <family val="3"/>
        <charset val="134"/>
      </rPr>
      <t>巴南</t>
    </r>
    <phoneticPr fontId="1" type="noConversion"/>
  </si>
  <si>
    <r>
      <rPr>
        <sz val="10"/>
        <color theme="1"/>
        <rFont val="宋体"/>
        <family val="3"/>
        <charset val="134"/>
      </rPr>
      <t>白头鹎、白颊噪鹛、乌鸫</t>
    </r>
  </si>
  <si>
    <r>
      <rPr>
        <sz val="10"/>
        <color theme="1"/>
        <rFont val="宋体"/>
        <family val="3"/>
        <charset val="134"/>
      </rPr>
      <t>江津</t>
    </r>
    <phoneticPr fontId="1" type="noConversion"/>
  </si>
  <si>
    <r>
      <rPr>
        <sz val="10"/>
        <color theme="1"/>
        <rFont val="宋体"/>
        <family val="3"/>
        <charset val="134"/>
      </rPr>
      <t>白颊噪鹛、白头鹎、红头长尾山雀</t>
    </r>
  </si>
  <si>
    <r>
      <rPr>
        <sz val="10"/>
        <color theme="1"/>
        <rFont val="宋体"/>
        <family val="3"/>
        <charset val="134"/>
      </rPr>
      <t>綦江</t>
    </r>
    <phoneticPr fontId="1" type="noConversion"/>
  </si>
  <si>
    <r>
      <rPr>
        <sz val="10"/>
        <color theme="1"/>
        <rFont val="宋体"/>
        <family val="3"/>
        <charset val="134"/>
      </rPr>
      <t>红头长尾山雀、白头鹎</t>
    </r>
  </si>
  <si>
    <r>
      <rPr>
        <sz val="10"/>
        <color theme="1"/>
        <rFont val="宋体"/>
        <family val="3"/>
        <charset val="134"/>
      </rPr>
      <t>丰都</t>
    </r>
    <phoneticPr fontId="1" type="noConversion"/>
  </si>
  <si>
    <r>
      <rPr>
        <sz val="10"/>
        <color theme="1"/>
        <rFont val="宋体"/>
        <family val="3"/>
        <charset val="134"/>
      </rPr>
      <t>金腰燕</t>
    </r>
    <phoneticPr fontId="1" type="noConversion"/>
  </si>
  <si>
    <r>
      <rPr>
        <sz val="10"/>
        <color theme="1"/>
        <rFont val="宋体"/>
        <family val="3"/>
        <charset val="134"/>
      </rPr>
      <t>长寿</t>
    </r>
    <phoneticPr fontId="1" type="noConversion"/>
  </si>
  <si>
    <r>
      <rPr>
        <sz val="10"/>
        <color theme="1"/>
        <rFont val="宋体"/>
        <family val="3"/>
        <charset val="134"/>
      </rPr>
      <t>白颊噪鹛、白头鹎、八哥</t>
    </r>
  </si>
  <si>
    <r>
      <rPr>
        <sz val="10"/>
        <color theme="1"/>
        <rFont val="宋体"/>
        <family val="3"/>
        <charset val="134"/>
      </rPr>
      <t>涪陵</t>
    </r>
    <phoneticPr fontId="1" type="noConversion"/>
  </si>
  <si>
    <r>
      <rPr>
        <sz val="10"/>
        <color theme="1"/>
        <rFont val="宋体"/>
        <family val="3"/>
        <charset val="134"/>
      </rPr>
      <t>白颊噪鹛、紫啸鸫、灰背燕尾</t>
    </r>
  </si>
  <si>
    <r>
      <rPr>
        <sz val="10"/>
        <color theme="1"/>
        <rFont val="宋体"/>
        <family val="3"/>
        <charset val="134"/>
      </rPr>
      <t>南川</t>
    </r>
    <phoneticPr fontId="1" type="noConversion"/>
  </si>
  <si>
    <r>
      <rPr>
        <sz val="10"/>
        <color theme="1"/>
        <rFont val="宋体"/>
        <family val="3"/>
        <charset val="134"/>
      </rPr>
      <t>红头长尾山雀、麻雀</t>
    </r>
  </si>
  <si>
    <r>
      <rPr>
        <sz val="10"/>
        <color theme="1"/>
        <rFont val="宋体"/>
        <family val="3"/>
        <charset val="134"/>
      </rPr>
      <t>忠县</t>
    </r>
    <phoneticPr fontId="1" type="noConversion"/>
  </si>
  <si>
    <r>
      <rPr>
        <sz val="10"/>
        <color theme="1"/>
        <rFont val="宋体"/>
        <family val="3"/>
        <charset val="134"/>
      </rPr>
      <t>红头长尾山雀、白颊噪鹛、棕头鸦雀</t>
    </r>
  </si>
  <si>
    <r>
      <rPr>
        <sz val="10"/>
        <color theme="1"/>
        <rFont val="宋体"/>
        <family val="3"/>
        <charset val="134"/>
      </rPr>
      <t>黔江</t>
    </r>
    <phoneticPr fontId="1" type="noConversion"/>
  </si>
  <si>
    <r>
      <rPr>
        <sz val="10"/>
        <color theme="1"/>
        <rFont val="宋体"/>
        <family val="3"/>
        <charset val="134"/>
      </rPr>
      <t>家燕</t>
    </r>
  </si>
  <si>
    <r>
      <rPr>
        <sz val="10"/>
        <color theme="1"/>
        <rFont val="宋体"/>
        <family val="3"/>
        <charset val="134"/>
      </rPr>
      <t>彭水</t>
    </r>
    <phoneticPr fontId="1" type="noConversion"/>
  </si>
  <si>
    <r>
      <rPr>
        <sz val="10"/>
        <color theme="1"/>
        <rFont val="宋体"/>
        <family val="3"/>
        <charset val="134"/>
      </rPr>
      <t>牛背鹭</t>
    </r>
  </si>
  <si>
    <r>
      <rPr>
        <sz val="10"/>
        <color theme="1"/>
        <rFont val="宋体"/>
        <family val="3"/>
        <charset val="134"/>
      </rPr>
      <t>渝中</t>
    </r>
    <phoneticPr fontId="1" type="noConversion"/>
  </si>
  <si>
    <r>
      <rPr>
        <sz val="10"/>
        <color theme="1"/>
        <rFont val="宋体"/>
        <family val="3"/>
        <charset val="134"/>
      </rPr>
      <t>红头长尾山雀、白头鹎、白颊噪鹛</t>
    </r>
  </si>
  <si>
    <r>
      <rPr>
        <sz val="10"/>
        <color theme="1"/>
        <rFont val="宋体"/>
        <family val="3"/>
        <charset val="134"/>
      </rPr>
      <t>江北</t>
    </r>
    <phoneticPr fontId="1" type="noConversion"/>
  </si>
  <si>
    <r>
      <rPr>
        <sz val="10"/>
        <color theme="1"/>
        <rFont val="宋体"/>
        <family val="3"/>
        <charset val="134"/>
      </rPr>
      <t>方尾鹟、白颊噪鹛、棕头鸦雀</t>
    </r>
  </si>
  <si>
    <r>
      <rPr>
        <sz val="10"/>
        <color theme="1"/>
        <rFont val="宋体"/>
        <family val="3"/>
        <charset val="134"/>
      </rPr>
      <t>沙坪坝</t>
    </r>
    <phoneticPr fontId="1" type="noConversion"/>
  </si>
  <si>
    <r>
      <rPr>
        <sz val="10"/>
        <color theme="1"/>
        <rFont val="宋体"/>
        <family val="3"/>
        <charset val="134"/>
      </rPr>
      <t>白颊噪鹛、白鹡鸰、白头鹎</t>
    </r>
  </si>
  <si>
    <r>
      <rPr>
        <sz val="10"/>
        <color theme="1"/>
        <rFont val="宋体"/>
        <family val="3"/>
        <charset val="134"/>
      </rPr>
      <t>南岸</t>
    </r>
    <phoneticPr fontId="1" type="noConversion"/>
  </si>
  <si>
    <r>
      <rPr>
        <sz val="10"/>
        <color theme="1"/>
        <rFont val="宋体"/>
        <family val="3"/>
        <charset val="134"/>
      </rPr>
      <t>灰椋鸟、丝光椋鸟、白头鹎</t>
    </r>
  </si>
  <si>
    <t>序号</t>
  </si>
  <si>
    <t>目</t>
  </si>
  <si>
    <t>科</t>
  </si>
  <si>
    <t>属</t>
  </si>
  <si>
    <t>种</t>
  </si>
  <si>
    <t>拉丁学名</t>
  </si>
  <si>
    <t>居留型</t>
  </si>
  <si>
    <t>国家重点保护级别</t>
  </si>
  <si>
    <t>数量</t>
  </si>
  <si>
    <t>鸽形目</t>
  </si>
  <si>
    <t>鸠鸽科</t>
  </si>
  <si>
    <t>珠颈斑鸠属</t>
  </si>
  <si>
    <t>珠颈斑鸠</t>
  </si>
  <si>
    <t>留鸟</t>
  </si>
  <si>
    <t>-</t>
  </si>
  <si>
    <t>佛法僧目</t>
  </si>
  <si>
    <t>翠鸟科</t>
  </si>
  <si>
    <t>翠鸟属</t>
  </si>
  <si>
    <t>普通翠鸟</t>
  </si>
  <si>
    <t>雀形目</t>
  </si>
  <si>
    <t>伯劳科</t>
  </si>
  <si>
    <t>伯劳属</t>
  </si>
  <si>
    <t>棕背伯劳</t>
  </si>
  <si>
    <t>卷尾科</t>
  </si>
  <si>
    <t>卷尾属</t>
  </si>
  <si>
    <t>黑卷尾</t>
  </si>
  <si>
    <t>夏候鸟</t>
  </si>
  <si>
    <t>鹎科</t>
  </si>
  <si>
    <t>鹎属</t>
  </si>
  <si>
    <t>白头鹎</t>
  </si>
  <si>
    <t>长尾山雀科</t>
  </si>
  <si>
    <t>长尾山雀属</t>
  </si>
  <si>
    <t>红头长尾山雀</t>
  </si>
  <si>
    <t>柳莺科</t>
  </si>
  <si>
    <t>柳莺属</t>
  </si>
  <si>
    <t>黄眉柳莺</t>
  </si>
  <si>
    <t>旅鸟</t>
  </si>
  <si>
    <t>噪鹛科</t>
  </si>
  <si>
    <t>山噪鹛属</t>
  </si>
  <si>
    <t>白颊噪鹛</t>
  </si>
  <si>
    <t>鸫科</t>
  </si>
  <si>
    <t>鸫属</t>
  </si>
  <si>
    <t>乌鸫</t>
  </si>
  <si>
    <t>鹟科</t>
  </si>
  <si>
    <t>鹊鸲属</t>
  </si>
  <si>
    <t>鹊鸲</t>
  </si>
  <si>
    <t>梅花雀科</t>
  </si>
  <si>
    <t>文鸟属</t>
  </si>
  <si>
    <t>白腰文鸟</t>
  </si>
  <si>
    <t>鹡鸰科</t>
  </si>
  <si>
    <t>鹡鸰属</t>
  </si>
  <si>
    <t>灰鹡鸰</t>
  </si>
  <si>
    <t>燕雀科</t>
  </si>
  <si>
    <t>金翅雀属</t>
  </si>
  <si>
    <t>金翅雀</t>
  </si>
  <si>
    <t>IUCN红色名录</t>
  </si>
  <si>
    <t>鸡形目</t>
  </si>
  <si>
    <t>雉科</t>
  </si>
  <si>
    <t>竹鸡属</t>
  </si>
  <si>
    <t>灰胸竹鸡</t>
  </si>
  <si>
    <t>鸻形目</t>
  </si>
  <si>
    <t>鹬科</t>
  </si>
  <si>
    <t>矶鹬属</t>
  </si>
  <si>
    <t>矶鹬</t>
  </si>
  <si>
    <t>冬候鸟</t>
  </si>
  <si>
    <t>鹈形目</t>
  </si>
  <si>
    <t>鹭科</t>
  </si>
  <si>
    <t>白鹭属</t>
  </si>
  <si>
    <t>白鹭</t>
  </si>
  <si>
    <t>红尾伯劳</t>
  </si>
  <si>
    <t>黄臀鹎</t>
  </si>
  <si>
    <t>燕科</t>
  </si>
  <si>
    <t>斑燕属</t>
  </si>
  <si>
    <t>金腰燕</t>
  </si>
  <si>
    <t>莺鹛科</t>
  </si>
  <si>
    <t>棕头鸦雀属</t>
  </si>
  <si>
    <t>棕头鸦雀</t>
  </si>
  <si>
    <t>椋鸟科</t>
  </si>
  <si>
    <t>丝光椋鸟属</t>
  </si>
  <si>
    <t>丝光椋鸟</t>
  </si>
  <si>
    <t>雀科</t>
  </si>
  <si>
    <t>雀属</t>
  </si>
  <si>
    <t>麻雀</t>
  </si>
  <si>
    <t>斑文鸟</t>
  </si>
  <si>
    <t>白鹡鸰</t>
  </si>
  <si>
    <t>雨燕目</t>
  </si>
  <si>
    <t>雨燕科</t>
  </si>
  <si>
    <t>雨燕属</t>
  </si>
  <si>
    <t>白腰雨燕</t>
  </si>
  <si>
    <t>斑鸠属</t>
  </si>
  <si>
    <t>山斑鸠</t>
  </si>
  <si>
    <t>啄木鸟目</t>
  </si>
  <si>
    <t>啄木鸟科</t>
  </si>
  <si>
    <t>蚁䴕属</t>
  </si>
  <si>
    <t>蚁䴕</t>
  </si>
  <si>
    <t>玉鹟科</t>
  </si>
  <si>
    <t>柠黄仙鹟属</t>
  </si>
  <si>
    <t>方尾鹟</t>
  </si>
  <si>
    <t>山雀科</t>
  </si>
  <si>
    <t>山雀属</t>
  </si>
  <si>
    <t>大山雀</t>
  </si>
  <si>
    <t>雀嘴鹎属</t>
  </si>
  <si>
    <t>领雀嘴鹎</t>
  </si>
  <si>
    <t>褐柳莺</t>
  </si>
  <si>
    <t>扇尾莺科</t>
  </si>
  <si>
    <t>山鹪莺属</t>
  </si>
  <si>
    <t>纯色山鹪莺</t>
  </si>
  <si>
    <t>红尾鸲属</t>
  </si>
  <si>
    <t>红尾水鸲</t>
  </si>
  <si>
    <t>鹀科</t>
  </si>
  <si>
    <t>鹀属</t>
  </si>
  <si>
    <t>小鹀</t>
  </si>
  <si>
    <t>蜡嘴雀属</t>
  </si>
  <si>
    <t>黑尾蜡嘴雀</t>
  </si>
  <si>
    <t>鹃形目</t>
  </si>
  <si>
    <t>杜鹃科</t>
  </si>
  <si>
    <t>噪鹃属</t>
  </si>
  <si>
    <t>噪鹃</t>
  </si>
  <si>
    <t>灰卷尾</t>
  </si>
  <si>
    <t>燕属</t>
  </si>
  <si>
    <t>家燕</t>
  </si>
  <si>
    <t>林鹛科</t>
  </si>
  <si>
    <t>钩嘴鹛属</t>
  </si>
  <si>
    <t>棕颈钩嘴鹛</t>
  </si>
  <si>
    <t>八哥属</t>
  </si>
  <si>
    <t>八哥</t>
  </si>
  <si>
    <t>鹤形目</t>
  </si>
  <si>
    <t>秧鸡科</t>
  </si>
  <si>
    <t>黑水鸡属</t>
  </si>
  <si>
    <t>黑水鸡</t>
  </si>
  <si>
    <t>鸊鷉目</t>
  </si>
  <si>
    <t>鸊鷉科</t>
  </si>
  <si>
    <t>小䴙䴘属</t>
  </si>
  <si>
    <t>小䴙䴘</t>
  </si>
  <si>
    <t>池鹭属</t>
  </si>
  <si>
    <t>池鹭</t>
  </si>
  <si>
    <t>苇莺科</t>
  </si>
  <si>
    <t>苇莺属</t>
  </si>
  <si>
    <t>东方大苇莺</t>
  </si>
  <si>
    <t>树莺科</t>
  </si>
  <si>
    <t>拟鹟莺属</t>
  </si>
  <si>
    <t>棕脸鹟莺</t>
  </si>
  <si>
    <t>啸鸫属</t>
  </si>
  <si>
    <t>紫啸鸫</t>
  </si>
  <si>
    <t>黄鹂科</t>
  </si>
  <si>
    <t>黄鹂属</t>
  </si>
  <si>
    <t>黑枕黄鹂</t>
  </si>
  <si>
    <t>鸦科</t>
  </si>
  <si>
    <t>蓝鹊属</t>
  </si>
  <si>
    <t>红嘴蓝鹊</t>
  </si>
  <si>
    <t>夜鹭属</t>
  </si>
  <si>
    <t>夜鹭</t>
  </si>
  <si>
    <t>姬鹟属</t>
  </si>
  <si>
    <t>白眉姬鹟</t>
  </si>
  <si>
    <t>牛背鹭属</t>
  </si>
  <si>
    <t>牛背鹭</t>
  </si>
  <si>
    <t>鹨属</t>
  </si>
  <si>
    <t>树鹨</t>
  </si>
  <si>
    <t>雁形目</t>
  </si>
  <si>
    <t>鸭科</t>
  </si>
  <si>
    <t>麻鸭属</t>
  </si>
  <si>
    <t>赤麻鸭</t>
  </si>
  <si>
    <t>杜鹃属</t>
  </si>
  <si>
    <t>四声杜鹃</t>
  </si>
  <si>
    <t>绣眼鸟科</t>
  </si>
  <si>
    <t>绣眼鸟属</t>
  </si>
  <si>
    <t>日本绣眼鸟</t>
  </si>
  <si>
    <t>北红尾鸲</t>
  </si>
  <si>
    <t>鸭属</t>
  </si>
  <si>
    <t>斑嘴鸭</t>
  </si>
  <si>
    <t>鸥科</t>
  </si>
  <si>
    <t>浮鸥属</t>
  </si>
  <si>
    <t>须浮鸥</t>
  </si>
  <si>
    <t>鹟属</t>
  </si>
  <si>
    <t>褐胸鹟</t>
  </si>
  <si>
    <t>水鹨</t>
  </si>
  <si>
    <t>灰椋鸟</t>
  </si>
  <si>
    <t>绿背山雀</t>
  </si>
  <si>
    <t>乌灰鸫</t>
  </si>
  <si>
    <t>燕尾属</t>
  </si>
  <si>
    <t>灰背燕尾</t>
  </si>
  <si>
    <t>矶鸫属</t>
  </si>
  <si>
    <t>蓝矶鸫</t>
  </si>
  <si>
    <t>西南冠纹柳莺</t>
  </si>
  <si>
    <t>牛头伯劳</t>
  </si>
  <si>
    <t>百灵科</t>
  </si>
  <si>
    <t>云雀属</t>
  </si>
  <si>
    <t>小云雀</t>
  </si>
  <si>
    <t>黄腰柳莺</t>
  </si>
  <si>
    <t>夜鹰目</t>
  </si>
  <si>
    <t>夜鹰科</t>
  </si>
  <si>
    <t>夜鹰属</t>
  </si>
  <si>
    <t>普通夜鹰</t>
  </si>
  <si>
    <t>山椒鸟科</t>
  </si>
  <si>
    <t>鸣鹃鵙属</t>
  </si>
  <si>
    <t>暗灰鹃鵙</t>
  </si>
  <si>
    <t>双斑绿柳莺</t>
  </si>
  <si>
    <t>棕尾褐鹟</t>
  </si>
  <si>
    <t>隼形目</t>
  </si>
  <si>
    <t>隼科</t>
  </si>
  <si>
    <t>隼属</t>
  </si>
  <si>
    <t>红隼</t>
  </si>
  <si>
    <t>二级</t>
  </si>
  <si>
    <t>白眉鸫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</si>
</sst>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_ "/>
    <numFmt numFmtId="178" formatCode="0.000000_ "/>
    <numFmt numFmtId="179" formatCode="0.000_);[Red]\(0.000\)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3"/>
      <charset val="134"/>
    </font>
    <font>
      <sz val="10"/>
      <color theme="1"/>
      <name val="Times New Roman"/>
      <family val="1"/>
    </font>
    <font>
      <sz val="10"/>
      <color theme="1"/>
      <name val="方正仿宋_GBK"/>
      <charset val="134"/>
    </font>
    <font>
      <sz val="10"/>
      <color theme="1"/>
      <name val="宋体"/>
      <family val="2"/>
    </font>
    <font>
      <i/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27">
    <xf numFmtId="0" fontId="0" fillId="0" borderId="0" xfId="0"/>
    <xf numFmtId="177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78" fontId="4" fillId="0" borderId="0" xfId="2" applyNumberFormat="1" applyFont="1" applyAlignment="1">
      <alignment horizontal="center" vertical="center"/>
    </xf>
    <xf numFmtId="177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177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8" fontId="4" fillId="0" borderId="0" xfId="2" applyNumberFormat="1" applyFont="1" applyAlignment="1">
      <alignment horizontal="left" vertical="center"/>
    </xf>
    <xf numFmtId="177" fontId="7" fillId="0" borderId="0" xfId="2" applyNumberFormat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176" fontId="7" fillId="0" borderId="0" xfId="1" applyNumberFormat="1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0" xfId="2" applyFont="1" applyAlignment="1">
      <alignment horizontal="left"/>
    </xf>
    <xf numFmtId="176" fontId="7" fillId="0" borderId="0" xfId="1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178" fontId="7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5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179" fontId="7" fillId="0" borderId="0" xfId="0" applyNumberFormat="1" applyFont="1" applyAlignment="1">
      <alignment horizontal="left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2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20"/>
        <name val="等线"/>
        <scheme val="none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20"/>
        <name val="等线"/>
        <scheme val="none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20"/>
        <name val="等线"/>
        <scheme val="none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20"/>
        <name val="等线"/>
        <scheme val="none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Normal="100" workbookViewId="0">
      <selection activeCell="H28" sqref="H28"/>
    </sheetView>
  </sheetViews>
  <sheetFormatPr defaultColWidth="9" defaultRowHeight="13.2"/>
  <cols>
    <col min="1" max="1" width="9.109375" style="7" bestFit="1" customWidth="1"/>
    <col min="2" max="2" width="9.44140625" style="7" bestFit="1" customWidth="1"/>
    <col min="3" max="3" width="11.109375" style="7" bestFit="1" customWidth="1"/>
    <col min="4" max="5" width="11.6640625" style="7" bestFit="1" customWidth="1"/>
    <col min="6" max="6" width="26.6640625" style="7" bestFit="1" customWidth="1"/>
    <col min="7" max="7" width="9.109375" style="7" bestFit="1" customWidth="1"/>
    <col min="8" max="8" width="18.33203125" style="7" bestFit="1" customWidth="1"/>
    <col min="9" max="9" width="13.88671875" style="7" bestFit="1" customWidth="1"/>
    <col min="10" max="10" width="5.44140625" style="7" bestFit="1" customWidth="1"/>
    <col min="11" max="11" width="7.44140625" style="7" bestFit="1" customWidth="1"/>
    <col min="12" max="16384" width="9" style="7"/>
  </cols>
  <sheetData>
    <row r="1" spans="1:11" s="17" customFormat="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 s="17" customFormat="1">
      <c r="A2" s="13">
        <v>4775</v>
      </c>
      <c r="B2" s="14" t="s">
        <v>85</v>
      </c>
      <c r="C2" s="14" t="s">
        <v>86</v>
      </c>
      <c r="D2" s="14">
        <v>500152</v>
      </c>
      <c r="E2" s="14">
        <v>105.833765</v>
      </c>
      <c r="F2" s="14">
        <v>30.182103999999999</v>
      </c>
      <c r="G2" s="14" t="s">
        <v>87</v>
      </c>
    </row>
    <row r="3" spans="1:11" s="17" customFormat="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227</v>
      </c>
      <c r="C5" s="7" t="s">
        <v>228</v>
      </c>
      <c r="D5" s="7" t="s">
        <v>229</v>
      </c>
      <c r="E5" s="7" t="s">
        <v>230</v>
      </c>
      <c r="F5" s="8" t="s">
        <v>7</v>
      </c>
      <c r="G5" s="7" t="s">
        <v>184</v>
      </c>
      <c r="H5" s="7" t="s">
        <v>185</v>
      </c>
      <c r="I5" s="7" t="s">
        <v>1</v>
      </c>
      <c r="J5" s="7">
        <v>2</v>
      </c>
      <c r="K5" s="15">
        <f>J5/117</f>
        <v>1.7094017094017096E-2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7" t="s">
        <v>183</v>
      </c>
      <c r="F6" s="8" t="s">
        <v>10</v>
      </c>
      <c r="G6" s="7" t="s">
        <v>184</v>
      </c>
      <c r="H6" s="7" t="s">
        <v>185</v>
      </c>
      <c r="I6" s="7" t="s">
        <v>1</v>
      </c>
      <c r="J6" s="7">
        <v>3</v>
      </c>
      <c r="K6" s="15">
        <f t="shared" ref="K6:K24" si="0">J6/117</f>
        <v>2.564102564102564E-2</v>
      </c>
    </row>
    <row r="7" spans="1:11">
      <c r="A7" s="7">
        <v>3</v>
      </c>
      <c r="B7" s="7" t="s">
        <v>231</v>
      </c>
      <c r="C7" s="7" t="s">
        <v>232</v>
      </c>
      <c r="D7" s="7" t="s">
        <v>233</v>
      </c>
      <c r="E7" s="7" t="s">
        <v>234</v>
      </c>
      <c r="F7" s="8" t="s">
        <v>14</v>
      </c>
      <c r="G7" s="7" t="s">
        <v>235</v>
      </c>
      <c r="H7" s="7" t="s">
        <v>185</v>
      </c>
      <c r="I7" s="7" t="s">
        <v>1</v>
      </c>
      <c r="J7" s="7">
        <v>1</v>
      </c>
      <c r="K7" s="15">
        <f t="shared" si="0"/>
        <v>8.5470085470085479E-3</v>
      </c>
    </row>
    <row r="8" spans="1:11">
      <c r="A8" s="7">
        <v>4</v>
      </c>
      <c r="B8" s="7" t="s">
        <v>236</v>
      </c>
      <c r="C8" s="7" t="s">
        <v>237</v>
      </c>
      <c r="D8" s="7" t="s">
        <v>238</v>
      </c>
      <c r="E8" s="7" t="s">
        <v>239</v>
      </c>
      <c r="F8" s="8" t="s">
        <v>3</v>
      </c>
      <c r="G8" s="7" t="s">
        <v>184</v>
      </c>
      <c r="H8" s="7" t="s">
        <v>185</v>
      </c>
      <c r="I8" s="7" t="s">
        <v>1</v>
      </c>
      <c r="J8" s="7">
        <v>2</v>
      </c>
      <c r="K8" s="15">
        <f t="shared" si="0"/>
        <v>1.7094017094017096E-2</v>
      </c>
    </row>
    <row r="9" spans="1:11">
      <c r="A9" s="7">
        <v>5</v>
      </c>
      <c r="B9" s="7" t="s">
        <v>186</v>
      </c>
      <c r="C9" s="7" t="s">
        <v>187</v>
      </c>
      <c r="D9" s="7" t="s">
        <v>188</v>
      </c>
      <c r="E9" s="7" t="s">
        <v>189</v>
      </c>
      <c r="F9" s="8" t="s">
        <v>19</v>
      </c>
      <c r="G9" s="7" t="s">
        <v>184</v>
      </c>
      <c r="H9" s="7" t="s">
        <v>185</v>
      </c>
      <c r="I9" s="7" t="s">
        <v>1</v>
      </c>
      <c r="J9" s="7">
        <v>1</v>
      </c>
      <c r="K9" s="15">
        <f t="shared" si="0"/>
        <v>8.5470085470085479E-3</v>
      </c>
    </row>
    <row r="10" spans="1:11">
      <c r="A10" s="7">
        <v>6</v>
      </c>
      <c r="B10" s="7" t="s">
        <v>190</v>
      </c>
      <c r="C10" s="7" t="s">
        <v>191</v>
      </c>
      <c r="D10" s="7" t="s">
        <v>192</v>
      </c>
      <c r="E10" s="7" t="s">
        <v>240</v>
      </c>
      <c r="F10" s="8" t="s">
        <v>20</v>
      </c>
      <c r="G10" s="7" t="s">
        <v>197</v>
      </c>
      <c r="H10" s="7" t="s">
        <v>185</v>
      </c>
      <c r="I10" s="7" t="s">
        <v>1</v>
      </c>
      <c r="J10" s="7">
        <v>1</v>
      </c>
      <c r="K10" s="15">
        <f t="shared" si="0"/>
        <v>8.5470085470085479E-3</v>
      </c>
    </row>
    <row r="11" spans="1:11">
      <c r="A11" s="7">
        <v>7</v>
      </c>
      <c r="B11" s="7" t="s">
        <v>190</v>
      </c>
      <c r="C11" s="7" t="s">
        <v>191</v>
      </c>
      <c r="D11" s="7" t="s">
        <v>192</v>
      </c>
      <c r="E11" s="7" t="s">
        <v>193</v>
      </c>
      <c r="F11" s="8" t="s">
        <v>11</v>
      </c>
      <c r="G11" s="7" t="s">
        <v>184</v>
      </c>
      <c r="H11" s="7" t="s">
        <v>185</v>
      </c>
      <c r="I11" s="7" t="s">
        <v>1</v>
      </c>
      <c r="J11" s="7">
        <v>3</v>
      </c>
      <c r="K11" s="15">
        <f t="shared" si="0"/>
        <v>2.564102564102564E-2</v>
      </c>
    </row>
    <row r="12" spans="1:11" ht="15" customHeight="1">
      <c r="A12" s="7">
        <v>8</v>
      </c>
      <c r="B12" s="7" t="s">
        <v>190</v>
      </c>
      <c r="C12" s="7" t="s">
        <v>194</v>
      </c>
      <c r="D12" s="7" t="s">
        <v>195</v>
      </c>
      <c r="E12" s="7" t="s">
        <v>196</v>
      </c>
      <c r="F12" s="8" t="s">
        <v>5</v>
      </c>
      <c r="G12" s="7" t="s">
        <v>197</v>
      </c>
      <c r="H12" s="7" t="s">
        <v>185</v>
      </c>
      <c r="I12" s="7" t="s">
        <v>1</v>
      </c>
      <c r="J12" s="7">
        <v>2</v>
      </c>
      <c r="K12" s="15">
        <f t="shared" si="0"/>
        <v>1.7094017094017096E-2</v>
      </c>
    </row>
    <row r="13" spans="1:11">
      <c r="A13" s="7">
        <v>9</v>
      </c>
      <c r="B13" s="7" t="s">
        <v>190</v>
      </c>
      <c r="C13" s="7" t="s">
        <v>198</v>
      </c>
      <c r="D13" s="7" t="s">
        <v>199</v>
      </c>
      <c r="E13" s="7" t="s">
        <v>241</v>
      </c>
      <c r="F13" s="8" t="s">
        <v>6</v>
      </c>
      <c r="G13" s="7" t="s">
        <v>184</v>
      </c>
      <c r="H13" s="7" t="s">
        <v>185</v>
      </c>
      <c r="I13" s="7" t="s">
        <v>1</v>
      </c>
      <c r="J13" s="7">
        <v>2</v>
      </c>
      <c r="K13" s="15">
        <f t="shared" si="0"/>
        <v>1.7094017094017096E-2</v>
      </c>
    </row>
    <row r="14" spans="1:11">
      <c r="A14" s="7">
        <v>10</v>
      </c>
      <c r="B14" s="7" t="s">
        <v>190</v>
      </c>
      <c r="C14" s="7" t="s">
        <v>198</v>
      </c>
      <c r="D14" s="7" t="s">
        <v>199</v>
      </c>
      <c r="E14" s="7" t="s">
        <v>200</v>
      </c>
      <c r="F14" s="8" t="s">
        <v>4</v>
      </c>
      <c r="G14" s="7" t="s">
        <v>184</v>
      </c>
      <c r="H14" s="7" t="s">
        <v>185</v>
      </c>
      <c r="I14" s="7" t="s">
        <v>1</v>
      </c>
      <c r="J14" s="7">
        <v>33</v>
      </c>
      <c r="K14" s="15">
        <f t="shared" si="0"/>
        <v>0.28205128205128205</v>
      </c>
    </row>
    <row r="15" spans="1:11">
      <c r="A15" s="7">
        <v>11</v>
      </c>
      <c r="B15" s="7" t="s">
        <v>190</v>
      </c>
      <c r="C15" s="7" t="s">
        <v>242</v>
      </c>
      <c r="D15" s="7" t="s">
        <v>243</v>
      </c>
      <c r="E15" s="7" t="s">
        <v>244</v>
      </c>
      <c r="F15" s="8" t="s">
        <v>16</v>
      </c>
      <c r="G15" s="7" t="s">
        <v>197</v>
      </c>
      <c r="H15" s="7" t="s">
        <v>185</v>
      </c>
      <c r="I15" s="7" t="s">
        <v>1</v>
      </c>
      <c r="J15" s="7">
        <v>4</v>
      </c>
      <c r="K15" s="15">
        <f t="shared" si="0"/>
        <v>3.4188034188034191E-2</v>
      </c>
    </row>
    <row r="16" spans="1:11">
      <c r="A16" s="7">
        <v>12</v>
      </c>
      <c r="B16" s="7" t="s">
        <v>190</v>
      </c>
      <c r="C16" s="7" t="s">
        <v>208</v>
      </c>
      <c r="D16" s="7" t="s">
        <v>209</v>
      </c>
      <c r="E16" s="7" t="s">
        <v>210</v>
      </c>
      <c r="F16" s="8" t="s">
        <v>2</v>
      </c>
      <c r="G16" s="7" t="s">
        <v>184</v>
      </c>
      <c r="H16" s="7" t="s">
        <v>185</v>
      </c>
      <c r="I16" s="7" t="s">
        <v>1</v>
      </c>
      <c r="J16" s="7">
        <v>13</v>
      </c>
      <c r="K16" s="15">
        <f t="shared" si="0"/>
        <v>0.1111111111111111</v>
      </c>
    </row>
    <row r="17" spans="1:11">
      <c r="A17" s="7">
        <v>13</v>
      </c>
      <c r="B17" s="7" t="s">
        <v>190</v>
      </c>
      <c r="C17" s="7" t="s">
        <v>245</v>
      </c>
      <c r="D17" s="7" t="s">
        <v>246</v>
      </c>
      <c r="E17" s="7" t="s">
        <v>247</v>
      </c>
      <c r="F17" s="8" t="s">
        <v>12</v>
      </c>
      <c r="G17" s="7" t="s">
        <v>184</v>
      </c>
      <c r="H17" s="7" t="s">
        <v>185</v>
      </c>
      <c r="I17" s="7" t="s">
        <v>1</v>
      </c>
      <c r="J17" s="7">
        <v>13</v>
      </c>
      <c r="K17" s="15">
        <f t="shared" si="0"/>
        <v>0.1111111111111111</v>
      </c>
    </row>
    <row r="18" spans="1:11">
      <c r="A18" s="7">
        <v>14</v>
      </c>
      <c r="B18" s="7" t="s">
        <v>190</v>
      </c>
      <c r="C18" s="7" t="s">
        <v>248</v>
      </c>
      <c r="D18" s="7" t="s">
        <v>249</v>
      </c>
      <c r="E18" s="7" t="s">
        <v>250</v>
      </c>
      <c r="F18" s="8" t="s">
        <v>18</v>
      </c>
      <c r="G18" s="7" t="s">
        <v>184</v>
      </c>
      <c r="H18" s="7" t="s">
        <v>185</v>
      </c>
      <c r="I18" s="7" t="s">
        <v>1</v>
      </c>
      <c r="J18" s="7">
        <v>15</v>
      </c>
      <c r="K18" s="15">
        <f t="shared" si="0"/>
        <v>0.12820512820512819</v>
      </c>
    </row>
    <row r="19" spans="1:11">
      <c r="A19" s="7">
        <v>15</v>
      </c>
      <c r="B19" s="7" t="s">
        <v>190</v>
      </c>
      <c r="C19" s="7" t="s">
        <v>214</v>
      </c>
      <c r="D19" s="7" t="s">
        <v>215</v>
      </c>
      <c r="E19" s="7" t="s">
        <v>216</v>
      </c>
      <c r="F19" s="8" t="s">
        <v>17</v>
      </c>
      <c r="G19" s="7" t="s">
        <v>184</v>
      </c>
      <c r="H19" s="7" t="s">
        <v>185</v>
      </c>
      <c r="I19" s="7" t="s">
        <v>1</v>
      </c>
      <c r="J19" s="7">
        <v>1</v>
      </c>
      <c r="K19" s="15">
        <f t="shared" si="0"/>
        <v>8.5470085470085479E-3</v>
      </c>
    </row>
    <row r="20" spans="1:11">
      <c r="A20" s="7">
        <v>16</v>
      </c>
      <c r="B20" s="7" t="s">
        <v>190</v>
      </c>
      <c r="C20" s="7" t="s">
        <v>251</v>
      </c>
      <c r="D20" s="7" t="s">
        <v>252</v>
      </c>
      <c r="E20" s="7" t="s">
        <v>253</v>
      </c>
      <c r="F20" s="8" t="s">
        <v>9</v>
      </c>
      <c r="G20" s="7" t="s">
        <v>184</v>
      </c>
      <c r="H20" s="7" t="s">
        <v>185</v>
      </c>
      <c r="I20" s="7" t="s">
        <v>1</v>
      </c>
      <c r="J20" s="7">
        <v>4</v>
      </c>
      <c r="K20" s="15">
        <f t="shared" si="0"/>
        <v>3.4188034188034191E-2</v>
      </c>
    </row>
    <row r="21" spans="1:11">
      <c r="A21" s="7">
        <v>17</v>
      </c>
      <c r="B21" s="7" t="s">
        <v>190</v>
      </c>
      <c r="C21" s="7" t="s">
        <v>217</v>
      </c>
      <c r="D21" s="7" t="s">
        <v>218</v>
      </c>
      <c r="E21" s="7" t="s">
        <v>219</v>
      </c>
      <c r="F21" s="8" t="s">
        <v>13</v>
      </c>
      <c r="G21" s="7" t="s">
        <v>184</v>
      </c>
      <c r="H21" s="7" t="s">
        <v>185</v>
      </c>
      <c r="I21" s="7" t="s">
        <v>1</v>
      </c>
      <c r="J21" s="7">
        <v>2</v>
      </c>
      <c r="K21" s="15">
        <f t="shared" si="0"/>
        <v>1.7094017094017096E-2</v>
      </c>
    </row>
    <row r="22" spans="1:11">
      <c r="A22" s="7">
        <v>18</v>
      </c>
      <c r="B22" s="7" t="s">
        <v>190</v>
      </c>
      <c r="C22" s="7" t="s">
        <v>217</v>
      </c>
      <c r="D22" s="7" t="s">
        <v>218</v>
      </c>
      <c r="E22" s="7" t="s">
        <v>254</v>
      </c>
      <c r="F22" s="8" t="s">
        <v>15</v>
      </c>
      <c r="G22" s="7" t="s">
        <v>184</v>
      </c>
      <c r="H22" s="7" t="s">
        <v>185</v>
      </c>
      <c r="I22" s="7" t="s">
        <v>1</v>
      </c>
      <c r="J22" s="7">
        <v>4</v>
      </c>
      <c r="K22" s="15">
        <f t="shared" si="0"/>
        <v>3.4188034188034191E-2</v>
      </c>
    </row>
    <row r="23" spans="1:11">
      <c r="A23" s="7">
        <v>19</v>
      </c>
      <c r="B23" s="7" t="s">
        <v>190</v>
      </c>
      <c r="C23" s="7" t="s">
        <v>220</v>
      </c>
      <c r="D23" s="7" t="s">
        <v>221</v>
      </c>
      <c r="E23" s="7" t="s">
        <v>255</v>
      </c>
      <c r="F23" s="8" t="s">
        <v>0</v>
      </c>
      <c r="G23" s="7" t="s">
        <v>184</v>
      </c>
      <c r="H23" s="7" t="s">
        <v>185</v>
      </c>
      <c r="I23" s="7" t="s">
        <v>1</v>
      </c>
      <c r="J23" s="7">
        <v>6</v>
      </c>
      <c r="K23" s="15">
        <f t="shared" si="0"/>
        <v>5.128205128205128E-2</v>
      </c>
    </row>
    <row r="24" spans="1:11">
      <c r="A24" s="7">
        <v>20</v>
      </c>
      <c r="B24" s="7" t="s">
        <v>190</v>
      </c>
      <c r="C24" s="7" t="s">
        <v>223</v>
      </c>
      <c r="D24" s="7" t="s">
        <v>224</v>
      </c>
      <c r="E24" s="7" t="s">
        <v>225</v>
      </c>
      <c r="F24" s="8" t="s">
        <v>8</v>
      </c>
      <c r="G24" s="7" t="s">
        <v>184</v>
      </c>
      <c r="H24" s="7" t="s">
        <v>185</v>
      </c>
      <c r="I24" s="7" t="s">
        <v>1</v>
      </c>
      <c r="J24" s="7">
        <v>5</v>
      </c>
      <c r="K24" s="15">
        <f t="shared" si="0"/>
        <v>4.2735042735042736E-2</v>
      </c>
    </row>
    <row r="25" spans="1:11">
      <c r="J25" s="7">
        <f>SUM(J5:J24)</f>
        <v>117</v>
      </c>
    </row>
  </sheetData>
  <phoneticPr fontId="1" type="noConversion"/>
  <conditionalFormatting sqref="B5:D5 G5:G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duplicateValues" dxfId="24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H26" sqref="H26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1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4814</v>
      </c>
      <c r="B2" s="14" t="s">
        <v>97</v>
      </c>
      <c r="C2" s="14" t="s">
        <v>86</v>
      </c>
      <c r="D2" s="14">
        <v>500107</v>
      </c>
      <c r="E2" s="14">
        <v>106.481881</v>
      </c>
      <c r="F2" s="14">
        <v>29.513876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7">
        <v>11</v>
      </c>
      <c r="K5" s="15">
        <f>J5/248</f>
        <v>4.4354838709677422E-2</v>
      </c>
    </row>
    <row r="6" spans="1:11">
      <c r="A6" s="7">
        <v>2</v>
      </c>
      <c r="B6" s="7" t="s">
        <v>297</v>
      </c>
      <c r="C6" s="7" t="s">
        <v>298</v>
      </c>
      <c r="D6" s="7" t="s">
        <v>299</v>
      </c>
      <c r="E6" s="9" t="s">
        <v>300</v>
      </c>
      <c r="F6" s="16" t="s">
        <v>42</v>
      </c>
      <c r="G6" s="9" t="s">
        <v>184</v>
      </c>
      <c r="H6" s="9" t="s">
        <v>185</v>
      </c>
      <c r="I6" s="9" t="s">
        <v>1</v>
      </c>
      <c r="J6" s="7">
        <v>1</v>
      </c>
      <c r="K6" s="15">
        <f t="shared" ref="K6:K23" si="0">J6/248</f>
        <v>4.0322580645161289E-3</v>
      </c>
    </row>
    <row r="7" spans="1:11">
      <c r="A7" s="7">
        <v>3</v>
      </c>
      <c r="B7" s="7" t="s">
        <v>301</v>
      </c>
      <c r="C7" s="7" t="s">
        <v>302</v>
      </c>
      <c r="D7" s="7" t="s">
        <v>303</v>
      </c>
      <c r="E7" s="9" t="s">
        <v>304</v>
      </c>
      <c r="F7" s="16" t="s">
        <v>43</v>
      </c>
      <c r="G7" s="9" t="s">
        <v>184</v>
      </c>
      <c r="H7" s="9" t="s">
        <v>185</v>
      </c>
      <c r="I7" s="9" t="s">
        <v>1</v>
      </c>
      <c r="J7" s="7">
        <v>6</v>
      </c>
      <c r="K7" s="15">
        <f t="shared" si="0"/>
        <v>2.4193548387096774E-2</v>
      </c>
    </row>
    <row r="8" spans="1:11">
      <c r="A8" s="7">
        <v>4</v>
      </c>
      <c r="B8" s="7" t="s">
        <v>236</v>
      </c>
      <c r="C8" s="7" t="s">
        <v>237</v>
      </c>
      <c r="D8" s="7" t="s">
        <v>321</v>
      </c>
      <c r="E8" s="9" t="s">
        <v>322</v>
      </c>
      <c r="F8" s="16" t="s">
        <v>49</v>
      </c>
      <c r="G8" s="9" t="s">
        <v>197</v>
      </c>
      <c r="H8" s="9" t="s">
        <v>185</v>
      </c>
      <c r="I8" s="9" t="s">
        <v>1</v>
      </c>
      <c r="J8" s="7">
        <v>24</v>
      </c>
      <c r="K8" s="15">
        <f t="shared" si="0"/>
        <v>9.6774193548387094E-2</v>
      </c>
    </row>
    <row r="9" spans="1:11">
      <c r="A9" s="7">
        <v>5</v>
      </c>
      <c r="B9" s="7" t="s">
        <v>236</v>
      </c>
      <c r="C9" s="7" t="s">
        <v>237</v>
      </c>
      <c r="D9" s="7" t="s">
        <v>305</v>
      </c>
      <c r="E9" s="9" t="s">
        <v>306</v>
      </c>
      <c r="F9" s="16" t="s">
        <v>40</v>
      </c>
      <c r="G9" s="9" t="s">
        <v>197</v>
      </c>
      <c r="H9" s="9" t="s">
        <v>185</v>
      </c>
      <c r="I9" s="9" t="s">
        <v>1</v>
      </c>
      <c r="J9" s="7">
        <v>47</v>
      </c>
      <c r="K9" s="15">
        <f t="shared" si="0"/>
        <v>0.18951612903225806</v>
      </c>
    </row>
    <row r="10" spans="1:11">
      <c r="A10" s="7">
        <v>6</v>
      </c>
      <c r="B10" s="7" t="s">
        <v>236</v>
      </c>
      <c r="C10" s="7" t="s">
        <v>237</v>
      </c>
      <c r="D10" s="7" t="s">
        <v>325</v>
      </c>
      <c r="E10" s="9" t="s">
        <v>326</v>
      </c>
      <c r="F10" s="16" t="s">
        <v>51</v>
      </c>
      <c r="G10" s="9" t="s">
        <v>197</v>
      </c>
      <c r="H10" s="9" t="s">
        <v>185</v>
      </c>
      <c r="I10" s="9" t="s">
        <v>1</v>
      </c>
      <c r="J10" s="7">
        <v>4</v>
      </c>
      <c r="K10" s="15">
        <f t="shared" si="0"/>
        <v>1.6129032258064516E-2</v>
      </c>
    </row>
    <row r="11" spans="1:11">
      <c r="A11" s="7">
        <v>7</v>
      </c>
      <c r="B11" s="7" t="s">
        <v>236</v>
      </c>
      <c r="C11" s="7" t="s">
        <v>237</v>
      </c>
      <c r="D11" s="7" t="s">
        <v>238</v>
      </c>
      <c r="E11" s="9" t="s">
        <v>239</v>
      </c>
      <c r="F11" s="16" t="s">
        <v>3</v>
      </c>
      <c r="G11" s="9" t="s">
        <v>184</v>
      </c>
      <c r="H11" s="9" t="s">
        <v>185</v>
      </c>
      <c r="I11" s="9" t="s">
        <v>1</v>
      </c>
      <c r="J11" s="7">
        <v>49</v>
      </c>
      <c r="K11" s="15">
        <f t="shared" si="0"/>
        <v>0.19758064516129031</v>
      </c>
    </row>
    <row r="12" spans="1:11">
      <c r="A12" s="7">
        <v>8</v>
      </c>
      <c r="B12" s="7" t="s">
        <v>190</v>
      </c>
      <c r="C12" s="7" t="s">
        <v>266</v>
      </c>
      <c r="D12" s="7" t="s">
        <v>267</v>
      </c>
      <c r="E12" s="9" t="s">
        <v>268</v>
      </c>
      <c r="F12" s="16" t="s">
        <v>25</v>
      </c>
      <c r="G12" s="9" t="s">
        <v>197</v>
      </c>
      <c r="H12" s="9" t="s">
        <v>185</v>
      </c>
      <c r="I12" s="9" t="s">
        <v>1</v>
      </c>
      <c r="J12" s="7">
        <v>4</v>
      </c>
      <c r="K12" s="15">
        <f t="shared" si="0"/>
        <v>1.6129032258064516E-2</v>
      </c>
    </row>
    <row r="13" spans="1:11">
      <c r="A13" s="7">
        <v>9</v>
      </c>
      <c r="B13" s="7" t="s">
        <v>190</v>
      </c>
      <c r="C13" s="7" t="s">
        <v>269</v>
      </c>
      <c r="D13" s="7" t="s">
        <v>270</v>
      </c>
      <c r="E13" s="9" t="s">
        <v>271</v>
      </c>
      <c r="F13" s="16" t="s">
        <v>24</v>
      </c>
      <c r="G13" s="9" t="s">
        <v>184</v>
      </c>
      <c r="H13" s="9" t="s">
        <v>185</v>
      </c>
      <c r="I13" s="9" t="s">
        <v>1</v>
      </c>
      <c r="J13" s="7">
        <v>2</v>
      </c>
      <c r="K13" s="15">
        <f t="shared" si="0"/>
        <v>8.0645161290322578E-3</v>
      </c>
    </row>
    <row r="14" spans="1:11">
      <c r="A14" s="7">
        <v>10</v>
      </c>
      <c r="B14" s="7" t="s">
        <v>190</v>
      </c>
      <c r="C14" s="7" t="s">
        <v>198</v>
      </c>
      <c r="D14" s="7" t="s">
        <v>272</v>
      </c>
      <c r="E14" s="9" t="s">
        <v>273</v>
      </c>
      <c r="F14" s="16" t="s">
        <v>27</v>
      </c>
      <c r="G14" s="9" t="s">
        <v>184</v>
      </c>
      <c r="H14" s="9" t="s">
        <v>185</v>
      </c>
      <c r="I14" s="9" t="s">
        <v>1</v>
      </c>
      <c r="J14" s="7">
        <v>2</v>
      </c>
      <c r="K14" s="15">
        <f t="shared" si="0"/>
        <v>8.0645161290322578E-3</v>
      </c>
    </row>
    <row r="15" spans="1:11">
      <c r="A15" s="7">
        <v>11</v>
      </c>
      <c r="B15" s="7" t="s">
        <v>190</v>
      </c>
      <c r="C15" s="7" t="s">
        <v>198</v>
      </c>
      <c r="D15" s="7" t="s">
        <v>199</v>
      </c>
      <c r="E15" s="9" t="s">
        <v>200</v>
      </c>
      <c r="F15" s="16" t="s">
        <v>4</v>
      </c>
      <c r="G15" s="9" t="s">
        <v>184</v>
      </c>
      <c r="H15" s="9" t="s">
        <v>185</v>
      </c>
      <c r="I15" s="9" t="s">
        <v>1</v>
      </c>
      <c r="J15" s="7">
        <v>38</v>
      </c>
      <c r="K15" s="15">
        <f t="shared" si="0"/>
        <v>0.15322580645161291</v>
      </c>
    </row>
    <row r="16" spans="1:11">
      <c r="A16" s="7">
        <v>12</v>
      </c>
      <c r="B16" s="7" t="s">
        <v>190</v>
      </c>
      <c r="C16" s="7" t="s">
        <v>201</v>
      </c>
      <c r="D16" s="7" t="s">
        <v>202</v>
      </c>
      <c r="E16" s="9" t="s">
        <v>203</v>
      </c>
      <c r="F16" s="16" t="s">
        <v>21</v>
      </c>
      <c r="G16" s="9" t="s">
        <v>184</v>
      </c>
      <c r="H16" s="9" t="s">
        <v>185</v>
      </c>
      <c r="I16" s="9" t="s">
        <v>1</v>
      </c>
      <c r="J16" s="7">
        <v>25</v>
      </c>
      <c r="K16" s="15">
        <f t="shared" si="0"/>
        <v>0.10080645161290322</v>
      </c>
    </row>
    <row r="17" spans="1:11">
      <c r="A17" s="7">
        <v>13</v>
      </c>
      <c r="B17" s="7" t="s">
        <v>190</v>
      </c>
      <c r="C17" s="7" t="s">
        <v>204</v>
      </c>
      <c r="D17" s="7" t="s">
        <v>205</v>
      </c>
      <c r="E17" s="9" t="s">
        <v>206</v>
      </c>
      <c r="F17" s="16" t="s">
        <v>58</v>
      </c>
      <c r="G17" s="9" t="s">
        <v>207</v>
      </c>
      <c r="H17" s="9" t="s">
        <v>185</v>
      </c>
      <c r="I17" s="9" t="s">
        <v>1</v>
      </c>
      <c r="J17" s="7">
        <v>7</v>
      </c>
      <c r="K17" s="15">
        <f t="shared" si="0"/>
        <v>2.8225806451612902E-2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9" t="s">
        <v>210</v>
      </c>
      <c r="F18" s="16" t="s">
        <v>2</v>
      </c>
      <c r="G18" s="9" t="s">
        <v>184</v>
      </c>
      <c r="H18" s="9" t="s">
        <v>185</v>
      </c>
      <c r="I18" s="9" t="s">
        <v>1</v>
      </c>
      <c r="J18" s="7">
        <v>6</v>
      </c>
      <c r="K18" s="15">
        <f t="shared" si="0"/>
        <v>2.4193548387096774E-2</v>
      </c>
    </row>
    <row r="19" spans="1:11">
      <c r="A19" s="7">
        <v>15</v>
      </c>
      <c r="B19" s="7" t="s">
        <v>190</v>
      </c>
      <c r="C19" s="7" t="s">
        <v>211</v>
      </c>
      <c r="D19" s="7" t="s">
        <v>212</v>
      </c>
      <c r="E19" s="9" t="s">
        <v>213</v>
      </c>
      <c r="F19" s="16" t="s">
        <v>23</v>
      </c>
      <c r="G19" s="9" t="s">
        <v>184</v>
      </c>
      <c r="H19" s="9" t="s">
        <v>185</v>
      </c>
      <c r="I19" s="9" t="s">
        <v>1</v>
      </c>
      <c r="J19" s="7">
        <v>5</v>
      </c>
      <c r="K19" s="15">
        <f t="shared" si="0"/>
        <v>2.0161290322580645E-2</v>
      </c>
    </row>
    <row r="20" spans="1:11">
      <c r="A20" s="7">
        <v>16</v>
      </c>
      <c r="B20" s="7" t="s">
        <v>190</v>
      </c>
      <c r="C20" s="7" t="s">
        <v>214</v>
      </c>
      <c r="D20" s="7" t="s">
        <v>215</v>
      </c>
      <c r="E20" s="9" t="s">
        <v>216</v>
      </c>
      <c r="F20" s="16" t="s">
        <v>17</v>
      </c>
      <c r="G20" s="9" t="s">
        <v>184</v>
      </c>
      <c r="H20" s="9" t="s">
        <v>185</v>
      </c>
      <c r="I20" s="9" t="s">
        <v>1</v>
      </c>
      <c r="J20" s="7">
        <v>4</v>
      </c>
      <c r="K20" s="15">
        <f t="shared" si="0"/>
        <v>1.6129032258064516E-2</v>
      </c>
    </row>
    <row r="21" spans="1:11">
      <c r="A21" s="7">
        <v>17</v>
      </c>
      <c r="B21" s="7" t="s">
        <v>190</v>
      </c>
      <c r="C21" s="7" t="s">
        <v>251</v>
      </c>
      <c r="D21" s="7" t="s">
        <v>252</v>
      </c>
      <c r="E21" s="9" t="s">
        <v>253</v>
      </c>
      <c r="F21" s="16" t="s">
        <v>9</v>
      </c>
      <c r="G21" s="9" t="s">
        <v>184</v>
      </c>
      <c r="H21" s="9" t="s">
        <v>185</v>
      </c>
      <c r="I21" s="9" t="s">
        <v>1</v>
      </c>
      <c r="J21" s="9">
        <v>4</v>
      </c>
      <c r="K21" s="15">
        <f t="shared" si="0"/>
        <v>1.6129032258064516E-2</v>
      </c>
    </row>
    <row r="22" spans="1:11">
      <c r="A22" s="7">
        <v>18</v>
      </c>
      <c r="B22" s="7" t="s">
        <v>190</v>
      </c>
      <c r="C22" s="7" t="s">
        <v>220</v>
      </c>
      <c r="D22" s="7" t="s">
        <v>221</v>
      </c>
      <c r="E22" s="9" t="s">
        <v>255</v>
      </c>
      <c r="F22" s="16" t="s">
        <v>0</v>
      </c>
      <c r="G22" s="9" t="s">
        <v>184</v>
      </c>
      <c r="H22" s="9" t="s">
        <v>185</v>
      </c>
      <c r="I22" s="9" t="s">
        <v>1</v>
      </c>
      <c r="J22" s="7">
        <v>6</v>
      </c>
      <c r="K22" s="15">
        <f t="shared" si="0"/>
        <v>2.4193548387096774E-2</v>
      </c>
    </row>
    <row r="23" spans="1:11">
      <c r="A23" s="7">
        <v>19</v>
      </c>
      <c r="B23" s="7" t="s">
        <v>190</v>
      </c>
      <c r="C23" s="7" t="s">
        <v>220</v>
      </c>
      <c r="D23" s="7" t="s">
        <v>327</v>
      </c>
      <c r="E23" s="9" t="s">
        <v>328</v>
      </c>
      <c r="F23" s="16" t="s">
        <v>50</v>
      </c>
      <c r="G23" s="9" t="s">
        <v>184</v>
      </c>
      <c r="H23" s="9" t="s">
        <v>185</v>
      </c>
      <c r="I23" s="9" t="s">
        <v>1</v>
      </c>
      <c r="J23" s="7">
        <v>3</v>
      </c>
      <c r="K23" s="15">
        <f t="shared" si="0"/>
        <v>1.2096774193548387E-2</v>
      </c>
    </row>
    <row r="24" spans="1:11">
      <c r="J24" s="7">
        <f>SUM(J5:J23)</f>
        <v>248</v>
      </c>
    </row>
  </sheetData>
  <phoneticPr fontId="1" type="noConversion"/>
  <conditionalFormatting sqref="E1">
    <cfRule type="duplicateValues" dxfId="180" priority="1"/>
  </conditionalFormatting>
  <conditionalFormatting sqref="E5">
    <cfRule type="duplicateValues" dxfId="179" priority="21"/>
  </conditionalFormatting>
  <conditionalFormatting sqref="E6">
    <cfRule type="duplicateValues" dxfId="178" priority="20"/>
  </conditionalFormatting>
  <conditionalFormatting sqref="E7">
    <cfRule type="duplicateValues" dxfId="177" priority="19"/>
  </conditionalFormatting>
  <conditionalFormatting sqref="E8">
    <cfRule type="duplicateValues" dxfId="176" priority="18"/>
  </conditionalFormatting>
  <conditionalFormatting sqref="E9">
    <cfRule type="duplicateValues" dxfId="175" priority="17"/>
  </conditionalFormatting>
  <conditionalFormatting sqref="E10">
    <cfRule type="duplicateValues" dxfId="174" priority="16"/>
  </conditionalFormatting>
  <conditionalFormatting sqref="E11">
    <cfRule type="duplicateValues" dxfId="173" priority="14"/>
  </conditionalFormatting>
  <conditionalFormatting sqref="E12">
    <cfRule type="duplicateValues" dxfId="172" priority="13"/>
  </conditionalFormatting>
  <conditionalFormatting sqref="E13">
    <cfRule type="duplicateValues" dxfId="171" priority="12"/>
  </conditionalFormatting>
  <conditionalFormatting sqref="E14">
    <cfRule type="duplicateValues" dxfId="170" priority="11"/>
  </conditionalFormatting>
  <conditionalFormatting sqref="E15">
    <cfRule type="duplicateValues" dxfId="169" priority="10"/>
  </conditionalFormatting>
  <conditionalFormatting sqref="E16">
    <cfRule type="duplicateValues" dxfId="168" priority="9"/>
  </conditionalFormatting>
  <conditionalFormatting sqref="E17">
    <cfRule type="duplicateValues" dxfId="167" priority="8"/>
  </conditionalFormatting>
  <conditionalFormatting sqref="E18">
    <cfRule type="duplicateValues" dxfId="166" priority="7"/>
  </conditionalFormatting>
  <conditionalFormatting sqref="E19">
    <cfRule type="duplicateValues" dxfId="165" priority="6"/>
  </conditionalFormatting>
  <conditionalFormatting sqref="E20">
    <cfRule type="duplicateValues" dxfId="164" priority="5"/>
  </conditionalFormatting>
  <conditionalFormatting sqref="E21">
    <cfRule type="duplicateValues" dxfId="163" priority="4"/>
  </conditionalFormatting>
  <conditionalFormatting sqref="E22">
    <cfRule type="duplicateValues" dxfId="162" priority="3"/>
  </conditionalFormatting>
  <conditionalFormatting sqref="E23">
    <cfRule type="duplicateValues" dxfId="161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6"/>
  <sheetViews>
    <sheetView workbookViewId="0">
      <selection activeCell="I20" sqref="I20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1.6640625" style="7" bestFit="1" customWidth="1"/>
    <col min="6" max="6" width="20.886718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4815</v>
      </c>
      <c r="B2" s="14" t="s">
        <v>98</v>
      </c>
      <c r="C2" s="14" t="s">
        <v>86</v>
      </c>
      <c r="D2" s="14">
        <v>500104</v>
      </c>
      <c r="E2" s="14">
        <v>106.484972</v>
      </c>
      <c r="F2" s="14">
        <v>29.480262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19" t="s">
        <v>179</v>
      </c>
      <c r="K4" s="7" t="s">
        <v>88</v>
      </c>
    </row>
    <row r="5" spans="1:11">
      <c r="A5" s="7">
        <v>1</v>
      </c>
      <c r="B5" s="7" t="s">
        <v>329</v>
      </c>
      <c r="C5" s="7" t="s">
        <v>330</v>
      </c>
      <c r="D5" s="7" t="s">
        <v>331</v>
      </c>
      <c r="E5" s="9" t="s">
        <v>332</v>
      </c>
      <c r="F5" s="16" t="s">
        <v>52</v>
      </c>
      <c r="G5" s="9" t="s">
        <v>207</v>
      </c>
      <c r="H5" s="9" t="s">
        <v>185</v>
      </c>
      <c r="I5" s="9" t="s">
        <v>1</v>
      </c>
      <c r="J5" s="9">
        <v>1</v>
      </c>
      <c r="K5" s="15">
        <f>J5/63</f>
        <v>1.5873015873015872E-2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9" t="s">
        <v>183</v>
      </c>
      <c r="F6" s="16" t="s">
        <v>10</v>
      </c>
      <c r="G6" s="9" t="s">
        <v>184</v>
      </c>
      <c r="H6" s="9" t="s">
        <v>185</v>
      </c>
      <c r="I6" s="9" t="s">
        <v>1</v>
      </c>
      <c r="J6" s="19">
        <v>5</v>
      </c>
      <c r="K6" s="15">
        <f t="shared" ref="K6:K15" si="0">J6/63</f>
        <v>7.9365079365079361E-2</v>
      </c>
    </row>
    <row r="7" spans="1:11">
      <c r="A7" s="7">
        <v>3</v>
      </c>
      <c r="B7" s="7" t="s">
        <v>301</v>
      </c>
      <c r="C7" s="7" t="s">
        <v>302</v>
      </c>
      <c r="D7" s="7" t="s">
        <v>303</v>
      </c>
      <c r="E7" s="9" t="s">
        <v>304</v>
      </c>
      <c r="F7" s="16" t="s">
        <v>43</v>
      </c>
      <c r="G7" s="9" t="s">
        <v>184</v>
      </c>
      <c r="H7" s="9" t="s">
        <v>185</v>
      </c>
      <c r="I7" s="9" t="s">
        <v>1</v>
      </c>
      <c r="J7" s="19">
        <v>3</v>
      </c>
      <c r="K7" s="15">
        <f t="shared" si="0"/>
        <v>4.7619047619047616E-2</v>
      </c>
    </row>
    <row r="8" spans="1:11">
      <c r="A8" s="7">
        <v>4</v>
      </c>
      <c r="B8" s="7" t="s">
        <v>190</v>
      </c>
      <c r="C8" s="7" t="s">
        <v>191</v>
      </c>
      <c r="D8" s="7" t="s">
        <v>192</v>
      </c>
      <c r="E8" s="9" t="s">
        <v>193</v>
      </c>
      <c r="F8" s="16" t="s">
        <v>11</v>
      </c>
      <c r="G8" s="9" t="s">
        <v>184</v>
      </c>
      <c r="H8" s="9" t="s">
        <v>185</v>
      </c>
      <c r="I8" s="9" t="s">
        <v>1</v>
      </c>
      <c r="J8" s="19">
        <v>1</v>
      </c>
      <c r="K8" s="15">
        <f t="shared" si="0"/>
        <v>1.5873015873015872E-2</v>
      </c>
    </row>
    <row r="9" spans="1:11">
      <c r="A9" s="7">
        <v>5</v>
      </c>
      <c r="B9" s="7" t="s">
        <v>190</v>
      </c>
      <c r="C9" s="7" t="s">
        <v>198</v>
      </c>
      <c r="D9" s="7" t="s">
        <v>272</v>
      </c>
      <c r="E9" s="9" t="s">
        <v>273</v>
      </c>
      <c r="F9" s="16" t="s">
        <v>27</v>
      </c>
      <c r="G9" s="9" t="s">
        <v>184</v>
      </c>
      <c r="H9" s="9" t="s">
        <v>185</v>
      </c>
      <c r="I9" s="9" t="s">
        <v>1</v>
      </c>
      <c r="J9" s="9">
        <v>2</v>
      </c>
      <c r="K9" s="15">
        <f t="shared" si="0"/>
        <v>3.1746031746031744E-2</v>
      </c>
    </row>
    <row r="10" spans="1:11">
      <c r="A10" s="7">
        <v>6</v>
      </c>
      <c r="B10" s="7" t="s">
        <v>190</v>
      </c>
      <c r="C10" s="7" t="s">
        <v>198</v>
      </c>
      <c r="D10" s="7" t="s">
        <v>199</v>
      </c>
      <c r="E10" s="9" t="s">
        <v>200</v>
      </c>
      <c r="F10" s="16" t="s">
        <v>4</v>
      </c>
      <c r="G10" s="9" t="s">
        <v>184</v>
      </c>
      <c r="H10" s="9" t="s">
        <v>185</v>
      </c>
      <c r="I10" s="9" t="s">
        <v>1</v>
      </c>
      <c r="J10" s="9">
        <v>15</v>
      </c>
      <c r="K10" s="15">
        <f t="shared" si="0"/>
        <v>0.23809523809523808</v>
      </c>
    </row>
    <row r="11" spans="1:11">
      <c r="A11" s="7">
        <v>7</v>
      </c>
      <c r="B11" s="7" t="s">
        <v>190</v>
      </c>
      <c r="C11" s="7" t="s">
        <v>208</v>
      </c>
      <c r="D11" s="7" t="s">
        <v>209</v>
      </c>
      <c r="E11" s="9" t="s">
        <v>210</v>
      </c>
      <c r="F11" s="16" t="s">
        <v>2</v>
      </c>
      <c r="G11" s="9" t="s">
        <v>184</v>
      </c>
      <c r="H11" s="9" t="s">
        <v>185</v>
      </c>
      <c r="I11" s="9" t="s">
        <v>1</v>
      </c>
      <c r="J11" s="9">
        <v>26</v>
      </c>
      <c r="K11" s="15">
        <f t="shared" si="0"/>
        <v>0.41269841269841268</v>
      </c>
    </row>
    <row r="12" spans="1:11">
      <c r="A12" s="7">
        <v>8</v>
      </c>
      <c r="B12" s="7" t="s">
        <v>190</v>
      </c>
      <c r="C12" s="7" t="s">
        <v>245</v>
      </c>
      <c r="D12" s="7" t="s">
        <v>246</v>
      </c>
      <c r="E12" s="9" t="s">
        <v>247</v>
      </c>
      <c r="F12" s="16" t="s">
        <v>12</v>
      </c>
      <c r="G12" s="9" t="s">
        <v>184</v>
      </c>
      <c r="H12" s="9" t="s">
        <v>185</v>
      </c>
      <c r="I12" s="9" t="s">
        <v>1</v>
      </c>
      <c r="J12" s="19">
        <v>3</v>
      </c>
      <c r="K12" s="15">
        <f t="shared" si="0"/>
        <v>4.7619047619047616E-2</v>
      </c>
    </row>
    <row r="13" spans="1:11">
      <c r="A13" s="7">
        <v>9</v>
      </c>
      <c r="B13" s="7" t="s">
        <v>190</v>
      </c>
      <c r="C13" s="7" t="s">
        <v>211</v>
      </c>
      <c r="D13" s="7" t="s">
        <v>212</v>
      </c>
      <c r="E13" s="9" t="s">
        <v>213</v>
      </c>
      <c r="F13" s="16" t="s">
        <v>23</v>
      </c>
      <c r="G13" s="9" t="s">
        <v>184</v>
      </c>
      <c r="H13" s="9" t="s">
        <v>185</v>
      </c>
      <c r="I13" s="9" t="s">
        <v>1</v>
      </c>
      <c r="J13" s="19">
        <v>4</v>
      </c>
      <c r="K13" s="15">
        <f t="shared" si="0"/>
        <v>6.3492063492063489E-2</v>
      </c>
    </row>
    <row r="14" spans="1:11">
      <c r="A14" s="7">
        <v>10</v>
      </c>
      <c r="B14" s="7" t="s">
        <v>190</v>
      </c>
      <c r="C14" s="7" t="s">
        <v>214</v>
      </c>
      <c r="D14" s="7" t="s">
        <v>215</v>
      </c>
      <c r="E14" s="9" t="s">
        <v>216</v>
      </c>
      <c r="F14" s="16" t="s">
        <v>17</v>
      </c>
      <c r="G14" s="9" t="s">
        <v>184</v>
      </c>
      <c r="H14" s="9" t="s">
        <v>185</v>
      </c>
      <c r="I14" s="9" t="s">
        <v>1</v>
      </c>
      <c r="J14" s="19">
        <v>1</v>
      </c>
      <c r="K14" s="15">
        <f t="shared" si="0"/>
        <v>1.5873015873015872E-2</v>
      </c>
    </row>
    <row r="15" spans="1:11">
      <c r="A15" s="7">
        <v>11</v>
      </c>
      <c r="B15" s="7" t="s">
        <v>190</v>
      </c>
      <c r="C15" s="7" t="s">
        <v>220</v>
      </c>
      <c r="D15" s="7" t="s">
        <v>221</v>
      </c>
      <c r="E15" s="9" t="s">
        <v>255</v>
      </c>
      <c r="F15" s="16" t="s">
        <v>0</v>
      </c>
      <c r="G15" s="9" t="s">
        <v>184</v>
      </c>
      <c r="H15" s="9" t="s">
        <v>185</v>
      </c>
      <c r="I15" s="9" t="s">
        <v>1</v>
      </c>
      <c r="J15" s="19">
        <v>2</v>
      </c>
      <c r="K15" s="15">
        <f t="shared" si="0"/>
        <v>3.1746031746031744E-2</v>
      </c>
    </row>
    <row r="16" spans="1:11">
      <c r="J16" s="7">
        <f>SUM(J5:J15)</f>
        <v>63</v>
      </c>
    </row>
  </sheetData>
  <phoneticPr fontId="1" type="noConversion"/>
  <conditionalFormatting sqref="E1">
    <cfRule type="duplicateValues" dxfId="160" priority="1"/>
  </conditionalFormatting>
  <conditionalFormatting sqref="E5">
    <cfRule type="duplicateValues" dxfId="159" priority="10"/>
  </conditionalFormatting>
  <conditionalFormatting sqref="E6">
    <cfRule type="duplicateValues" dxfId="158" priority="9"/>
  </conditionalFormatting>
  <conditionalFormatting sqref="E7">
    <cfRule type="duplicateValues" dxfId="157" priority="8"/>
  </conditionalFormatting>
  <conditionalFormatting sqref="E8">
    <cfRule type="duplicateValues" dxfId="156" priority="7"/>
  </conditionalFormatting>
  <conditionalFormatting sqref="E9">
    <cfRule type="duplicateValues" dxfId="155" priority="6"/>
  </conditionalFormatting>
  <conditionalFormatting sqref="E10">
    <cfRule type="duplicateValues" dxfId="154" priority="5"/>
  </conditionalFormatting>
  <conditionalFormatting sqref="E11">
    <cfRule type="duplicateValues" dxfId="153" priority="4"/>
  </conditionalFormatting>
  <conditionalFormatting sqref="E12">
    <cfRule type="duplicateValues" dxfId="152" priority="3"/>
  </conditionalFormatting>
  <conditionalFormatting sqref="E15">
    <cfRule type="duplicateValues" dxfId="151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"/>
  <sheetViews>
    <sheetView workbookViewId="0">
      <selection activeCell="I28" sqref="I28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1.6640625" style="7" bestFit="1" customWidth="1"/>
    <col min="6" max="6" width="22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4816</v>
      </c>
      <c r="B2" s="14" t="s">
        <v>99</v>
      </c>
      <c r="C2" s="14" t="s">
        <v>86</v>
      </c>
      <c r="D2" s="14">
        <v>500113</v>
      </c>
      <c r="E2" s="14">
        <v>106.52901900000001</v>
      </c>
      <c r="F2" s="14">
        <v>29.386293999999999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1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19">
        <v>2</v>
      </c>
      <c r="K5" s="18">
        <f>J5/42</f>
        <v>4.7619047619047616E-2</v>
      </c>
    </row>
    <row r="6" spans="1:11">
      <c r="A6" s="7">
        <v>2</v>
      </c>
      <c r="B6" s="7" t="s">
        <v>190</v>
      </c>
      <c r="C6" s="7" t="s">
        <v>318</v>
      </c>
      <c r="D6" s="7" t="s">
        <v>319</v>
      </c>
      <c r="E6" s="9" t="s">
        <v>320</v>
      </c>
      <c r="F6" s="16" t="s">
        <v>47</v>
      </c>
      <c r="G6" s="9" t="s">
        <v>184</v>
      </c>
      <c r="H6" s="9" t="s">
        <v>185</v>
      </c>
      <c r="I6" s="9" t="s">
        <v>1</v>
      </c>
      <c r="J6" s="9">
        <v>1</v>
      </c>
      <c r="K6" s="18">
        <f t="shared" ref="K6:K12" si="0">J6/42</f>
        <v>2.3809523809523808E-2</v>
      </c>
    </row>
    <row r="7" spans="1:11">
      <c r="A7" s="7">
        <v>3</v>
      </c>
      <c r="B7" s="7" t="s">
        <v>190</v>
      </c>
      <c r="C7" s="7" t="s">
        <v>198</v>
      </c>
      <c r="D7" s="7" t="s">
        <v>199</v>
      </c>
      <c r="E7" s="9" t="s">
        <v>200</v>
      </c>
      <c r="F7" s="16" t="s">
        <v>4</v>
      </c>
      <c r="G7" s="9" t="s">
        <v>184</v>
      </c>
      <c r="H7" s="9" t="s">
        <v>185</v>
      </c>
      <c r="I7" s="9" t="s">
        <v>1</v>
      </c>
      <c r="J7" s="9">
        <v>13</v>
      </c>
      <c r="K7" s="18">
        <f t="shared" si="0"/>
        <v>0.30952380952380953</v>
      </c>
    </row>
    <row r="8" spans="1:11">
      <c r="A8" s="7">
        <v>4</v>
      </c>
      <c r="B8" s="7" t="s">
        <v>190</v>
      </c>
      <c r="C8" s="7" t="s">
        <v>292</v>
      </c>
      <c r="D8" s="7" t="s">
        <v>293</v>
      </c>
      <c r="E8" s="7" t="s">
        <v>294</v>
      </c>
      <c r="F8" s="8" t="s">
        <v>35</v>
      </c>
      <c r="G8" s="9" t="s">
        <v>184</v>
      </c>
      <c r="H8" s="9" t="s">
        <v>185</v>
      </c>
      <c r="I8" s="9" t="s">
        <v>1</v>
      </c>
      <c r="J8" s="9">
        <v>3</v>
      </c>
      <c r="K8" s="18">
        <f t="shared" si="0"/>
        <v>7.1428571428571425E-2</v>
      </c>
    </row>
    <row r="9" spans="1:11">
      <c r="A9" s="7">
        <v>5</v>
      </c>
      <c r="B9" s="7" t="s">
        <v>190</v>
      </c>
      <c r="C9" s="7" t="s">
        <v>208</v>
      </c>
      <c r="D9" s="7" t="s">
        <v>209</v>
      </c>
      <c r="E9" s="9" t="s">
        <v>210</v>
      </c>
      <c r="F9" s="16" t="s">
        <v>2</v>
      </c>
      <c r="G9" s="9" t="s">
        <v>184</v>
      </c>
      <c r="H9" s="9" t="s">
        <v>185</v>
      </c>
      <c r="I9" s="9" t="s">
        <v>1</v>
      </c>
      <c r="J9" s="9">
        <v>10</v>
      </c>
      <c r="K9" s="18">
        <f t="shared" si="0"/>
        <v>0.23809523809523808</v>
      </c>
    </row>
    <row r="10" spans="1:11">
      <c r="A10" s="7">
        <v>6</v>
      </c>
      <c r="B10" s="7" t="s">
        <v>190</v>
      </c>
      <c r="C10" s="7" t="s">
        <v>211</v>
      </c>
      <c r="D10" s="7" t="s">
        <v>212</v>
      </c>
      <c r="E10" s="9" t="s">
        <v>213</v>
      </c>
      <c r="F10" s="16" t="s">
        <v>23</v>
      </c>
      <c r="G10" s="9" t="s">
        <v>184</v>
      </c>
      <c r="H10" s="9" t="s">
        <v>185</v>
      </c>
      <c r="I10" s="9" t="s">
        <v>1</v>
      </c>
      <c r="J10" s="9">
        <v>6</v>
      </c>
      <c r="K10" s="18">
        <f t="shared" si="0"/>
        <v>0.14285714285714285</v>
      </c>
    </row>
    <row r="11" spans="1:11">
      <c r="A11" s="7">
        <v>7</v>
      </c>
      <c r="B11" s="7" t="s">
        <v>190</v>
      </c>
      <c r="C11" s="7" t="s">
        <v>251</v>
      </c>
      <c r="D11" s="7" t="s">
        <v>252</v>
      </c>
      <c r="E11" s="9" t="s">
        <v>253</v>
      </c>
      <c r="F11" s="16" t="s">
        <v>9</v>
      </c>
      <c r="G11" s="9" t="s">
        <v>184</v>
      </c>
      <c r="H11" s="9" t="s">
        <v>185</v>
      </c>
      <c r="I11" s="9" t="s">
        <v>1</v>
      </c>
      <c r="J11" s="9">
        <v>3</v>
      </c>
      <c r="K11" s="18">
        <f t="shared" si="0"/>
        <v>7.1428571428571425E-2</v>
      </c>
    </row>
    <row r="12" spans="1:11">
      <c r="A12" s="7">
        <v>8</v>
      </c>
      <c r="B12" s="7" t="s">
        <v>190</v>
      </c>
      <c r="C12" s="7" t="s">
        <v>220</v>
      </c>
      <c r="D12" s="7" t="s">
        <v>221</v>
      </c>
      <c r="E12" s="9" t="s">
        <v>255</v>
      </c>
      <c r="F12" s="16" t="s">
        <v>0</v>
      </c>
      <c r="G12" s="9" t="s">
        <v>184</v>
      </c>
      <c r="H12" s="9" t="s">
        <v>185</v>
      </c>
      <c r="I12" s="9" t="s">
        <v>1</v>
      </c>
      <c r="J12" s="19">
        <v>4</v>
      </c>
      <c r="K12" s="18">
        <f t="shared" si="0"/>
        <v>9.5238095238095233E-2</v>
      </c>
    </row>
    <row r="13" spans="1:11">
      <c r="J13" s="7">
        <f>SUM(J5:J12)</f>
        <v>42</v>
      </c>
    </row>
  </sheetData>
  <phoneticPr fontId="1" type="noConversion"/>
  <conditionalFormatting sqref="E1">
    <cfRule type="duplicateValues" dxfId="150" priority="1"/>
  </conditionalFormatting>
  <conditionalFormatting sqref="E5">
    <cfRule type="duplicateValues" dxfId="149" priority="7"/>
  </conditionalFormatting>
  <conditionalFormatting sqref="E6">
    <cfRule type="duplicateValues" dxfId="148" priority="6"/>
  </conditionalFormatting>
  <conditionalFormatting sqref="E7">
    <cfRule type="duplicateValues" dxfId="147" priority="5"/>
  </conditionalFormatting>
  <conditionalFormatting sqref="E9">
    <cfRule type="duplicateValues" dxfId="146" priority="4"/>
  </conditionalFormatting>
  <conditionalFormatting sqref="E12">
    <cfRule type="duplicateValues" dxfId="145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workbookViewId="0">
      <selection activeCell="H24" sqref="H24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3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4817</v>
      </c>
      <c r="B2" s="14" t="s">
        <v>100</v>
      </c>
      <c r="C2" s="14" t="s">
        <v>86</v>
      </c>
      <c r="D2" s="14">
        <v>500116</v>
      </c>
      <c r="E2" s="14">
        <v>106.272746</v>
      </c>
      <c r="F2" s="14">
        <v>29.264551999999998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285</v>
      </c>
      <c r="C5" s="7" t="s">
        <v>286</v>
      </c>
      <c r="D5" s="7" t="s">
        <v>333</v>
      </c>
      <c r="E5" s="7" t="s">
        <v>334</v>
      </c>
      <c r="F5" s="16" t="s">
        <v>53</v>
      </c>
      <c r="G5" s="9" t="s">
        <v>197</v>
      </c>
      <c r="H5" s="9" t="s">
        <v>185</v>
      </c>
      <c r="I5" s="9" t="s">
        <v>1</v>
      </c>
      <c r="J5" s="7">
        <v>1</v>
      </c>
      <c r="K5" s="15">
        <f>J5/70</f>
        <v>1.4285714285714285E-2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7" t="s">
        <v>183</v>
      </c>
      <c r="F6" s="8" t="s">
        <v>10</v>
      </c>
      <c r="G6" s="9" t="s">
        <v>184</v>
      </c>
      <c r="H6" s="9" t="s">
        <v>185</v>
      </c>
      <c r="I6" s="7" t="s">
        <v>1</v>
      </c>
      <c r="J6" s="7">
        <v>3</v>
      </c>
      <c r="K6" s="15">
        <f t="shared" ref="K6:K21" si="0">J6/70</f>
        <v>4.2857142857142858E-2</v>
      </c>
    </row>
    <row r="7" spans="1:11">
      <c r="A7" s="7">
        <v>3</v>
      </c>
      <c r="B7" s="7" t="s">
        <v>186</v>
      </c>
      <c r="C7" s="7" t="s">
        <v>187</v>
      </c>
      <c r="D7" s="7" t="s">
        <v>188</v>
      </c>
      <c r="E7" s="7" t="s">
        <v>189</v>
      </c>
      <c r="F7" s="8" t="s">
        <v>19</v>
      </c>
      <c r="G7" s="9" t="s">
        <v>184</v>
      </c>
      <c r="H7" s="9" t="s">
        <v>185</v>
      </c>
      <c r="I7" s="7" t="s">
        <v>1</v>
      </c>
      <c r="J7" s="7">
        <v>2</v>
      </c>
      <c r="K7" s="15">
        <f t="shared" si="0"/>
        <v>2.8571428571428571E-2</v>
      </c>
    </row>
    <row r="8" spans="1:11">
      <c r="A8" s="7">
        <v>4</v>
      </c>
      <c r="B8" s="7" t="s">
        <v>190</v>
      </c>
      <c r="C8" s="7" t="s">
        <v>191</v>
      </c>
      <c r="D8" s="7" t="s">
        <v>192</v>
      </c>
      <c r="E8" s="7" t="s">
        <v>193</v>
      </c>
      <c r="F8" s="8" t="s">
        <v>11</v>
      </c>
      <c r="G8" s="9" t="s">
        <v>184</v>
      </c>
      <c r="H8" s="9" t="s">
        <v>185</v>
      </c>
      <c r="I8" s="7" t="s">
        <v>1</v>
      </c>
      <c r="J8" s="7">
        <v>1</v>
      </c>
      <c r="K8" s="15">
        <f t="shared" si="0"/>
        <v>1.4285714285714285E-2</v>
      </c>
    </row>
    <row r="9" spans="1:11">
      <c r="A9" s="7">
        <v>5</v>
      </c>
      <c r="B9" s="7" t="s">
        <v>190</v>
      </c>
      <c r="C9" s="7" t="s">
        <v>318</v>
      </c>
      <c r="D9" s="7" t="s">
        <v>319</v>
      </c>
      <c r="E9" s="7" t="s">
        <v>320</v>
      </c>
      <c r="F9" s="16" t="s">
        <v>47</v>
      </c>
      <c r="G9" s="9" t="s">
        <v>184</v>
      </c>
      <c r="H9" s="9" t="s">
        <v>185</v>
      </c>
      <c r="I9" s="9" t="s">
        <v>1</v>
      </c>
      <c r="J9" s="7">
        <v>5</v>
      </c>
      <c r="K9" s="15">
        <f t="shared" si="0"/>
        <v>7.1428571428571425E-2</v>
      </c>
    </row>
    <row r="10" spans="1:11">
      <c r="A10" s="7">
        <v>6</v>
      </c>
      <c r="B10" s="7" t="s">
        <v>190</v>
      </c>
      <c r="C10" s="7" t="s">
        <v>198</v>
      </c>
      <c r="D10" s="7" t="s">
        <v>272</v>
      </c>
      <c r="E10" s="7" t="s">
        <v>273</v>
      </c>
      <c r="F10" s="8" t="s">
        <v>27</v>
      </c>
      <c r="G10" s="9" t="s">
        <v>184</v>
      </c>
      <c r="H10" s="9" t="s">
        <v>185</v>
      </c>
      <c r="I10" s="9" t="s">
        <v>1</v>
      </c>
      <c r="J10" s="7">
        <v>6</v>
      </c>
      <c r="K10" s="15">
        <f t="shared" si="0"/>
        <v>8.5714285714285715E-2</v>
      </c>
    </row>
    <row r="11" spans="1:11">
      <c r="A11" s="7">
        <v>7</v>
      </c>
      <c r="B11" s="7" t="s">
        <v>190</v>
      </c>
      <c r="C11" s="7" t="s">
        <v>198</v>
      </c>
      <c r="D11" s="7" t="s">
        <v>199</v>
      </c>
      <c r="E11" s="9" t="s">
        <v>241</v>
      </c>
      <c r="F11" s="16" t="s">
        <v>6</v>
      </c>
      <c r="G11" s="9" t="s">
        <v>184</v>
      </c>
      <c r="H11" s="9" t="s">
        <v>185</v>
      </c>
      <c r="I11" s="9" t="s">
        <v>1</v>
      </c>
      <c r="J11" s="7">
        <v>5</v>
      </c>
      <c r="K11" s="15">
        <f t="shared" si="0"/>
        <v>7.1428571428571425E-2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7" t="s">
        <v>200</v>
      </c>
      <c r="F12" s="8" t="s">
        <v>4</v>
      </c>
      <c r="G12" s="9" t="s">
        <v>184</v>
      </c>
      <c r="H12" s="9" t="s">
        <v>185</v>
      </c>
      <c r="I12" s="9" t="s">
        <v>1</v>
      </c>
      <c r="J12" s="7">
        <v>8</v>
      </c>
      <c r="K12" s="15">
        <f t="shared" si="0"/>
        <v>0.11428571428571428</v>
      </c>
    </row>
    <row r="13" spans="1:11">
      <c r="A13" s="7">
        <v>9</v>
      </c>
      <c r="B13" s="7" t="s">
        <v>190</v>
      </c>
      <c r="C13" s="7" t="s">
        <v>310</v>
      </c>
      <c r="D13" s="7" t="s">
        <v>311</v>
      </c>
      <c r="E13" s="9" t="s">
        <v>312</v>
      </c>
      <c r="F13" s="16" t="s">
        <v>44</v>
      </c>
      <c r="G13" s="9" t="s">
        <v>184</v>
      </c>
      <c r="H13" s="9" t="s">
        <v>185</v>
      </c>
      <c r="I13" s="9" t="s">
        <v>1</v>
      </c>
      <c r="J13" s="7">
        <v>1</v>
      </c>
      <c r="K13" s="15">
        <f t="shared" si="0"/>
        <v>1.4285714285714285E-2</v>
      </c>
    </row>
    <row r="14" spans="1:11">
      <c r="A14" s="7">
        <v>10</v>
      </c>
      <c r="B14" s="7" t="s">
        <v>190</v>
      </c>
      <c r="C14" s="7" t="s">
        <v>201</v>
      </c>
      <c r="D14" s="7" t="s">
        <v>202</v>
      </c>
      <c r="E14" s="21" t="s">
        <v>203</v>
      </c>
      <c r="F14" s="8" t="s">
        <v>21</v>
      </c>
      <c r="G14" s="9" t="s">
        <v>184</v>
      </c>
      <c r="H14" s="9" t="s">
        <v>185</v>
      </c>
      <c r="I14" s="9" t="s">
        <v>1</v>
      </c>
      <c r="J14" s="7">
        <v>7</v>
      </c>
      <c r="K14" s="15">
        <f t="shared" si="0"/>
        <v>0.1</v>
      </c>
    </row>
    <row r="15" spans="1:11">
      <c r="A15" s="7">
        <v>11</v>
      </c>
      <c r="B15" s="7" t="s">
        <v>190</v>
      </c>
      <c r="C15" s="7" t="s">
        <v>275</v>
      </c>
      <c r="D15" s="7" t="s">
        <v>276</v>
      </c>
      <c r="E15" s="9" t="s">
        <v>277</v>
      </c>
      <c r="F15" s="16" t="s">
        <v>30</v>
      </c>
      <c r="G15" s="9" t="s">
        <v>184</v>
      </c>
      <c r="H15" s="9" t="s">
        <v>185</v>
      </c>
      <c r="I15" s="9" t="s">
        <v>1</v>
      </c>
      <c r="J15" s="7">
        <v>2</v>
      </c>
      <c r="K15" s="15">
        <f t="shared" si="0"/>
        <v>2.8571428571428571E-2</v>
      </c>
    </row>
    <row r="16" spans="1:11">
      <c r="A16" s="7">
        <v>12</v>
      </c>
      <c r="B16" s="7" t="s">
        <v>190</v>
      </c>
      <c r="C16" s="7" t="s">
        <v>208</v>
      </c>
      <c r="D16" s="7" t="s">
        <v>209</v>
      </c>
      <c r="E16" s="7" t="s">
        <v>210</v>
      </c>
      <c r="F16" s="8" t="s">
        <v>2</v>
      </c>
      <c r="G16" s="9" t="s">
        <v>184</v>
      </c>
      <c r="H16" s="9" t="s">
        <v>185</v>
      </c>
      <c r="I16" s="9" t="s">
        <v>1</v>
      </c>
      <c r="J16" s="7">
        <v>18</v>
      </c>
      <c r="K16" s="15">
        <f t="shared" si="0"/>
        <v>0.25714285714285712</v>
      </c>
    </row>
    <row r="17" spans="1:11">
      <c r="A17" s="7">
        <v>13</v>
      </c>
      <c r="B17" s="7" t="s">
        <v>190</v>
      </c>
      <c r="C17" s="7" t="s">
        <v>211</v>
      </c>
      <c r="D17" s="7" t="s">
        <v>212</v>
      </c>
      <c r="E17" s="7" t="s">
        <v>213</v>
      </c>
      <c r="F17" s="8" t="s">
        <v>23</v>
      </c>
      <c r="G17" s="9" t="s">
        <v>184</v>
      </c>
      <c r="H17" s="9" t="s">
        <v>185</v>
      </c>
      <c r="I17" s="7" t="s">
        <v>1</v>
      </c>
      <c r="J17" s="7">
        <v>4</v>
      </c>
      <c r="K17" s="15">
        <f t="shared" si="0"/>
        <v>5.7142857142857141E-2</v>
      </c>
    </row>
    <row r="18" spans="1:11">
      <c r="A18" s="7">
        <v>14</v>
      </c>
      <c r="B18" s="7" t="s">
        <v>190</v>
      </c>
      <c r="C18" s="7" t="s">
        <v>214</v>
      </c>
      <c r="D18" s="7" t="s">
        <v>215</v>
      </c>
      <c r="E18" s="7" t="s">
        <v>216</v>
      </c>
      <c r="F18" s="8" t="s">
        <v>17</v>
      </c>
      <c r="G18" s="9" t="s">
        <v>184</v>
      </c>
      <c r="H18" s="9" t="s">
        <v>185</v>
      </c>
      <c r="I18" s="7" t="s">
        <v>1</v>
      </c>
      <c r="J18" s="7">
        <v>1</v>
      </c>
      <c r="K18" s="15">
        <f t="shared" si="0"/>
        <v>1.4285714285714285E-2</v>
      </c>
    </row>
    <row r="19" spans="1:11">
      <c r="A19" s="7">
        <v>15</v>
      </c>
      <c r="B19" s="7" t="s">
        <v>190</v>
      </c>
      <c r="C19" s="7" t="s">
        <v>251</v>
      </c>
      <c r="D19" s="7" t="s">
        <v>252</v>
      </c>
      <c r="E19" s="7" t="s">
        <v>253</v>
      </c>
      <c r="F19" s="8" t="s">
        <v>9</v>
      </c>
      <c r="G19" s="9" t="s">
        <v>184</v>
      </c>
      <c r="H19" s="9" t="s">
        <v>185</v>
      </c>
      <c r="I19" s="7" t="s">
        <v>1</v>
      </c>
      <c r="J19" s="7">
        <v>2</v>
      </c>
      <c r="K19" s="15">
        <f t="shared" si="0"/>
        <v>2.8571428571428571E-2</v>
      </c>
    </row>
    <row r="20" spans="1:11">
      <c r="A20" s="7">
        <v>16</v>
      </c>
      <c r="B20" s="7" t="s">
        <v>190</v>
      </c>
      <c r="C20" s="7" t="s">
        <v>220</v>
      </c>
      <c r="D20" s="7" t="s">
        <v>221</v>
      </c>
      <c r="E20" s="7" t="s">
        <v>255</v>
      </c>
      <c r="F20" s="8" t="s">
        <v>0</v>
      </c>
      <c r="G20" s="9" t="s">
        <v>184</v>
      </c>
      <c r="H20" s="9" t="s">
        <v>185</v>
      </c>
      <c r="I20" s="9" t="s">
        <v>1</v>
      </c>
      <c r="J20" s="7">
        <v>2</v>
      </c>
      <c r="K20" s="15">
        <f t="shared" si="0"/>
        <v>2.8571428571428571E-2</v>
      </c>
    </row>
    <row r="21" spans="1:11">
      <c r="A21" s="7">
        <v>17</v>
      </c>
      <c r="B21" s="7" t="s">
        <v>190</v>
      </c>
      <c r="C21" s="7" t="s">
        <v>223</v>
      </c>
      <c r="D21" s="7" t="s">
        <v>224</v>
      </c>
      <c r="E21" s="7" t="s">
        <v>225</v>
      </c>
      <c r="F21" s="16" t="s">
        <v>8</v>
      </c>
      <c r="G21" s="9" t="s">
        <v>184</v>
      </c>
      <c r="H21" s="9" t="s">
        <v>185</v>
      </c>
      <c r="I21" s="9" t="s">
        <v>1</v>
      </c>
      <c r="J21" s="7">
        <v>2</v>
      </c>
      <c r="K21" s="15">
        <f t="shared" si="0"/>
        <v>2.8571428571428571E-2</v>
      </c>
    </row>
    <row r="22" spans="1:11">
      <c r="J22" s="7">
        <f>SUM(J5:J21)</f>
        <v>70</v>
      </c>
    </row>
  </sheetData>
  <phoneticPr fontId="1" type="noConversion"/>
  <conditionalFormatting sqref="E1">
    <cfRule type="duplicateValues" dxfId="144" priority="1"/>
  </conditionalFormatting>
  <conditionalFormatting sqref="E10">
    <cfRule type="duplicateValues" dxfId="143" priority="2"/>
  </conditionalFormatting>
  <conditionalFormatting sqref="E18">
    <cfRule type="duplicateValues" dxfId="142" priority="4"/>
  </conditionalFormatting>
  <conditionalFormatting sqref="E21">
    <cfRule type="duplicateValues" dxfId="141" priority="3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7"/>
  <sheetViews>
    <sheetView zoomScaleNormal="100" workbookViewId="0">
      <selection activeCell="H24" sqref="H24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4818</v>
      </c>
      <c r="B2" s="14" t="s">
        <v>101</v>
      </c>
      <c r="C2" s="14" t="s">
        <v>86</v>
      </c>
      <c r="D2" s="14">
        <v>500110</v>
      </c>
      <c r="E2" s="14">
        <v>106.642146</v>
      </c>
      <c r="F2" s="14">
        <v>29.028542999999999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256</v>
      </c>
      <c r="C5" s="7" t="s">
        <v>257</v>
      </c>
      <c r="D5" s="7" t="s">
        <v>258</v>
      </c>
      <c r="E5" s="7" t="s">
        <v>259</v>
      </c>
      <c r="F5" s="8" t="s">
        <v>29</v>
      </c>
      <c r="G5" s="9" t="s">
        <v>184</v>
      </c>
      <c r="H5" s="9" t="s">
        <v>185</v>
      </c>
      <c r="I5" s="9" t="s">
        <v>1</v>
      </c>
      <c r="J5" s="7">
        <v>6</v>
      </c>
      <c r="K5" s="15">
        <f>J5/75</f>
        <v>0.08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9" t="s">
        <v>183</v>
      </c>
      <c r="F6" s="16" t="s">
        <v>10</v>
      </c>
      <c r="G6" s="9" t="s">
        <v>184</v>
      </c>
      <c r="H6" s="9" t="s">
        <v>185</v>
      </c>
      <c r="I6" s="9" t="s">
        <v>1</v>
      </c>
      <c r="J6" s="9">
        <v>1</v>
      </c>
      <c r="K6" s="15">
        <f t="shared" ref="K6:K16" si="0">J6/75</f>
        <v>1.3333333333333334E-2</v>
      </c>
    </row>
    <row r="7" spans="1:11">
      <c r="A7" s="7">
        <v>3</v>
      </c>
      <c r="B7" s="7" t="s">
        <v>190</v>
      </c>
      <c r="C7" s="7" t="s">
        <v>318</v>
      </c>
      <c r="D7" s="7" t="s">
        <v>319</v>
      </c>
      <c r="E7" s="7" t="s">
        <v>320</v>
      </c>
      <c r="F7" s="8" t="s">
        <v>47</v>
      </c>
      <c r="G7" s="9" t="s">
        <v>184</v>
      </c>
      <c r="H7" s="9" t="s">
        <v>185</v>
      </c>
      <c r="I7" s="9" t="s">
        <v>1</v>
      </c>
      <c r="J7" s="7">
        <v>6</v>
      </c>
      <c r="K7" s="15">
        <f t="shared" si="0"/>
        <v>0.08</v>
      </c>
    </row>
    <row r="8" spans="1:11">
      <c r="A8" s="7">
        <v>4</v>
      </c>
      <c r="B8" s="7" t="s">
        <v>190</v>
      </c>
      <c r="C8" s="7" t="s">
        <v>269</v>
      </c>
      <c r="D8" s="7" t="s">
        <v>270</v>
      </c>
      <c r="E8" s="7" t="s">
        <v>271</v>
      </c>
      <c r="F8" s="8" t="s">
        <v>24</v>
      </c>
      <c r="G8" s="9" t="s">
        <v>184</v>
      </c>
      <c r="H8" s="9" t="s">
        <v>185</v>
      </c>
      <c r="I8" s="9" t="s">
        <v>1</v>
      </c>
      <c r="J8" s="7">
        <v>2</v>
      </c>
      <c r="K8" s="15">
        <f t="shared" si="0"/>
        <v>2.6666666666666668E-2</v>
      </c>
    </row>
    <row r="9" spans="1:11">
      <c r="A9" s="7">
        <v>5</v>
      </c>
      <c r="B9" s="7" t="s">
        <v>190</v>
      </c>
      <c r="C9" s="7" t="s">
        <v>198</v>
      </c>
      <c r="D9" s="7" t="s">
        <v>199</v>
      </c>
      <c r="E9" s="9" t="s">
        <v>200</v>
      </c>
      <c r="F9" s="16" t="s">
        <v>4</v>
      </c>
      <c r="G9" s="9" t="s">
        <v>184</v>
      </c>
      <c r="H9" s="9" t="s">
        <v>185</v>
      </c>
      <c r="I9" s="9" t="s">
        <v>1</v>
      </c>
      <c r="J9" s="9">
        <v>8</v>
      </c>
      <c r="K9" s="15">
        <f t="shared" si="0"/>
        <v>0.10666666666666667</v>
      </c>
    </row>
    <row r="10" spans="1:11">
      <c r="A10" s="7">
        <v>6</v>
      </c>
      <c r="B10" s="7" t="s">
        <v>190</v>
      </c>
      <c r="C10" s="7" t="s">
        <v>201</v>
      </c>
      <c r="D10" s="7" t="s">
        <v>202</v>
      </c>
      <c r="E10" s="9" t="s">
        <v>203</v>
      </c>
      <c r="F10" s="16" t="s">
        <v>21</v>
      </c>
      <c r="G10" s="9" t="s">
        <v>184</v>
      </c>
      <c r="H10" s="9" t="s">
        <v>185</v>
      </c>
      <c r="I10" s="9" t="s">
        <v>1</v>
      </c>
      <c r="J10" s="9">
        <v>34</v>
      </c>
      <c r="K10" s="15">
        <f t="shared" si="0"/>
        <v>0.45333333333333331</v>
      </c>
    </row>
    <row r="11" spans="1:11">
      <c r="A11" s="7">
        <v>7</v>
      </c>
      <c r="B11" s="7" t="s">
        <v>190</v>
      </c>
      <c r="C11" s="7" t="s">
        <v>208</v>
      </c>
      <c r="D11" s="7" t="s">
        <v>209</v>
      </c>
      <c r="E11" s="9" t="s">
        <v>210</v>
      </c>
      <c r="F11" s="16" t="s">
        <v>2</v>
      </c>
      <c r="G11" s="9" t="s">
        <v>184</v>
      </c>
      <c r="H11" s="9" t="s">
        <v>185</v>
      </c>
      <c r="I11" s="9" t="s">
        <v>1</v>
      </c>
      <c r="J11" s="9">
        <v>6</v>
      </c>
      <c r="K11" s="15">
        <f t="shared" si="0"/>
        <v>0.08</v>
      </c>
    </row>
    <row r="12" spans="1:11">
      <c r="A12" s="7">
        <v>8</v>
      </c>
      <c r="B12" s="7" t="s">
        <v>190</v>
      </c>
      <c r="C12" s="7" t="s">
        <v>335</v>
      </c>
      <c r="D12" s="7" t="s">
        <v>336</v>
      </c>
      <c r="E12" s="7" t="s">
        <v>337</v>
      </c>
      <c r="F12" s="8" t="s">
        <v>71</v>
      </c>
      <c r="G12" s="9" t="s">
        <v>197</v>
      </c>
      <c r="H12" s="9" t="s">
        <v>185</v>
      </c>
      <c r="I12" s="9" t="s">
        <v>1</v>
      </c>
      <c r="J12" s="9">
        <v>2</v>
      </c>
      <c r="K12" s="15">
        <f t="shared" si="0"/>
        <v>2.6666666666666668E-2</v>
      </c>
    </row>
    <row r="13" spans="1:11">
      <c r="A13" s="7">
        <v>9</v>
      </c>
      <c r="B13" s="7" t="s">
        <v>190</v>
      </c>
      <c r="C13" s="7" t="s">
        <v>214</v>
      </c>
      <c r="D13" s="7" t="s">
        <v>278</v>
      </c>
      <c r="E13" s="7" t="s">
        <v>338</v>
      </c>
      <c r="F13" s="8" t="s">
        <v>54</v>
      </c>
      <c r="G13" s="9" t="s">
        <v>197</v>
      </c>
      <c r="H13" s="9" t="s">
        <v>185</v>
      </c>
      <c r="I13" s="9" t="s">
        <v>1</v>
      </c>
      <c r="J13" s="7">
        <v>1</v>
      </c>
      <c r="K13" s="15">
        <f t="shared" si="0"/>
        <v>1.3333333333333334E-2</v>
      </c>
    </row>
    <row r="14" spans="1:11">
      <c r="A14" s="7">
        <v>10</v>
      </c>
      <c r="B14" s="7" t="s">
        <v>190</v>
      </c>
      <c r="C14" s="7" t="s">
        <v>251</v>
      </c>
      <c r="D14" s="7" t="s">
        <v>252</v>
      </c>
      <c r="E14" s="7" t="s">
        <v>253</v>
      </c>
      <c r="F14" s="8" t="s">
        <v>9</v>
      </c>
      <c r="G14" s="9" t="s">
        <v>184</v>
      </c>
      <c r="H14" s="9" t="s">
        <v>185</v>
      </c>
      <c r="I14" s="9" t="s">
        <v>1</v>
      </c>
      <c r="J14" s="7">
        <v>4</v>
      </c>
      <c r="K14" s="15">
        <f t="shared" si="0"/>
        <v>5.3333333333333337E-2</v>
      </c>
    </row>
    <row r="15" spans="1:11">
      <c r="A15" s="7">
        <v>11</v>
      </c>
      <c r="B15" s="7" t="s">
        <v>190</v>
      </c>
      <c r="C15" s="7" t="s">
        <v>220</v>
      </c>
      <c r="D15" s="7" t="s">
        <v>221</v>
      </c>
      <c r="E15" s="7" t="s">
        <v>255</v>
      </c>
      <c r="F15" s="8" t="s">
        <v>0</v>
      </c>
      <c r="G15" s="9" t="s">
        <v>184</v>
      </c>
      <c r="H15" s="9" t="s">
        <v>185</v>
      </c>
      <c r="I15" s="9" t="s">
        <v>1</v>
      </c>
      <c r="J15" s="7">
        <v>3</v>
      </c>
      <c r="K15" s="15">
        <f t="shared" si="0"/>
        <v>0.04</v>
      </c>
    </row>
    <row r="16" spans="1:11">
      <c r="A16" s="7">
        <v>12</v>
      </c>
      <c r="B16" s="7" t="s">
        <v>190</v>
      </c>
      <c r="C16" s="7" t="s">
        <v>223</v>
      </c>
      <c r="D16" s="7" t="s">
        <v>224</v>
      </c>
      <c r="E16" s="7" t="s">
        <v>225</v>
      </c>
      <c r="F16" s="8" t="s">
        <v>8</v>
      </c>
      <c r="G16" s="9" t="s">
        <v>184</v>
      </c>
      <c r="H16" s="9" t="s">
        <v>185</v>
      </c>
      <c r="I16" s="9" t="s">
        <v>1</v>
      </c>
      <c r="J16" s="7">
        <v>2</v>
      </c>
      <c r="K16" s="15">
        <f t="shared" si="0"/>
        <v>2.6666666666666668E-2</v>
      </c>
    </row>
    <row r="17" spans="10:10">
      <c r="J17" s="7">
        <f>SUM(J5:J16)</f>
        <v>75</v>
      </c>
    </row>
  </sheetData>
  <phoneticPr fontId="1" type="noConversion"/>
  <conditionalFormatting sqref="E1">
    <cfRule type="duplicateValues" dxfId="140" priority="1"/>
  </conditionalFormatting>
  <conditionalFormatting sqref="E13">
    <cfRule type="duplicateValues" dxfId="139" priority="5"/>
  </conditionalFormatting>
  <conditionalFormatting sqref="E14">
    <cfRule type="duplicateValues" dxfId="138" priority="4"/>
  </conditionalFormatting>
  <conditionalFormatting sqref="E15">
    <cfRule type="duplicateValues" dxfId="137" priority="3"/>
  </conditionalFormatting>
  <conditionalFormatting sqref="E16">
    <cfRule type="duplicateValues" dxfId="136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8"/>
  <sheetViews>
    <sheetView zoomScale="106" zoomScaleNormal="106" workbookViewId="0">
      <selection activeCell="N21" sqref="N21"/>
    </sheetView>
  </sheetViews>
  <sheetFormatPr defaultColWidth="8.88671875" defaultRowHeight="13.2"/>
  <cols>
    <col min="1" max="2" width="9.109375" style="7" bestFit="1" customWidth="1"/>
    <col min="3" max="3" width="21.44140625" style="7" bestFit="1" customWidth="1"/>
    <col min="4" max="4" width="11.109375" style="7" bestFit="1" customWidth="1"/>
    <col min="5" max="5" width="13.109375" style="7" bestFit="1" customWidth="1"/>
    <col min="6" max="6" width="22.6640625" style="7" bestFit="1" customWidth="1"/>
    <col min="7" max="7" width="9.109375" style="7" bestFit="1" customWidth="1"/>
    <col min="8" max="8" width="17.33203125" style="7" bestFit="1" customWidth="1"/>
    <col min="9" max="9" width="14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4819</v>
      </c>
      <c r="B2" s="14" t="s">
        <v>102</v>
      </c>
      <c r="C2" s="14" t="s">
        <v>103</v>
      </c>
      <c r="D2" s="14">
        <v>500230</v>
      </c>
      <c r="E2" s="14">
        <v>107.72309</v>
      </c>
      <c r="F2" s="14">
        <v>29.867471999999999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329</v>
      </c>
      <c r="C5" s="7" t="s">
        <v>330</v>
      </c>
      <c r="D5" s="7" t="s">
        <v>339</v>
      </c>
      <c r="E5" s="7" t="s">
        <v>340</v>
      </c>
      <c r="F5" s="8" t="s">
        <v>55</v>
      </c>
      <c r="G5" s="9" t="s">
        <v>197</v>
      </c>
      <c r="H5" s="9" t="s">
        <v>185</v>
      </c>
      <c r="I5" s="9" t="s">
        <v>1</v>
      </c>
      <c r="J5" s="7">
        <v>2</v>
      </c>
      <c r="K5" s="15">
        <f>J5/374</f>
        <v>5.3475935828877002E-3</v>
      </c>
    </row>
    <row r="6" spans="1:11">
      <c r="A6" s="7">
        <v>2</v>
      </c>
      <c r="B6" s="7" t="s">
        <v>256</v>
      </c>
      <c r="C6" s="7" t="s">
        <v>257</v>
      </c>
      <c r="D6" s="7" t="s">
        <v>258</v>
      </c>
      <c r="E6" s="9" t="s">
        <v>259</v>
      </c>
      <c r="F6" s="16" t="s">
        <v>29</v>
      </c>
      <c r="G6" s="9" t="s">
        <v>184</v>
      </c>
      <c r="H6" s="9" t="s">
        <v>185</v>
      </c>
      <c r="I6" s="9" t="s">
        <v>1</v>
      </c>
      <c r="J6" s="9">
        <v>18</v>
      </c>
      <c r="K6" s="15">
        <f t="shared" ref="K6:K27" si="0">J6/374</f>
        <v>4.8128342245989303E-2</v>
      </c>
    </row>
    <row r="7" spans="1:11">
      <c r="A7" s="7">
        <v>3</v>
      </c>
      <c r="B7" s="7" t="s">
        <v>180</v>
      </c>
      <c r="C7" s="7" t="s">
        <v>181</v>
      </c>
      <c r="D7" s="7" t="s">
        <v>182</v>
      </c>
      <c r="E7" s="9" t="s">
        <v>183</v>
      </c>
      <c r="F7" s="16" t="s">
        <v>10</v>
      </c>
      <c r="G7" s="9" t="s">
        <v>184</v>
      </c>
      <c r="H7" s="9" t="s">
        <v>185</v>
      </c>
      <c r="I7" s="9" t="s">
        <v>1</v>
      </c>
      <c r="J7" s="9">
        <v>4</v>
      </c>
      <c r="K7" s="15">
        <f t="shared" si="0"/>
        <v>1.06951871657754E-2</v>
      </c>
    </row>
    <row r="8" spans="1:11">
      <c r="A8" s="7">
        <v>4</v>
      </c>
      <c r="B8" s="7" t="s">
        <v>231</v>
      </c>
      <c r="C8" s="7" t="s">
        <v>341</v>
      </c>
      <c r="D8" s="7" t="s">
        <v>342</v>
      </c>
      <c r="E8" s="9" t="s">
        <v>343</v>
      </c>
      <c r="F8" s="16" t="s">
        <v>59</v>
      </c>
      <c r="G8" s="9" t="s">
        <v>207</v>
      </c>
      <c r="H8" s="9" t="s">
        <v>185</v>
      </c>
      <c r="I8" s="9" t="s">
        <v>1</v>
      </c>
      <c r="J8" s="9">
        <v>5</v>
      </c>
      <c r="K8" s="15">
        <f t="shared" si="0"/>
        <v>1.3368983957219251E-2</v>
      </c>
    </row>
    <row r="9" spans="1:11">
      <c r="A9" s="7">
        <v>5</v>
      </c>
      <c r="B9" s="7" t="s">
        <v>236</v>
      </c>
      <c r="C9" s="7" t="s">
        <v>237</v>
      </c>
      <c r="D9" s="7" t="s">
        <v>325</v>
      </c>
      <c r="E9" s="9" t="s">
        <v>326</v>
      </c>
      <c r="F9" s="16" t="s">
        <v>51</v>
      </c>
      <c r="G9" s="9" t="s">
        <v>197</v>
      </c>
      <c r="H9" s="9" t="s">
        <v>185</v>
      </c>
      <c r="I9" s="9" t="s">
        <v>1</v>
      </c>
      <c r="J9" s="9">
        <v>5</v>
      </c>
      <c r="K9" s="15">
        <f t="shared" si="0"/>
        <v>1.3368983957219251E-2</v>
      </c>
    </row>
    <row r="10" spans="1:11">
      <c r="A10" s="7">
        <v>6</v>
      </c>
      <c r="B10" s="7" t="s">
        <v>236</v>
      </c>
      <c r="C10" s="7" t="s">
        <v>237</v>
      </c>
      <c r="D10" s="7" t="s">
        <v>238</v>
      </c>
      <c r="E10" s="7" t="s">
        <v>239</v>
      </c>
      <c r="F10" s="8" t="s">
        <v>3</v>
      </c>
      <c r="G10" s="9" t="s">
        <v>184</v>
      </c>
      <c r="H10" s="9" t="s">
        <v>185</v>
      </c>
      <c r="I10" s="9" t="s">
        <v>1</v>
      </c>
      <c r="J10" s="7">
        <v>9</v>
      </c>
      <c r="K10" s="15">
        <f t="shared" si="0"/>
        <v>2.4064171122994651E-2</v>
      </c>
    </row>
    <row r="11" spans="1:11">
      <c r="A11" s="7">
        <v>7</v>
      </c>
      <c r="B11" s="7" t="s">
        <v>190</v>
      </c>
      <c r="C11" s="7" t="s">
        <v>198</v>
      </c>
      <c r="D11" s="7" t="s">
        <v>272</v>
      </c>
      <c r="E11" s="9" t="s">
        <v>273</v>
      </c>
      <c r="F11" s="16" t="s">
        <v>27</v>
      </c>
      <c r="G11" s="9" t="s">
        <v>184</v>
      </c>
      <c r="H11" s="9" t="s">
        <v>185</v>
      </c>
      <c r="I11" s="9" t="s">
        <v>1</v>
      </c>
      <c r="J11" s="9">
        <v>3</v>
      </c>
      <c r="K11" s="15">
        <f t="shared" si="0"/>
        <v>8.0213903743315516E-3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9" t="s">
        <v>200</v>
      </c>
      <c r="F12" s="16" t="s">
        <v>4</v>
      </c>
      <c r="G12" s="9" t="s">
        <v>184</v>
      </c>
      <c r="H12" s="9" t="s">
        <v>185</v>
      </c>
      <c r="I12" s="9" t="s">
        <v>1</v>
      </c>
      <c r="J12" s="9">
        <v>21</v>
      </c>
      <c r="K12" s="15">
        <f t="shared" si="0"/>
        <v>5.6149732620320858E-2</v>
      </c>
    </row>
    <row r="13" spans="1:11">
      <c r="A13" s="7">
        <v>9</v>
      </c>
      <c r="B13" s="7" t="s">
        <v>190</v>
      </c>
      <c r="C13" s="7" t="s">
        <v>242</v>
      </c>
      <c r="D13" s="7" t="s">
        <v>243</v>
      </c>
      <c r="E13" s="7" t="s">
        <v>244</v>
      </c>
      <c r="F13" s="8" t="s">
        <v>16</v>
      </c>
      <c r="G13" s="9" t="s">
        <v>197</v>
      </c>
      <c r="H13" s="9" t="s">
        <v>185</v>
      </c>
      <c r="I13" s="9" t="s">
        <v>1</v>
      </c>
      <c r="J13" s="7">
        <v>198</v>
      </c>
      <c r="K13" s="15">
        <f t="shared" si="0"/>
        <v>0.52941176470588236</v>
      </c>
    </row>
    <row r="14" spans="1:11">
      <c r="A14" s="7">
        <v>10</v>
      </c>
      <c r="B14" s="7" t="s">
        <v>190</v>
      </c>
      <c r="C14" s="7" t="s">
        <v>201</v>
      </c>
      <c r="D14" s="7" t="s">
        <v>202</v>
      </c>
      <c r="E14" s="9" t="s">
        <v>203</v>
      </c>
      <c r="F14" s="16" t="s">
        <v>21</v>
      </c>
      <c r="G14" s="9" t="s">
        <v>184</v>
      </c>
      <c r="H14" s="9" t="s">
        <v>185</v>
      </c>
      <c r="I14" s="9" t="s">
        <v>1</v>
      </c>
      <c r="J14" s="9">
        <v>3</v>
      </c>
      <c r="K14" s="15">
        <f t="shared" si="0"/>
        <v>8.0213903743315516E-3</v>
      </c>
    </row>
    <row r="15" spans="1:11">
      <c r="A15" s="7">
        <v>11</v>
      </c>
      <c r="B15" s="7" t="s">
        <v>190</v>
      </c>
      <c r="C15" s="7" t="s">
        <v>204</v>
      </c>
      <c r="D15" s="7" t="s">
        <v>205</v>
      </c>
      <c r="E15" s="9" t="s">
        <v>206</v>
      </c>
      <c r="F15" s="16" t="s">
        <v>58</v>
      </c>
      <c r="G15" s="9" t="s">
        <v>207</v>
      </c>
      <c r="H15" s="9" t="s">
        <v>185</v>
      </c>
      <c r="I15" s="9" t="s">
        <v>1</v>
      </c>
      <c r="J15" s="9">
        <v>10</v>
      </c>
      <c r="K15" s="15">
        <f t="shared" si="0"/>
        <v>2.6737967914438502E-2</v>
      </c>
    </row>
    <row r="16" spans="1:11">
      <c r="A16" s="7">
        <v>12</v>
      </c>
      <c r="B16" s="7" t="s">
        <v>190</v>
      </c>
      <c r="C16" s="7" t="s">
        <v>275</v>
      </c>
      <c r="D16" s="7" t="s">
        <v>276</v>
      </c>
      <c r="E16" s="9" t="s">
        <v>277</v>
      </c>
      <c r="F16" s="16" t="s">
        <v>30</v>
      </c>
      <c r="G16" s="9" t="s">
        <v>184</v>
      </c>
      <c r="H16" s="9" t="s">
        <v>185</v>
      </c>
      <c r="I16" s="9" t="s">
        <v>1</v>
      </c>
      <c r="J16" s="9">
        <v>12</v>
      </c>
      <c r="K16" s="15">
        <f t="shared" si="0"/>
        <v>3.2085561497326207E-2</v>
      </c>
    </row>
    <row r="17" spans="1:11">
      <c r="A17" s="7">
        <v>13</v>
      </c>
      <c r="B17" s="7" t="s">
        <v>190</v>
      </c>
      <c r="C17" s="7" t="s">
        <v>208</v>
      </c>
      <c r="D17" s="7" t="s">
        <v>209</v>
      </c>
      <c r="E17" s="9" t="s">
        <v>210</v>
      </c>
      <c r="F17" s="16" t="s">
        <v>2</v>
      </c>
      <c r="G17" s="9" t="s">
        <v>184</v>
      </c>
      <c r="H17" s="9" t="s">
        <v>185</v>
      </c>
      <c r="I17" s="9" t="s">
        <v>1</v>
      </c>
      <c r="J17" s="9">
        <v>2</v>
      </c>
      <c r="K17" s="15">
        <f t="shared" si="0"/>
        <v>5.3475935828877002E-3</v>
      </c>
    </row>
    <row r="18" spans="1:11">
      <c r="A18" s="7">
        <v>14</v>
      </c>
      <c r="B18" s="7" t="s">
        <v>190</v>
      </c>
      <c r="C18" s="7" t="s">
        <v>248</v>
      </c>
      <c r="D18" s="7" t="s">
        <v>295</v>
      </c>
      <c r="E18" s="9" t="s">
        <v>296</v>
      </c>
      <c r="F18" s="16" t="s">
        <v>37</v>
      </c>
      <c r="G18" s="9" t="s">
        <v>184</v>
      </c>
      <c r="H18" s="9" t="s">
        <v>185</v>
      </c>
      <c r="I18" s="9" t="s">
        <v>1</v>
      </c>
      <c r="J18" s="9">
        <v>17</v>
      </c>
      <c r="K18" s="15">
        <f t="shared" si="0"/>
        <v>4.5454545454545456E-2</v>
      </c>
    </row>
    <row r="19" spans="1:11">
      <c r="A19" s="7">
        <v>15</v>
      </c>
      <c r="B19" s="7" t="s">
        <v>190</v>
      </c>
      <c r="C19" s="7" t="s">
        <v>248</v>
      </c>
      <c r="D19" s="7" t="s">
        <v>249</v>
      </c>
      <c r="E19" s="9" t="s">
        <v>250</v>
      </c>
      <c r="F19" s="16" t="s">
        <v>18</v>
      </c>
      <c r="G19" s="9" t="s">
        <v>184</v>
      </c>
      <c r="H19" s="9" t="s">
        <v>185</v>
      </c>
      <c r="I19" s="9" t="s">
        <v>1</v>
      </c>
      <c r="J19" s="9">
        <v>16</v>
      </c>
      <c r="K19" s="15">
        <f t="shared" si="0"/>
        <v>4.2780748663101602E-2</v>
      </c>
    </row>
    <row r="20" spans="1:11">
      <c r="A20" s="7">
        <v>16</v>
      </c>
      <c r="B20" s="7" t="s">
        <v>190</v>
      </c>
      <c r="C20" s="7" t="s">
        <v>211</v>
      </c>
      <c r="D20" s="7" t="s">
        <v>212</v>
      </c>
      <c r="E20" s="7" t="s">
        <v>213</v>
      </c>
      <c r="F20" s="8" t="s">
        <v>23</v>
      </c>
      <c r="G20" s="9" t="s">
        <v>184</v>
      </c>
      <c r="H20" s="9" t="s">
        <v>185</v>
      </c>
      <c r="I20" s="9" t="s">
        <v>1</v>
      </c>
      <c r="J20" s="7">
        <v>5</v>
      </c>
      <c r="K20" s="15">
        <f t="shared" si="0"/>
        <v>1.3368983957219251E-2</v>
      </c>
    </row>
    <row r="21" spans="1:11">
      <c r="A21" s="7">
        <v>17</v>
      </c>
      <c r="B21" s="7" t="s">
        <v>190</v>
      </c>
      <c r="C21" s="7" t="s">
        <v>214</v>
      </c>
      <c r="D21" s="7" t="s">
        <v>215</v>
      </c>
      <c r="E21" s="7" t="s">
        <v>216</v>
      </c>
      <c r="F21" s="8" t="s">
        <v>17</v>
      </c>
      <c r="G21" s="9" t="s">
        <v>184</v>
      </c>
      <c r="H21" s="9" t="s">
        <v>185</v>
      </c>
      <c r="I21" s="9" t="s">
        <v>1</v>
      </c>
      <c r="J21" s="7">
        <v>5</v>
      </c>
      <c r="K21" s="15">
        <f t="shared" si="0"/>
        <v>1.3368983957219251E-2</v>
      </c>
    </row>
    <row r="22" spans="1:11">
      <c r="A22" s="7">
        <v>18</v>
      </c>
      <c r="B22" s="7" t="s">
        <v>190</v>
      </c>
      <c r="C22" s="7" t="s">
        <v>214</v>
      </c>
      <c r="D22" s="7" t="s">
        <v>344</v>
      </c>
      <c r="E22" s="7" t="s">
        <v>345</v>
      </c>
      <c r="F22" s="8" t="s">
        <v>56</v>
      </c>
      <c r="G22" s="9" t="s">
        <v>184</v>
      </c>
      <c r="H22" s="9" t="s">
        <v>185</v>
      </c>
      <c r="I22" s="9" t="s">
        <v>1</v>
      </c>
      <c r="J22" s="7">
        <v>4</v>
      </c>
      <c r="K22" s="15">
        <f t="shared" si="0"/>
        <v>1.06951871657754E-2</v>
      </c>
    </row>
    <row r="23" spans="1:11">
      <c r="A23" s="7">
        <v>19</v>
      </c>
      <c r="B23" s="7" t="s">
        <v>190</v>
      </c>
      <c r="C23" s="7" t="s">
        <v>214</v>
      </c>
      <c r="D23" s="7" t="s">
        <v>313</v>
      </c>
      <c r="E23" s="9" t="s">
        <v>314</v>
      </c>
      <c r="F23" s="16" t="s">
        <v>45</v>
      </c>
      <c r="G23" s="9" t="s">
        <v>184</v>
      </c>
      <c r="H23" s="9" t="s">
        <v>185</v>
      </c>
      <c r="I23" s="9" t="s">
        <v>1</v>
      </c>
      <c r="J23" s="9">
        <v>1</v>
      </c>
      <c r="K23" s="15">
        <f t="shared" si="0"/>
        <v>2.6737967914438501E-3</v>
      </c>
    </row>
    <row r="24" spans="1:11">
      <c r="A24" s="7">
        <v>20</v>
      </c>
      <c r="B24" s="7" t="s">
        <v>190</v>
      </c>
      <c r="C24" s="7" t="s">
        <v>251</v>
      </c>
      <c r="D24" s="7" t="s">
        <v>252</v>
      </c>
      <c r="E24" s="7" t="s">
        <v>253</v>
      </c>
      <c r="F24" s="8" t="s">
        <v>9</v>
      </c>
      <c r="G24" s="9" t="s">
        <v>184</v>
      </c>
      <c r="H24" s="9" t="s">
        <v>185</v>
      </c>
      <c r="I24" s="9" t="s">
        <v>1</v>
      </c>
      <c r="J24" s="7">
        <v>25</v>
      </c>
      <c r="K24" s="15">
        <f t="shared" si="0"/>
        <v>6.684491978609626E-2</v>
      </c>
    </row>
    <row r="25" spans="1:11">
      <c r="A25" s="7">
        <v>21</v>
      </c>
      <c r="B25" s="7" t="s">
        <v>190</v>
      </c>
      <c r="C25" s="7" t="s">
        <v>217</v>
      </c>
      <c r="D25" s="7" t="s">
        <v>218</v>
      </c>
      <c r="E25" s="7" t="s">
        <v>219</v>
      </c>
      <c r="F25" s="8" t="s">
        <v>13</v>
      </c>
      <c r="G25" s="9" t="s">
        <v>184</v>
      </c>
      <c r="H25" s="9" t="s">
        <v>185</v>
      </c>
      <c r="I25" s="9" t="s">
        <v>1</v>
      </c>
      <c r="J25" s="7">
        <v>2</v>
      </c>
      <c r="K25" s="15">
        <f t="shared" si="0"/>
        <v>5.3475935828877002E-3</v>
      </c>
    </row>
    <row r="26" spans="1:11">
      <c r="A26" s="7">
        <v>22</v>
      </c>
      <c r="B26" s="7" t="s">
        <v>190</v>
      </c>
      <c r="C26" s="7" t="s">
        <v>220</v>
      </c>
      <c r="D26" s="7" t="s">
        <v>221</v>
      </c>
      <c r="E26" s="9" t="s">
        <v>255</v>
      </c>
      <c r="F26" s="16" t="s">
        <v>0</v>
      </c>
      <c r="G26" s="9" t="s">
        <v>184</v>
      </c>
      <c r="H26" s="9" t="s">
        <v>185</v>
      </c>
      <c r="I26" s="9" t="s">
        <v>1</v>
      </c>
      <c r="J26" s="9">
        <v>5</v>
      </c>
      <c r="K26" s="15">
        <f t="shared" si="0"/>
        <v>1.3368983957219251E-2</v>
      </c>
    </row>
    <row r="27" spans="1:11">
      <c r="A27" s="7">
        <v>23</v>
      </c>
      <c r="B27" s="7" t="s">
        <v>190</v>
      </c>
      <c r="C27" s="7" t="s">
        <v>220</v>
      </c>
      <c r="D27" s="7" t="s">
        <v>327</v>
      </c>
      <c r="E27" s="7" t="s">
        <v>346</v>
      </c>
      <c r="F27" s="8" t="s">
        <v>57</v>
      </c>
      <c r="G27" s="9" t="s">
        <v>235</v>
      </c>
      <c r="H27" s="9" t="s">
        <v>185</v>
      </c>
      <c r="I27" s="9" t="s">
        <v>1</v>
      </c>
      <c r="J27" s="7">
        <v>2</v>
      </c>
      <c r="K27" s="15">
        <f t="shared" si="0"/>
        <v>5.3475935828877002E-3</v>
      </c>
    </row>
    <row r="28" spans="1:11">
      <c r="J28" s="7">
        <f>SUM(J5:J27)</f>
        <v>374</v>
      </c>
    </row>
  </sheetData>
  <phoneticPr fontId="1" type="noConversion"/>
  <conditionalFormatting sqref="E1">
    <cfRule type="duplicateValues" dxfId="135" priority="1"/>
  </conditionalFormatting>
  <conditionalFormatting sqref="E17">
    <cfRule type="duplicateValues" dxfId="134" priority="12"/>
  </conditionalFormatting>
  <conditionalFormatting sqref="E18">
    <cfRule type="duplicateValues" dxfId="133" priority="11"/>
  </conditionalFormatting>
  <conditionalFormatting sqref="E19">
    <cfRule type="duplicateValues" dxfId="132" priority="10"/>
  </conditionalFormatting>
  <conditionalFormatting sqref="E20">
    <cfRule type="duplicateValues" dxfId="131" priority="9"/>
  </conditionalFormatting>
  <conditionalFormatting sqref="E21">
    <cfRule type="duplicateValues" dxfId="130" priority="8"/>
  </conditionalFormatting>
  <conditionalFormatting sqref="E22">
    <cfRule type="duplicateValues" dxfId="129" priority="7"/>
  </conditionalFormatting>
  <conditionalFormatting sqref="E23">
    <cfRule type="duplicateValues" dxfId="128" priority="6"/>
  </conditionalFormatting>
  <conditionalFormatting sqref="E24">
    <cfRule type="duplicateValues" dxfId="127" priority="5"/>
  </conditionalFormatting>
  <conditionalFormatting sqref="E25">
    <cfRule type="duplicateValues" dxfId="126" priority="4"/>
  </conditionalFormatting>
  <conditionalFormatting sqref="E26">
    <cfRule type="duplicateValues" dxfId="125" priority="3"/>
  </conditionalFormatting>
  <conditionalFormatting sqref="E27">
    <cfRule type="duplicateValues" dxfId="124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0"/>
  <sheetViews>
    <sheetView zoomScaleNormal="100" workbookViewId="0">
      <selection activeCell="G24" sqref="G24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.66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44140625" style="7" bestFit="1" customWidth="1"/>
    <col min="11" max="11" width="7.21875" style="7" bestFit="1" customWidth="1"/>
    <col min="12" max="16384" width="8.88671875" style="7"/>
  </cols>
  <sheetData>
    <row r="1" spans="1:11">
      <c r="A1" s="1" t="s">
        <v>75</v>
      </c>
      <c r="B1" s="2" t="s">
        <v>76</v>
      </c>
      <c r="C1" s="2" t="s">
        <v>84</v>
      </c>
      <c r="D1" s="2" t="s">
        <v>78</v>
      </c>
      <c r="E1" s="3" t="s">
        <v>79</v>
      </c>
      <c r="F1" s="3" t="s">
        <v>80</v>
      </c>
      <c r="G1" s="2" t="s">
        <v>81</v>
      </c>
    </row>
    <row r="2" spans="1:11">
      <c r="A2" s="4">
        <v>4820</v>
      </c>
      <c r="B2" s="5" t="s">
        <v>104</v>
      </c>
      <c r="C2" s="5" t="s">
        <v>86</v>
      </c>
      <c r="D2" s="5">
        <v>500115</v>
      </c>
      <c r="E2" s="5">
        <v>107.06245800000001</v>
      </c>
      <c r="F2" s="5">
        <v>29.831589999999998</v>
      </c>
      <c r="G2" s="5" t="s">
        <v>87</v>
      </c>
    </row>
    <row r="3" spans="1:11">
      <c r="A3" s="4"/>
      <c r="B3" s="5"/>
      <c r="C3" s="5"/>
      <c r="D3" s="5"/>
      <c r="E3" s="5"/>
      <c r="F3" s="5"/>
      <c r="G3" s="5"/>
    </row>
    <row r="4" spans="1:11">
      <c r="A4" s="6" t="s">
        <v>171</v>
      </c>
      <c r="B4" s="6" t="s">
        <v>172</v>
      </c>
      <c r="C4" s="6" t="s">
        <v>173</v>
      </c>
      <c r="D4" s="6" t="s">
        <v>174</v>
      </c>
      <c r="E4" s="6" t="s">
        <v>175</v>
      </c>
      <c r="F4" s="6" t="s">
        <v>176</v>
      </c>
      <c r="G4" s="6" t="s">
        <v>177</v>
      </c>
      <c r="H4" s="6" t="s">
        <v>178</v>
      </c>
      <c r="I4" s="6" t="s">
        <v>226</v>
      </c>
      <c r="J4" s="9" t="s">
        <v>179</v>
      </c>
      <c r="K4" s="7" t="s">
        <v>88</v>
      </c>
    </row>
    <row r="5" spans="1:11">
      <c r="A5" s="7">
        <v>1</v>
      </c>
      <c r="B5" s="6" t="s">
        <v>180</v>
      </c>
      <c r="C5" s="6" t="s">
        <v>181</v>
      </c>
      <c r="D5" s="6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9">
        <v>3</v>
      </c>
      <c r="K5" s="15">
        <f>J5/67</f>
        <v>4.4776119402985072E-2</v>
      </c>
    </row>
    <row r="6" spans="1:11">
      <c r="A6" s="7">
        <v>2</v>
      </c>
      <c r="B6" s="6" t="s">
        <v>236</v>
      </c>
      <c r="C6" s="6" t="s">
        <v>237</v>
      </c>
      <c r="D6" s="6" t="s">
        <v>238</v>
      </c>
      <c r="E6" s="9" t="s">
        <v>239</v>
      </c>
      <c r="F6" s="16" t="s">
        <v>3</v>
      </c>
      <c r="G6" s="9" t="s">
        <v>184</v>
      </c>
      <c r="H6" s="9" t="s">
        <v>185</v>
      </c>
      <c r="I6" s="9" t="s">
        <v>1</v>
      </c>
      <c r="J6" s="9">
        <v>1</v>
      </c>
      <c r="K6" s="15">
        <f t="shared" ref="K6:K19" si="0">J6/67</f>
        <v>1.4925373134328358E-2</v>
      </c>
    </row>
    <row r="7" spans="1:11">
      <c r="A7" s="7">
        <v>3</v>
      </c>
      <c r="B7" s="6" t="s">
        <v>190</v>
      </c>
      <c r="C7" s="6" t="s">
        <v>191</v>
      </c>
      <c r="D7" s="6" t="s">
        <v>192</v>
      </c>
      <c r="E7" s="9" t="s">
        <v>193</v>
      </c>
      <c r="F7" s="16" t="s">
        <v>11</v>
      </c>
      <c r="G7" s="9" t="s">
        <v>184</v>
      </c>
      <c r="H7" s="9" t="s">
        <v>185</v>
      </c>
      <c r="I7" s="9" t="s">
        <v>1</v>
      </c>
      <c r="J7" s="9">
        <v>1</v>
      </c>
      <c r="K7" s="15">
        <f t="shared" si="0"/>
        <v>1.4925373134328358E-2</v>
      </c>
    </row>
    <row r="8" spans="1:11">
      <c r="A8" s="7">
        <v>4</v>
      </c>
      <c r="B8" s="6" t="s">
        <v>190</v>
      </c>
      <c r="C8" s="6" t="s">
        <v>318</v>
      </c>
      <c r="D8" s="6" t="s">
        <v>319</v>
      </c>
      <c r="E8" s="9" t="s">
        <v>320</v>
      </c>
      <c r="F8" s="16" t="s">
        <v>47</v>
      </c>
      <c r="G8" s="9" t="s">
        <v>184</v>
      </c>
      <c r="H8" s="9" t="s">
        <v>185</v>
      </c>
      <c r="I8" s="9" t="s">
        <v>1</v>
      </c>
      <c r="J8" s="9">
        <v>4</v>
      </c>
      <c r="K8" s="15">
        <f t="shared" si="0"/>
        <v>5.9701492537313432E-2</v>
      </c>
    </row>
    <row r="9" spans="1:11">
      <c r="A9" s="7">
        <v>5</v>
      </c>
      <c r="B9" s="6" t="s">
        <v>190</v>
      </c>
      <c r="C9" s="6" t="s">
        <v>198</v>
      </c>
      <c r="D9" s="6" t="s">
        <v>272</v>
      </c>
      <c r="E9" s="9" t="s">
        <v>273</v>
      </c>
      <c r="F9" s="16" t="s">
        <v>27</v>
      </c>
      <c r="G9" s="9" t="s">
        <v>184</v>
      </c>
      <c r="H9" s="9" t="s">
        <v>185</v>
      </c>
      <c r="I9" s="9" t="s">
        <v>1</v>
      </c>
      <c r="J9" s="9">
        <v>3</v>
      </c>
      <c r="K9" s="15">
        <f t="shared" si="0"/>
        <v>4.4776119402985072E-2</v>
      </c>
    </row>
    <row r="10" spans="1:11">
      <c r="A10" s="7">
        <v>6</v>
      </c>
      <c r="B10" s="6" t="s">
        <v>190</v>
      </c>
      <c r="C10" s="6" t="s">
        <v>198</v>
      </c>
      <c r="D10" s="6" t="s">
        <v>199</v>
      </c>
      <c r="E10" s="9" t="s">
        <v>200</v>
      </c>
      <c r="F10" s="16" t="s">
        <v>4</v>
      </c>
      <c r="G10" s="9" t="s">
        <v>184</v>
      </c>
      <c r="H10" s="9" t="s">
        <v>185</v>
      </c>
      <c r="I10" s="9" t="s">
        <v>1</v>
      </c>
      <c r="J10" s="9">
        <v>10</v>
      </c>
      <c r="K10" s="15">
        <f t="shared" si="0"/>
        <v>0.14925373134328357</v>
      </c>
    </row>
    <row r="11" spans="1:11">
      <c r="A11" s="7">
        <v>7</v>
      </c>
      <c r="B11" s="6" t="s">
        <v>190</v>
      </c>
      <c r="C11" s="6" t="s">
        <v>201</v>
      </c>
      <c r="D11" s="6" t="s">
        <v>202</v>
      </c>
      <c r="E11" s="9" t="s">
        <v>203</v>
      </c>
      <c r="F11" s="16" t="s">
        <v>21</v>
      </c>
      <c r="G11" s="9" t="s">
        <v>184</v>
      </c>
      <c r="H11" s="9" t="s">
        <v>185</v>
      </c>
      <c r="I11" s="9" t="s">
        <v>1</v>
      </c>
      <c r="J11" s="9">
        <v>1</v>
      </c>
      <c r="K11" s="15">
        <f t="shared" si="0"/>
        <v>1.4925373134328358E-2</v>
      </c>
    </row>
    <row r="12" spans="1:11">
      <c r="A12" s="7">
        <v>8</v>
      </c>
      <c r="B12" s="6" t="s">
        <v>190</v>
      </c>
      <c r="C12" s="6" t="s">
        <v>204</v>
      </c>
      <c r="D12" s="6" t="s">
        <v>205</v>
      </c>
      <c r="E12" s="9" t="s">
        <v>206</v>
      </c>
      <c r="F12" s="16" t="s">
        <v>58</v>
      </c>
      <c r="G12" s="9" t="s">
        <v>207</v>
      </c>
      <c r="H12" s="9" t="s">
        <v>185</v>
      </c>
      <c r="I12" s="9" t="s">
        <v>1</v>
      </c>
      <c r="J12" s="9">
        <v>3</v>
      </c>
      <c r="K12" s="15">
        <f t="shared" si="0"/>
        <v>4.4776119402985072E-2</v>
      </c>
    </row>
    <row r="13" spans="1:11">
      <c r="A13" s="7">
        <v>9</v>
      </c>
      <c r="B13" s="6" t="s">
        <v>190</v>
      </c>
      <c r="C13" s="6" t="s">
        <v>208</v>
      </c>
      <c r="D13" s="6" t="s">
        <v>209</v>
      </c>
      <c r="E13" s="9" t="s">
        <v>210</v>
      </c>
      <c r="F13" s="16" t="s">
        <v>2</v>
      </c>
      <c r="G13" s="9" t="s">
        <v>184</v>
      </c>
      <c r="H13" s="9" t="s">
        <v>185</v>
      </c>
      <c r="I13" s="9" t="s">
        <v>1</v>
      </c>
      <c r="J13" s="9">
        <v>16</v>
      </c>
      <c r="K13" s="15">
        <f t="shared" si="0"/>
        <v>0.23880597014925373</v>
      </c>
    </row>
    <row r="14" spans="1:11">
      <c r="A14" s="7">
        <v>10</v>
      </c>
      <c r="B14" s="6" t="s">
        <v>190</v>
      </c>
      <c r="C14" s="6" t="s">
        <v>248</v>
      </c>
      <c r="D14" s="6" t="s">
        <v>295</v>
      </c>
      <c r="E14" s="9" t="s">
        <v>296</v>
      </c>
      <c r="F14" s="16" t="s">
        <v>37</v>
      </c>
      <c r="G14" s="9" t="s">
        <v>184</v>
      </c>
      <c r="H14" s="9" t="s">
        <v>185</v>
      </c>
      <c r="I14" s="9" t="s">
        <v>1</v>
      </c>
      <c r="J14" s="9">
        <v>8</v>
      </c>
      <c r="K14" s="15">
        <f t="shared" si="0"/>
        <v>0.11940298507462686</v>
      </c>
    </row>
    <row r="15" spans="1:11">
      <c r="A15" s="7">
        <v>11</v>
      </c>
      <c r="B15" s="6" t="s">
        <v>190</v>
      </c>
      <c r="C15" s="6" t="s">
        <v>248</v>
      </c>
      <c r="D15" s="6" t="s">
        <v>249</v>
      </c>
      <c r="E15" s="9" t="s">
        <v>250</v>
      </c>
      <c r="F15" s="16" t="s">
        <v>18</v>
      </c>
      <c r="G15" s="9" t="s">
        <v>184</v>
      </c>
      <c r="H15" s="9" t="s">
        <v>185</v>
      </c>
      <c r="I15" s="9" t="s">
        <v>1</v>
      </c>
      <c r="J15" s="9">
        <v>6</v>
      </c>
      <c r="K15" s="15">
        <f t="shared" si="0"/>
        <v>8.9552238805970144E-2</v>
      </c>
    </row>
    <row r="16" spans="1:11">
      <c r="A16" s="7">
        <v>12</v>
      </c>
      <c r="B16" s="6" t="s">
        <v>190</v>
      </c>
      <c r="C16" s="6" t="s">
        <v>248</v>
      </c>
      <c r="D16" s="6" t="s">
        <v>249</v>
      </c>
      <c r="E16" s="9" t="s">
        <v>347</v>
      </c>
      <c r="F16" s="16" t="s">
        <v>60</v>
      </c>
      <c r="G16" s="9" t="s">
        <v>235</v>
      </c>
      <c r="H16" s="9" t="s">
        <v>185</v>
      </c>
      <c r="I16" s="9" t="s">
        <v>1</v>
      </c>
      <c r="J16" s="9">
        <v>1</v>
      </c>
      <c r="K16" s="15">
        <f t="shared" si="0"/>
        <v>1.4925373134328358E-2</v>
      </c>
    </row>
    <row r="17" spans="1:11">
      <c r="A17" s="7">
        <v>13</v>
      </c>
      <c r="B17" s="6" t="s">
        <v>190</v>
      </c>
      <c r="C17" s="6" t="s">
        <v>211</v>
      </c>
      <c r="D17" s="6" t="s">
        <v>212</v>
      </c>
      <c r="E17" s="9" t="s">
        <v>213</v>
      </c>
      <c r="F17" s="16" t="s">
        <v>23</v>
      </c>
      <c r="G17" s="9" t="s">
        <v>184</v>
      </c>
      <c r="H17" s="9" t="s">
        <v>185</v>
      </c>
      <c r="I17" s="9" t="s">
        <v>1</v>
      </c>
      <c r="J17" s="9">
        <v>6</v>
      </c>
      <c r="K17" s="15">
        <f t="shared" si="0"/>
        <v>8.9552238805970144E-2</v>
      </c>
    </row>
    <row r="18" spans="1:11">
      <c r="A18" s="7">
        <v>14</v>
      </c>
      <c r="B18" s="6" t="s">
        <v>190</v>
      </c>
      <c r="C18" s="6" t="s">
        <v>214</v>
      </c>
      <c r="D18" s="6" t="s">
        <v>278</v>
      </c>
      <c r="E18" s="9" t="s">
        <v>338</v>
      </c>
      <c r="F18" s="16" t="s">
        <v>54</v>
      </c>
      <c r="G18" s="9" t="s">
        <v>197</v>
      </c>
      <c r="H18" s="9" t="s">
        <v>185</v>
      </c>
      <c r="I18" s="9" t="s">
        <v>1</v>
      </c>
      <c r="J18" s="9">
        <v>1</v>
      </c>
      <c r="K18" s="15">
        <f t="shared" si="0"/>
        <v>1.4925373134328358E-2</v>
      </c>
    </row>
    <row r="19" spans="1:11">
      <c r="A19" s="7">
        <v>15</v>
      </c>
      <c r="B19" s="6" t="s">
        <v>190</v>
      </c>
      <c r="C19" s="6" t="s">
        <v>220</v>
      </c>
      <c r="D19" s="6" t="s">
        <v>221</v>
      </c>
      <c r="E19" s="9" t="s">
        <v>255</v>
      </c>
      <c r="F19" s="16" t="s">
        <v>0</v>
      </c>
      <c r="G19" s="9" t="s">
        <v>184</v>
      </c>
      <c r="H19" s="9" t="s">
        <v>185</v>
      </c>
      <c r="I19" s="9" t="s">
        <v>1</v>
      </c>
      <c r="J19" s="9">
        <v>3</v>
      </c>
      <c r="K19" s="15">
        <f t="shared" si="0"/>
        <v>4.4776119402985072E-2</v>
      </c>
    </row>
    <row r="20" spans="1:11">
      <c r="J20" s="7">
        <f>SUM(J5:J19)</f>
        <v>67</v>
      </c>
    </row>
  </sheetData>
  <phoneticPr fontId="1" type="noConversion"/>
  <conditionalFormatting sqref="E1">
    <cfRule type="duplicateValues" dxfId="123" priority="1"/>
  </conditionalFormatting>
  <conditionalFormatting sqref="E5">
    <cfRule type="duplicateValues" dxfId="122" priority="9"/>
  </conditionalFormatting>
  <conditionalFormatting sqref="E6">
    <cfRule type="duplicateValues" dxfId="121" priority="8"/>
  </conditionalFormatting>
  <conditionalFormatting sqref="E7">
    <cfRule type="duplicateValues" dxfId="120" priority="7"/>
  </conditionalFormatting>
  <conditionalFormatting sqref="E8">
    <cfRule type="duplicateValues" dxfId="119" priority="6"/>
  </conditionalFormatting>
  <conditionalFormatting sqref="E9">
    <cfRule type="duplicateValues" dxfId="118" priority="5"/>
  </conditionalFormatting>
  <conditionalFormatting sqref="E10">
    <cfRule type="duplicateValues" dxfId="117" priority="4"/>
  </conditionalFormatting>
  <conditionalFormatting sqref="E11">
    <cfRule type="duplicateValues" dxfId="116" priority="3"/>
  </conditionalFormatting>
  <conditionalFormatting sqref="E12">
    <cfRule type="duplicateValues" dxfId="115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3"/>
  <sheetViews>
    <sheetView workbookViewId="0">
      <selection activeCell="I26" sqref="I26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4821</v>
      </c>
      <c r="B2" s="14" t="s">
        <v>105</v>
      </c>
      <c r="C2" s="14" t="s">
        <v>86</v>
      </c>
      <c r="D2" s="14">
        <v>500102</v>
      </c>
      <c r="E2" s="14">
        <v>107.39240100000001</v>
      </c>
      <c r="F2" s="14">
        <v>29.696249999999999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285</v>
      </c>
      <c r="C5" s="7" t="s">
        <v>286</v>
      </c>
      <c r="D5" s="7" t="s">
        <v>333</v>
      </c>
      <c r="E5" s="9" t="s">
        <v>334</v>
      </c>
      <c r="F5" s="16" t="s">
        <v>53</v>
      </c>
      <c r="G5" s="9" t="s">
        <v>197</v>
      </c>
      <c r="H5" s="9" t="s">
        <v>185</v>
      </c>
      <c r="I5" s="9" t="s">
        <v>1</v>
      </c>
      <c r="J5" s="7">
        <v>1</v>
      </c>
      <c r="K5" s="15">
        <f>J5/74</f>
        <v>1.3513513513513514E-2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9" t="s">
        <v>183</v>
      </c>
      <c r="F6" s="16" t="s">
        <v>10</v>
      </c>
      <c r="G6" s="9" t="s">
        <v>184</v>
      </c>
      <c r="H6" s="9" t="s">
        <v>185</v>
      </c>
      <c r="I6" s="9" t="s">
        <v>1</v>
      </c>
      <c r="J6" s="7">
        <v>1</v>
      </c>
      <c r="K6" s="15">
        <f t="shared" ref="K6:K22" si="0">J6/74</f>
        <v>1.3513513513513514E-2</v>
      </c>
    </row>
    <row r="7" spans="1:11">
      <c r="A7" s="7">
        <v>3</v>
      </c>
      <c r="B7" s="7" t="s">
        <v>190</v>
      </c>
      <c r="C7" s="7" t="s">
        <v>194</v>
      </c>
      <c r="D7" s="7" t="s">
        <v>195</v>
      </c>
      <c r="E7" s="9" t="s">
        <v>289</v>
      </c>
      <c r="F7" s="16" t="s">
        <v>38</v>
      </c>
      <c r="G7" s="9" t="s">
        <v>197</v>
      </c>
      <c r="H7" s="9" t="s">
        <v>185</v>
      </c>
      <c r="I7" s="9" t="s">
        <v>1</v>
      </c>
      <c r="J7" s="9">
        <v>6</v>
      </c>
      <c r="K7" s="15">
        <f t="shared" si="0"/>
        <v>8.1081081081081086E-2</v>
      </c>
    </row>
    <row r="8" spans="1:11">
      <c r="A8" s="7">
        <v>4</v>
      </c>
      <c r="B8" s="7" t="s">
        <v>190</v>
      </c>
      <c r="C8" s="7" t="s">
        <v>318</v>
      </c>
      <c r="D8" s="7" t="s">
        <v>319</v>
      </c>
      <c r="E8" s="9" t="s">
        <v>320</v>
      </c>
      <c r="F8" s="16" t="s">
        <v>47</v>
      </c>
      <c r="G8" s="9" t="s">
        <v>184</v>
      </c>
      <c r="H8" s="9" t="s">
        <v>185</v>
      </c>
      <c r="I8" s="9" t="s">
        <v>1</v>
      </c>
      <c r="J8" s="7">
        <v>4</v>
      </c>
      <c r="K8" s="15">
        <f t="shared" si="0"/>
        <v>5.4054054054054057E-2</v>
      </c>
    </row>
    <row r="9" spans="1:11">
      <c r="A9" s="7">
        <v>5</v>
      </c>
      <c r="B9" s="7" t="s">
        <v>190</v>
      </c>
      <c r="C9" s="7" t="s">
        <v>269</v>
      </c>
      <c r="D9" s="7" t="s">
        <v>270</v>
      </c>
      <c r="E9" s="9" t="s">
        <v>271</v>
      </c>
      <c r="F9" s="16" t="s">
        <v>24</v>
      </c>
      <c r="G9" s="9" t="s">
        <v>184</v>
      </c>
      <c r="H9" s="9" t="s">
        <v>185</v>
      </c>
      <c r="I9" s="9" t="s">
        <v>1</v>
      </c>
      <c r="J9" s="9">
        <v>5</v>
      </c>
      <c r="K9" s="15">
        <f t="shared" si="0"/>
        <v>6.7567567567567571E-2</v>
      </c>
    </row>
    <row r="10" spans="1:11">
      <c r="A10" s="7">
        <v>6</v>
      </c>
      <c r="B10" s="9" t="s">
        <v>190</v>
      </c>
      <c r="C10" s="9" t="s">
        <v>269</v>
      </c>
      <c r="D10" s="9" t="s">
        <v>270</v>
      </c>
      <c r="E10" s="9" t="s">
        <v>348</v>
      </c>
      <c r="F10" s="16" t="s">
        <v>64</v>
      </c>
      <c r="G10" s="9" t="s">
        <v>184</v>
      </c>
      <c r="H10" s="9" t="s">
        <v>185</v>
      </c>
      <c r="I10" s="9" t="s">
        <v>1</v>
      </c>
      <c r="J10" s="7">
        <v>3</v>
      </c>
      <c r="K10" s="15">
        <f t="shared" si="0"/>
        <v>4.0540540540540543E-2</v>
      </c>
    </row>
    <row r="11" spans="1:11">
      <c r="A11" s="7">
        <v>7</v>
      </c>
      <c r="B11" s="7" t="s">
        <v>190</v>
      </c>
      <c r="C11" s="7" t="s">
        <v>198</v>
      </c>
      <c r="D11" s="7" t="s">
        <v>272</v>
      </c>
      <c r="E11" s="9" t="s">
        <v>273</v>
      </c>
      <c r="F11" s="16" t="s">
        <v>27</v>
      </c>
      <c r="G11" s="9" t="s">
        <v>184</v>
      </c>
      <c r="H11" s="9" t="s">
        <v>185</v>
      </c>
      <c r="I11" s="9" t="s">
        <v>1</v>
      </c>
      <c r="J11" s="9">
        <v>4</v>
      </c>
      <c r="K11" s="15">
        <f t="shared" si="0"/>
        <v>5.4054054054054057E-2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9" t="s">
        <v>200</v>
      </c>
      <c r="F12" s="16" t="s">
        <v>4</v>
      </c>
      <c r="G12" s="9" t="s">
        <v>184</v>
      </c>
      <c r="H12" s="9" t="s">
        <v>185</v>
      </c>
      <c r="I12" s="9" t="s">
        <v>1</v>
      </c>
      <c r="J12" s="9">
        <v>3</v>
      </c>
      <c r="K12" s="15">
        <f t="shared" si="0"/>
        <v>4.0540540540540543E-2</v>
      </c>
    </row>
    <row r="13" spans="1:11">
      <c r="A13" s="7">
        <v>9</v>
      </c>
      <c r="B13" s="7" t="s">
        <v>190</v>
      </c>
      <c r="C13" s="7" t="s">
        <v>201</v>
      </c>
      <c r="D13" s="7" t="s">
        <v>202</v>
      </c>
      <c r="E13" s="9" t="s">
        <v>203</v>
      </c>
      <c r="F13" s="16" t="s">
        <v>21</v>
      </c>
      <c r="G13" s="9" t="s">
        <v>184</v>
      </c>
      <c r="H13" s="9" t="s">
        <v>185</v>
      </c>
      <c r="I13" s="9" t="s">
        <v>1</v>
      </c>
      <c r="J13" s="7">
        <v>2</v>
      </c>
      <c r="K13" s="15">
        <f t="shared" si="0"/>
        <v>2.7027027027027029E-2</v>
      </c>
    </row>
    <row r="14" spans="1:11">
      <c r="A14" s="7">
        <v>10</v>
      </c>
      <c r="B14" s="7" t="s">
        <v>190</v>
      </c>
      <c r="C14" s="7" t="s">
        <v>275</v>
      </c>
      <c r="D14" s="7" t="s">
        <v>276</v>
      </c>
      <c r="E14" s="7" t="s">
        <v>277</v>
      </c>
      <c r="F14" s="8" t="s">
        <v>30</v>
      </c>
      <c r="G14" s="9" t="s">
        <v>184</v>
      </c>
      <c r="H14" s="9" t="s">
        <v>185</v>
      </c>
      <c r="I14" s="9" t="s">
        <v>1</v>
      </c>
      <c r="J14" s="9">
        <v>1</v>
      </c>
      <c r="K14" s="15">
        <f t="shared" si="0"/>
        <v>1.3513513513513514E-2</v>
      </c>
    </row>
    <row r="15" spans="1:11">
      <c r="A15" s="7">
        <v>11</v>
      </c>
      <c r="B15" s="7" t="s">
        <v>190</v>
      </c>
      <c r="C15" s="7" t="s">
        <v>208</v>
      </c>
      <c r="D15" s="7" t="s">
        <v>209</v>
      </c>
      <c r="E15" s="9" t="s">
        <v>210</v>
      </c>
      <c r="F15" s="16" t="s">
        <v>2</v>
      </c>
      <c r="G15" s="9" t="s">
        <v>184</v>
      </c>
      <c r="H15" s="9" t="s">
        <v>185</v>
      </c>
      <c r="I15" s="9" t="s">
        <v>1</v>
      </c>
      <c r="J15" s="9">
        <v>13</v>
      </c>
      <c r="K15" s="15">
        <f t="shared" si="0"/>
        <v>0.17567567567567569</v>
      </c>
    </row>
    <row r="16" spans="1:11">
      <c r="A16" s="7">
        <v>12</v>
      </c>
      <c r="B16" s="7" t="s">
        <v>190</v>
      </c>
      <c r="C16" s="7" t="s">
        <v>211</v>
      </c>
      <c r="D16" s="7" t="s">
        <v>212</v>
      </c>
      <c r="E16" s="9" t="s">
        <v>349</v>
      </c>
      <c r="F16" s="16" t="s">
        <v>62</v>
      </c>
      <c r="G16" s="9" t="s">
        <v>197</v>
      </c>
      <c r="H16" s="9" t="s">
        <v>185</v>
      </c>
      <c r="I16" s="9" t="s">
        <v>1</v>
      </c>
      <c r="J16" s="7">
        <v>4</v>
      </c>
      <c r="K16" s="15">
        <f t="shared" si="0"/>
        <v>5.4054054054054057E-2</v>
      </c>
    </row>
    <row r="17" spans="1:11">
      <c r="A17" s="7">
        <v>13</v>
      </c>
      <c r="B17" s="7" t="s">
        <v>190</v>
      </c>
      <c r="C17" s="7" t="s">
        <v>214</v>
      </c>
      <c r="D17" s="7" t="s">
        <v>215</v>
      </c>
      <c r="E17" s="9" t="s">
        <v>216</v>
      </c>
      <c r="F17" s="16" t="s">
        <v>17</v>
      </c>
      <c r="G17" s="9" t="s">
        <v>184</v>
      </c>
      <c r="H17" s="9" t="s">
        <v>185</v>
      </c>
      <c r="I17" s="9" t="s">
        <v>1</v>
      </c>
      <c r="J17" s="7">
        <v>2</v>
      </c>
      <c r="K17" s="15">
        <f t="shared" si="0"/>
        <v>2.7027027027027029E-2</v>
      </c>
    </row>
    <row r="18" spans="1:11">
      <c r="A18" s="7">
        <v>14</v>
      </c>
      <c r="B18" s="9" t="s">
        <v>190</v>
      </c>
      <c r="C18" s="9" t="s">
        <v>214</v>
      </c>
      <c r="D18" s="9" t="s">
        <v>350</v>
      </c>
      <c r="E18" s="9" t="s">
        <v>351</v>
      </c>
      <c r="F18" s="16" t="s">
        <v>61</v>
      </c>
      <c r="G18" s="9" t="s">
        <v>184</v>
      </c>
      <c r="H18" s="9" t="s">
        <v>185</v>
      </c>
      <c r="I18" s="9" t="s">
        <v>1</v>
      </c>
      <c r="J18" s="9">
        <v>8</v>
      </c>
      <c r="K18" s="15">
        <f t="shared" si="0"/>
        <v>0.10810810810810811</v>
      </c>
    </row>
    <row r="19" spans="1:11">
      <c r="A19" s="7">
        <v>15</v>
      </c>
      <c r="B19" s="7" t="s">
        <v>190</v>
      </c>
      <c r="C19" s="7" t="s">
        <v>214</v>
      </c>
      <c r="D19" s="7" t="s">
        <v>313</v>
      </c>
      <c r="E19" s="9" t="s">
        <v>314</v>
      </c>
      <c r="F19" s="16" t="s">
        <v>45</v>
      </c>
      <c r="G19" s="9" t="s">
        <v>184</v>
      </c>
      <c r="H19" s="9" t="s">
        <v>185</v>
      </c>
      <c r="I19" s="9" t="s">
        <v>1</v>
      </c>
      <c r="J19" s="7">
        <v>13</v>
      </c>
      <c r="K19" s="15">
        <f t="shared" si="0"/>
        <v>0.17567567567567569</v>
      </c>
    </row>
    <row r="20" spans="1:11">
      <c r="A20" s="7">
        <v>16</v>
      </c>
      <c r="B20" s="7" t="s">
        <v>190</v>
      </c>
      <c r="C20" s="7" t="s">
        <v>214</v>
      </c>
      <c r="D20" s="7" t="s">
        <v>278</v>
      </c>
      <c r="E20" s="9" t="s">
        <v>338</v>
      </c>
      <c r="F20" s="16" t="s">
        <v>54</v>
      </c>
      <c r="G20" s="9" t="s">
        <v>197</v>
      </c>
      <c r="H20" s="9" t="s">
        <v>185</v>
      </c>
      <c r="I20" s="9" t="s">
        <v>1</v>
      </c>
      <c r="J20" s="7">
        <v>1</v>
      </c>
      <c r="K20" s="15">
        <f t="shared" si="0"/>
        <v>1.3513513513513514E-2</v>
      </c>
    </row>
    <row r="21" spans="1:11">
      <c r="A21" s="7">
        <v>17</v>
      </c>
      <c r="B21" s="7" t="s">
        <v>190</v>
      </c>
      <c r="C21" s="7" t="s">
        <v>214</v>
      </c>
      <c r="D21" s="7" t="s">
        <v>352</v>
      </c>
      <c r="E21" s="9" t="s">
        <v>353</v>
      </c>
      <c r="F21" s="16" t="s">
        <v>63</v>
      </c>
      <c r="G21" s="9" t="s">
        <v>184</v>
      </c>
      <c r="H21" s="9" t="s">
        <v>185</v>
      </c>
      <c r="I21" s="9" t="s">
        <v>1</v>
      </c>
      <c r="J21" s="7">
        <v>1</v>
      </c>
      <c r="K21" s="15">
        <f t="shared" si="0"/>
        <v>1.3513513513513514E-2</v>
      </c>
    </row>
    <row r="22" spans="1:11">
      <c r="A22" s="7">
        <v>18</v>
      </c>
      <c r="B22" s="7" t="s">
        <v>190</v>
      </c>
      <c r="C22" s="7" t="s">
        <v>220</v>
      </c>
      <c r="D22" s="7" t="s">
        <v>221</v>
      </c>
      <c r="E22" s="9" t="s">
        <v>255</v>
      </c>
      <c r="F22" s="16" t="s">
        <v>0</v>
      </c>
      <c r="G22" s="9" t="s">
        <v>184</v>
      </c>
      <c r="H22" s="9" t="s">
        <v>185</v>
      </c>
      <c r="I22" s="9" t="s">
        <v>1</v>
      </c>
      <c r="J22" s="7">
        <v>2</v>
      </c>
      <c r="K22" s="15">
        <f t="shared" si="0"/>
        <v>2.7027027027027029E-2</v>
      </c>
    </row>
    <row r="23" spans="1:11">
      <c r="J23" s="7">
        <f>SUM(J5:J22)</f>
        <v>74</v>
      </c>
    </row>
  </sheetData>
  <phoneticPr fontId="1" type="noConversion"/>
  <conditionalFormatting sqref="E1">
    <cfRule type="duplicateValues" dxfId="114" priority="1"/>
  </conditionalFormatting>
  <conditionalFormatting sqref="E5">
    <cfRule type="duplicateValues" dxfId="113" priority="18"/>
  </conditionalFormatting>
  <conditionalFormatting sqref="E6">
    <cfRule type="duplicateValues" dxfId="112" priority="17"/>
  </conditionalFormatting>
  <conditionalFormatting sqref="E7">
    <cfRule type="duplicateValues" dxfId="111" priority="16"/>
  </conditionalFormatting>
  <conditionalFormatting sqref="E9">
    <cfRule type="duplicateValues" dxfId="110" priority="15"/>
  </conditionalFormatting>
  <conditionalFormatting sqref="E10">
    <cfRule type="duplicateValues" dxfId="109" priority="14"/>
  </conditionalFormatting>
  <conditionalFormatting sqref="E11">
    <cfRule type="duplicateValues" dxfId="108" priority="13"/>
  </conditionalFormatting>
  <conditionalFormatting sqref="E12">
    <cfRule type="duplicateValues" dxfId="107" priority="12"/>
  </conditionalFormatting>
  <conditionalFormatting sqref="E13">
    <cfRule type="duplicateValues" dxfId="106" priority="11"/>
  </conditionalFormatting>
  <conditionalFormatting sqref="E15">
    <cfRule type="duplicateValues" dxfId="105" priority="9"/>
  </conditionalFormatting>
  <conditionalFormatting sqref="E16">
    <cfRule type="duplicateValues" dxfId="104" priority="8"/>
  </conditionalFormatting>
  <conditionalFormatting sqref="E17">
    <cfRule type="duplicateValues" dxfId="103" priority="7"/>
  </conditionalFormatting>
  <conditionalFormatting sqref="E18">
    <cfRule type="duplicateValues" dxfId="102" priority="6"/>
  </conditionalFormatting>
  <conditionalFormatting sqref="E19">
    <cfRule type="duplicateValues" dxfId="101" priority="5"/>
  </conditionalFormatting>
  <conditionalFormatting sqref="E20">
    <cfRule type="duplicateValues" dxfId="100" priority="4"/>
  </conditionalFormatting>
  <conditionalFormatting sqref="E21">
    <cfRule type="duplicateValues" dxfId="99" priority="3"/>
  </conditionalFormatting>
  <conditionalFormatting sqref="E22">
    <cfRule type="duplicateValues" dxfId="98" priority="2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3"/>
  <sheetViews>
    <sheetView workbookViewId="0">
      <selection activeCell="I30" sqref="I30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3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4823</v>
      </c>
      <c r="B2" s="14" t="s">
        <v>106</v>
      </c>
      <c r="C2" s="14" t="s">
        <v>86</v>
      </c>
      <c r="D2" s="14">
        <v>500119</v>
      </c>
      <c r="E2" s="20">
        <v>107.10468</v>
      </c>
      <c r="F2" s="20">
        <v>29.168348000000002</v>
      </c>
      <c r="G2" s="14" t="s">
        <v>87</v>
      </c>
    </row>
    <row r="3" spans="1:11">
      <c r="A3" s="13"/>
      <c r="B3" s="14"/>
      <c r="C3" s="14"/>
      <c r="D3" s="14"/>
      <c r="E3" s="20"/>
      <c r="F3" s="20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19" t="s">
        <v>179</v>
      </c>
      <c r="K4" s="7" t="s">
        <v>88</v>
      </c>
    </row>
    <row r="5" spans="1:11">
      <c r="A5" s="7">
        <v>1</v>
      </c>
      <c r="B5" s="7" t="s">
        <v>285</v>
      </c>
      <c r="C5" s="7" t="s">
        <v>286</v>
      </c>
      <c r="D5" s="7" t="s">
        <v>333</v>
      </c>
      <c r="E5" s="9" t="s">
        <v>334</v>
      </c>
      <c r="F5" s="16" t="s">
        <v>53</v>
      </c>
      <c r="G5" s="9" t="s">
        <v>197</v>
      </c>
      <c r="H5" s="9" t="s">
        <v>185</v>
      </c>
      <c r="I5" s="9" t="s">
        <v>1</v>
      </c>
      <c r="J5" s="7">
        <v>2</v>
      </c>
      <c r="K5" s="15">
        <f>J5/110</f>
        <v>1.8181818181818181E-2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9" t="s">
        <v>183</v>
      </c>
      <c r="F6" s="16" t="s">
        <v>10</v>
      </c>
      <c r="G6" s="9" t="s">
        <v>184</v>
      </c>
      <c r="H6" s="9" t="s">
        <v>185</v>
      </c>
      <c r="I6" s="9" t="s">
        <v>1</v>
      </c>
      <c r="J6" s="7">
        <v>5</v>
      </c>
      <c r="K6" s="15">
        <f t="shared" ref="K6:K22" si="0">J6/110</f>
        <v>4.5454545454545456E-2</v>
      </c>
    </row>
    <row r="7" spans="1:11">
      <c r="A7" s="7">
        <v>3</v>
      </c>
      <c r="B7" s="7" t="s">
        <v>190</v>
      </c>
      <c r="C7" s="7" t="s">
        <v>191</v>
      </c>
      <c r="D7" s="7" t="s">
        <v>192</v>
      </c>
      <c r="E7" s="9" t="s">
        <v>193</v>
      </c>
      <c r="F7" s="16" t="s">
        <v>11</v>
      </c>
      <c r="G7" s="9" t="s">
        <v>184</v>
      </c>
      <c r="H7" s="9" t="s">
        <v>185</v>
      </c>
      <c r="I7" s="9" t="s">
        <v>1</v>
      </c>
      <c r="J7" s="7">
        <v>3</v>
      </c>
      <c r="K7" s="15">
        <f t="shared" si="0"/>
        <v>2.7272727272727271E-2</v>
      </c>
    </row>
    <row r="8" spans="1:11">
      <c r="A8" s="7">
        <v>4</v>
      </c>
      <c r="B8" s="7" t="s">
        <v>190</v>
      </c>
      <c r="C8" s="7" t="s">
        <v>194</v>
      </c>
      <c r="D8" s="7" t="s">
        <v>195</v>
      </c>
      <c r="E8" s="9" t="s">
        <v>196</v>
      </c>
      <c r="F8" s="16" t="s">
        <v>5</v>
      </c>
      <c r="G8" s="9" t="s">
        <v>197</v>
      </c>
      <c r="H8" s="9" t="s">
        <v>185</v>
      </c>
      <c r="I8" s="9" t="s">
        <v>1</v>
      </c>
      <c r="J8" s="7">
        <v>3</v>
      </c>
      <c r="K8" s="15">
        <f t="shared" si="0"/>
        <v>2.7272727272727271E-2</v>
      </c>
    </row>
    <row r="9" spans="1:11">
      <c r="A9" s="7">
        <v>5</v>
      </c>
      <c r="B9" s="7" t="s">
        <v>190</v>
      </c>
      <c r="C9" s="7" t="s">
        <v>194</v>
      </c>
      <c r="D9" s="7" t="s">
        <v>195</v>
      </c>
      <c r="E9" s="9" t="s">
        <v>289</v>
      </c>
      <c r="F9" s="16" t="s">
        <v>38</v>
      </c>
      <c r="G9" s="9" t="s">
        <v>197</v>
      </c>
      <c r="H9" s="9" t="s">
        <v>185</v>
      </c>
      <c r="I9" s="9" t="s">
        <v>1</v>
      </c>
      <c r="J9" s="7">
        <v>3</v>
      </c>
      <c r="K9" s="15">
        <f t="shared" si="0"/>
        <v>2.7272727272727271E-2</v>
      </c>
    </row>
    <row r="10" spans="1:11">
      <c r="A10" s="7">
        <v>6</v>
      </c>
      <c r="B10" s="7" t="s">
        <v>190</v>
      </c>
      <c r="C10" s="7" t="s">
        <v>318</v>
      </c>
      <c r="D10" s="7" t="s">
        <v>319</v>
      </c>
      <c r="E10" s="9" t="s">
        <v>320</v>
      </c>
      <c r="F10" s="16" t="s">
        <v>47</v>
      </c>
      <c r="G10" s="9" t="s">
        <v>184</v>
      </c>
      <c r="H10" s="9" t="s">
        <v>185</v>
      </c>
      <c r="I10" s="9" t="s">
        <v>1</v>
      </c>
      <c r="J10" s="19">
        <v>4</v>
      </c>
      <c r="K10" s="15">
        <f t="shared" si="0"/>
        <v>3.6363636363636362E-2</v>
      </c>
    </row>
    <row r="11" spans="1:11">
      <c r="A11" s="7">
        <v>7</v>
      </c>
      <c r="B11" s="7" t="s">
        <v>190</v>
      </c>
      <c r="C11" s="7" t="s">
        <v>269</v>
      </c>
      <c r="D11" s="7" t="s">
        <v>270</v>
      </c>
      <c r="E11" s="9" t="s">
        <v>271</v>
      </c>
      <c r="F11" s="16" t="s">
        <v>24</v>
      </c>
      <c r="G11" s="9" t="s">
        <v>184</v>
      </c>
      <c r="H11" s="9" t="s">
        <v>185</v>
      </c>
      <c r="I11" s="9" t="s">
        <v>1</v>
      </c>
      <c r="J11" s="7">
        <v>5</v>
      </c>
      <c r="K11" s="15">
        <f t="shared" si="0"/>
        <v>4.5454545454545456E-2</v>
      </c>
    </row>
    <row r="12" spans="1:11">
      <c r="A12" s="7">
        <v>8</v>
      </c>
      <c r="B12" s="7" t="s">
        <v>190</v>
      </c>
      <c r="C12" s="7" t="s">
        <v>198</v>
      </c>
      <c r="D12" s="7" t="s">
        <v>272</v>
      </c>
      <c r="E12" s="9" t="s">
        <v>273</v>
      </c>
      <c r="F12" s="16" t="s">
        <v>27</v>
      </c>
      <c r="G12" s="9" t="s">
        <v>184</v>
      </c>
      <c r="H12" s="9" t="s">
        <v>185</v>
      </c>
      <c r="I12" s="9" t="s">
        <v>1</v>
      </c>
      <c r="J12" s="7">
        <v>5</v>
      </c>
      <c r="K12" s="15">
        <f t="shared" si="0"/>
        <v>4.5454545454545456E-2</v>
      </c>
    </row>
    <row r="13" spans="1:11">
      <c r="A13" s="7">
        <v>9</v>
      </c>
      <c r="B13" s="7" t="s">
        <v>190</v>
      </c>
      <c r="C13" s="7" t="s">
        <v>198</v>
      </c>
      <c r="D13" s="7" t="s">
        <v>199</v>
      </c>
      <c r="E13" s="9" t="s">
        <v>241</v>
      </c>
      <c r="F13" s="16" t="s">
        <v>6</v>
      </c>
      <c r="G13" s="9" t="s">
        <v>184</v>
      </c>
      <c r="H13" s="9" t="s">
        <v>185</v>
      </c>
      <c r="I13" s="9" t="s">
        <v>1</v>
      </c>
      <c r="J13" s="7">
        <v>5</v>
      </c>
      <c r="K13" s="15">
        <f t="shared" si="0"/>
        <v>4.5454545454545456E-2</v>
      </c>
    </row>
    <row r="14" spans="1:11">
      <c r="A14" s="7">
        <v>10</v>
      </c>
      <c r="B14" s="7" t="s">
        <v>190</v>
      </c>
      <c r="C14" s="7" t="s">
        <v>198</v>
      </c>
      <c r="D14" s="7" t="s">
        <v>199</v>
      </c>
      <c r="E14" s="9" t="s">
        <v>200</v>
      </c>
      <c r="F14" s="16" t="s">
        <v>4</v>
      </c>
      <c r="G14" s="9" t="s">
        <v>184</v>
      </c>
      <c r="H14" s="9" t="s">
        <v>185</v>
      </c>
      <c r="I14" s="9" t="s">
        <v>1</v>
      </c>
      <c r="J14" s="7">
        <v>9</v>
      </c>
      <c r="K14" s="15">
        <f t="shared" si="0"/>
        <v>8.1818181818181818E-2</v>
      </c>
    </row>
    <row r="15" spans="1:11">
      <c r="A15" s="7">
        <v>11</v>
      </c>
      <c r="B15" s="7" t="s">
        <v>190</v>
      </c>
      <c r="C15" s="7" t="s">
        <v>242</v>
      </c>
      <c r="D15" s="7" t="s">
        <v>290</v>
      </c>
      <c r="E15" s="9" t="s">
        <v>291</v>
      </c>
      <c r="F15" s="16" t="s">
        <v>36</v>
      </c>
      <c r="G15" s="9" t="s">
        <v>197</v>
      </c>
      <c r="H15" s="9" t="s">
        <v>185</v>
      </c>
      <c r="I15" s="9" t="s">
        <v>1</v>
      </c>
      <c r="J15" s="19">
        <v>2</v>
      </c>
      <c r="K15" s="15">
        <f t="shared" si="0"/>
        <v>1.8181818181818181E-2</v>
      </c>
    </row>
    <row r="16" spans="1:11">
      <c r="A16" s="7">
        <v>12</v>
      </c>
      <c r="B16" s="7" t="s">
        <v>190</v>
      </c>
      <c r="C16" s="7" t="s">
        <v>310</v>
      </c>
      <c r="D16" s="7" t="s">
        <v>311</v>
      </c>
      <c r="E16" s="19" t="s">
        <v>312</v>
      </c>
      <c r="F16" s="16" t="s">
        <v>44</v>
      </c>
      <c r="G16" s="9" t="s">
        <v>184</v>
      </c>
      <c r="H16" s="9" t="s">
        <v>185</v>
      </c>
      <c r="I16" s="9" t="s">
        <v>1</v>
      </c>
      <c r="J16" s="19">
        <v>8</v>
      </c>
      <c r="K16" s="15">
        <f t="shared" si="0"/>
        <v>7.2727272727272724E-2</v>
      </c>
    </row>
    <row r="17" spans="1:11">
      <c r="A17" s="7">
        <v>13</v>
      </c>
      <c r="B17" s="7" t="s">
        <v>190</v>
      </c>
      <c r="C17" s="7" t="s">
        <v>201</v>
      </c>
      <c r="D17" s="7" t="s">
        <v>202</v>
      </c>
      <c r="E17" s="19" t="s">
        <v>203</v>
      </c>
      <c r="F17" s="22" t="s">
        <v>21</v>
      </c>
      <c r="G17" s="9" t="s">
        <v>184</v>
      </c>
      <c r="H17" s="9" t="s">
        <v>185</v>
      </c>
      <c r="I17" s="19" t="s">
        <v>1</v>
      </c>
      <c r="J17" s="19">
        <v>23</v>
      </c>
      <c r="K17" s="15">
        <f t="shared" si="0"/>
        <v>0.20909090909090908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9" t="s">
        <v>210</v>
      </c>
      <c r="F18" s="16" t="s">
        <v>2</v>
      </c>
      <c r="G18" s="9" t="s">
        <v>184</v>
      </c>
      <c r="H18" s="9" t="s">
        <v>185</v>
      </c>
      <c r="I18" s="9" t="s">
        <v>1</v>
      </c>
      <c r="J18" s="19">
        <v>8</v>
      </c>
      <c r="K18" s="15">
        <f t="shared" si="0"/>
        <v>7.2727272727272724E-2</v>
      </c>
    </row>
    <row r="19" spans="1:11">
      <c r="A19" s="7">
        <v>15</v>
      </c>
      <c r="B19" s="7" t="s">
        <v>190</v>
      </c>
      <c r="C19" s="7" t="s">
        <v>214</v>
      </c>
      <c r="D19" s="7" t="s">
        <v>215</v>
      </c>
      <c r="E19" s="9" t="s">
        <v>216</v>
      </c>
      <c r="F19" s="16" t="s">
        <v>17</v>
      </c>
      <c r="G19" s="9" t="s">
        <v>184</v>
      </c>
      <c r="H19" s="9" t="s">
        <v>185</v>
      </c>
      <c r="I19" s="9" t="s">
        <v>1</v>
      </c>
      <c r="J19" s="7">
        <v>2</v>
      </c>
      <c r="K19" s="15">
        <f t="shared" si="0"/>
        <v>1.8181818181818181E-2</v>
      </c>
    </row>
    <row r="20" spans="1:11">
      <c r="A20" s="7">
        <v>16</v>
      </c>
      <c r="B20" s="7" t="s">
        <v>190</v>
      </c>
      <c r="C20" s="7" t="s">
        <v>214</v>
      </c>
      <c r="D20" s="7" t="s">
        <v>278</v>
      </c>
      <c r="E20" s="9" t="s">
        <v>338</v>
      </c>
      <c r="F20" s="16" t="s">
        <v>54</v>
      </c>
      <c r="G20" s="9" t="s">
        <v>197</v>
      </c>
      <c r="H20" s="9" t="s">
        <v>185</v>
      </c>
      <c r="I20" s="9" t="s">
        <v>1</v>
      </c>
      <c r="J20" s="7">
        <v>3</v>
      </c>
      <c r="K20" s="15">
        <f t="shared" si="0"/>
        <v>2.7272727272727271E-2</v>
      </c>
    </row>
    <row r="21" spans="1:11">
      <c r="A21" s="7">
        <v>17</v>
      </c>
      <c r="B21" s="7" t="s">
        <v>190</v>
      </c>
      <c r="C21" s="7" t="s">
        <v>251</v>
      </c>
      <c r="D21" s="7" t="s">
        <v>252</v>
      </c>
      <c r="E21" s="9" t="s">
        <v>253</v>
      </c>
      <c r="F21" s="16" t="s">
        <v>9</v>
      </c>
      <c r="G21" s="9" t="s">
        <v>184</v>
      </c>
      <c r="H21" s="9" t="s">
        <v>185</v>
      </c>
      <c r="I21" s="9" t="s">
        <v>1</v>
      </c>
      <c r="J21" s="7">
        <v>18</v>
      </c>
      <c r="K21" s="15">
        <f t="shared" si="0"/>
        <v>0.16363636363636364</v>
      </c>
    </row>
    <row r="22" spans="1:11">
      <c r="A22" s="7">
        <v>18</v>
      </c>
      <c r="B22" s="7" t="s">
        <v>190</v>
      </c>
      <c r="C22" s="7" t="s">
        <v>220</v>
      </c>
      <c r="D22" s="7" t="s">
        <v>221</v>
      </c>
      <c r="E22" s="9" t="s">
        <v>255</v>
      </c>
      <c r="F22" s="16" t="s">
        <v>0</v>
      </c>
      <c r="G22" s="9" t="s">
        <v>184</v>
      </c>
      <c r="H22" s="9" t="s">
        <v>185</v>
      </c>
      <c r="I22" s="9" t="s">
        <v>1</v>
      </c>
      <c r="J22" s="7">
        <v>2</v>
      </c>
      <c r="K22" s="15">
        <f t="shared" si="0"/>
        <v>1.8181818181818181E-2</v>
      </c>
    </row>
    <row r="23" spans="1:11">
      <c r="G23" s="9"/>
      <c r="J23" s="7">
        <f>SUM(J5:J22)</f>
        <v>110</v>
      </c>
    </row>
  </sheetData>
  <phoneticPr fontId="1" type="noConversion"/>
  <conditionalFormatting sqref="E1">
    <cfRule type="duplicateValues" dxfId="97" priority="1"/>
  </conditionalFormatting>
  <conditionalFormatting sqref="E7">
    <cfRule type="duplicateValues" dxfId="96" priority="17"/>
  </conditionalFormatting>
  <conditionalFormatting sqref="E8">
    <cfRule type="duplicateValues" dxfId="95" priority="16"/>
  </conditionalFormatting>
  <conditionalFormatting sqref="E9">
    <cfRule type="duplicateValues" dxfId="94" priority="15"/>
  </conditionalFormatting>
  <conditionalFormatting sqref="E10">
    <cfRule type="duplicateValues" dxfId="93" priority="14"/>
  </conditionalFormatting>
  <conditionalFormatting sqref="E11">
    <cfRule type="duplicateValues" dxfId="92" priority="13"/>
  </conditionalFormatting>
  <conditionalFormatting sqref="E12">
    <cfRule type="duplicateValues" dxfId="91" priority="12"/>
  </conditionalFormatting>
  <conditionalFormatting sqref="E13">
    <cfRule type="duplicateValues" dxfId="90" priority="11"/>
  </conditionalFormatting>
  <conditionalFormatting sqref="E14">
    <cfRule type="duplicateValues" dxfId="89" priority="10"/>
  </conditionalFormatting>
  <conditionalFormatting sqref="E15">
    <cfRule type="duplicateValues" dxfId="88" priority="9"/>
  </conditionalFormatting>
  <conditionalFormatting sqref="E16">
    <cfRule type="duplicateValues" dxfId="87" priority="8"/>
  </conditionalFormatting>
  <conditionalFormatting sqref="E17">
    <cfRule type="duplicateValues" dxfId="86" priority="7"/>
  </conditionalFormatting>
  <conditionalFormatting sqref="E18">
    <cfRule type="duplicateValues" dxfId="85" priority="6"/>
  </conditionalFormatting>
  <conditionalFormatting sqref="E19">
    <cfRule type="duplicateValues" dxfId="84" priority="5"/>
  </conditionalFormatting>
  <conditionalFormatting sqref="E20">
    <cfRule type="duplicateValues" dxfId="83" priority="4"/>
  </conditionalFormatting>
  <conditionalFormatting sqref="E21">
    <cfRule type="duplicateValues" dxfId="82" priority="3"/>
  </conditionalFormatting>
  <conditionalFormatting sqref="E22">
    <cfRule type="duplicateValues" dxfId="81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5"/>
  <sheetViews>
    <sheetView workbookViewId="0">
      <selection activeCell="O15" sqref="O15"/>
    </sheetView>
  </sheetViews>
  <sheetFormatPr defaultColWidth="8.88671875" defaultRowHeight="13.2"/>
  <cols>
    <col min="1" max="2" width="9.109375" style="7" bestFit="1" customWidth="1"/>
    <col min="3" max="3" width="21.44140625" style="7" bestFit="1" customWidth="1"/>
    <col min="4" max="4" width="11.109375" style="7" bestFit="1" customWidth="1"/>
    <col min="5" max="5" width="13.109375" style="7" bestFit="1" customWidth="1"/>
    <col min="6" max="6" width="23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441406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4882</v>
      </c>
      <c r="B2" s="14" t="s">
        <v>107</v>
      </c>
      <c r="C2" s="14" t="s">
        <v>103</v>
      </c>
      <c r="D2" s="14">
        <v>500233</v>
      </c>
      <c r="E2" s="14">
        <v>108.031257</v>
      </c>
      <c r="F2" s="14">
        <v>30.303298999999999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285</v>
      </c>
      <c r="C5" s="7" t="s">
        <v>286</v>
      </c>
      <c r="D5" s="7" t="s">
        <v>287</v>
      </c>
      <c r="E5" s="9" t="s">
        <v>288</v>
      </c>
      <c r="F5" s="16" t="s">
        <v>39</v>
      </c>
      <c r="G5" s="9" t="s">
        <v>197</v>
      </c>
      <c r="H5" s="9" t="s">
        <v>185</v>
      </c>
      <c r="I5" s="9" t="s">
        <v>1</v>
      </c>
      <c r="J5" s="9">
        <v>1</v>
      </c>
      <c r="K5" s="15">
        <f>J5/142</f>
        <v>7.0422535211267607E-3</v>
      </c>
    </row>
    <row r="6" spans="1:11">
      <c r="A6" s="7">
        <v>2</v>
      </c>
      <c r="B6" s="7" t="s">
        <v>180</v>
      </c>
      <c r="C6" s="7" t="s">
        <v>181</v>
      </c>
      <c r="D6" s="7" t="s">
        <v>260</v>
      </c>
      <c r="E6" s="9" t="s">
        <v>261</v>
      </c>
      <c r="F6" s="16" t="s">
        <v>28</v>
      </c>
      <c r="G6" s="9" t="s">
        <v>184</v>
      </c>
      <c r="H6" s="9" t="s">
        <v>185</v>
      </c>
      <c r="I6" s="9" t="s">
        <v>1</v>
      </c>
      <c r="J6" s="9">
        <v>1</v>
      </c>
      <c r="K6" s="15">
        <f t="shared" ref="K6:K24" si="0">J6/142</f>
        <v>7.0422535211267607E-3</v>
      </c>
    </row>
    <row r="7" spans="1:11">
      <c r="A7" s="7">
        <v>3</v>
      </c>
      <c r="B7" s="7" t="s">
        <v>180</v>
      </c>
      <c r="C7" s="7" t="s">
        <v>181</v>
      </c>
      <c r="D7" s="7" t="s">
        <v>182</v>
      </c>
      <c r="E7" s="9" t="s">
        <v>183</v>
      </c>
      <c r="F7" s="16" t="s">
        <v>10</v>
      </c>
      <c r="G7" s="9" t="s">
        <v>184</v>
      </c>
      <c r="H7" s="9" t="s">
        <v>185</v>
      </c>
      <c r="I7" s="9" t="s">
        <v>1</v>
      </c>
      <c r="J7" s="9">
        <v>4</v>
      </c>
      <c r="K7" s="15">
        <f t="shared" si="0"/>
        <v>2.8169014084507043E-2</v>
      </c>
    </row>
    <row r="8" spans="1:11">
      <c r="A8" s="7">
        <v>4</v>
      </c>
      <c r="B8" s="7" t="s">
        <v>186</v>
      </c>
      <c r="C8" s="7" t="s">
        <v>187</v>
      </c>
      <c r="D8" s="7" t="s">
        <v>188</v>
      </c>
      <c r="E8" s="9" t="s">
        <v>189</v>
      </c>
      <c r="F8" s="16" t="s">
        <v>19</v>
      </c>
      <c r="G8" s="9" t="s">
        <v>184</v>
      </c>
      <c r="H8" s="9" t="s">
        <v>185</v>
      </c>
      <c r="I8" s="9" t="s">
        <v>1</v>
      </c>
      <c r="J8" s="9">
        <v>2</v>
      </c>
      <c r="K8" s="15">
        <f t="shared" si="0"/>
        <v>1.4084507042253521E-2</v>
      </c>
    </row>
    <row r="9" spans="1:11">
      <c r="A9" s="7">
        <v>5</v>
      </c>
      <c r="B9" s="7" t="s">
        <v>190</v>
      </c>
      <c r="C9" s="7" t="s">
        <v>318</v>
      </c>
      <c r="D9" s="7" t="s">
        <v>319</v>
      </c>
      <c r="E9" s="9" t="s">
        <v>320</v>
      </c>
      <c r="F9" s="16" t="s">
        <v>47</v>
      </c>
      <c r="G9" s="9" t="s">
        <v>184</v>
      </c>
      <c r="H9" s="9" t="s">
        <v>185</v>
      </c>
      <c r="I9" s="9" t="s">
        <v>1</v>
      </c>
      <c r="J9" s="9">
        <v>5</v>
      </c>
      <c r="K9" s="15">
        <f t="shared" si="0"/>
        <v>3.5211267605633804E-2</v>
      </c>
    </row>
    <row r="10" spans="1:11">
      <c r="A10" s="7">
        <v>6</v>
      </c>
      <c r="B10" s="7" t="s">
        <v>190</v>
      </c>
      <c r="C10" s="7" t="s">
        <v>269</v>
      </c>
      <c r="D10" s="7" t="s">
        <v>270</v>
      </c>
      <c r="E10" s="9" t="s">
        <v>271</v>
      </c>
      <c r="F10" s="16" t="s">
        <v>24</v>
      </c>
      <c r="G10" s="9" t="s">
        <v>184</v>
      </c>
      <c r="H10" s="9" t="s">
        <v>185</v>
      </c>
      <c r="I10" s="9" t="s">
        <v>1</v>
      </c>
      <c r="J10" s="9">
        <v>8</v>
      </c>
      <c r="K10" s="15">
        <f t="shared" si="0"/>
        <v>5.6338028169014086E-2</v>
      </c>
    </row>
    <row r="11" spans="1:11">
      <c r="A11" s="7">
        <v>7</v>
      </c>
      <c r="B11" s="7" t="s">
        <v>190</v>
      </c>
      <c r="C11" s="7" t="s">
        <v>198</v>
      </c>
      <c r="D11" s="7" t="s">
        <v>272</v>
      </c>
      <c r="E11" s="9" t="s">
        <v>273</v>
      </c>
      <c r="F11" s="16" t="s">
        <v>27</v>
      </c>
      <c r="G11" s="9" t="s">
        <v>184</v>
      </c>
      <c r="H11" s="9" t="s">
        <v>185</v>
      </c>
      <c r="I11" s="9" t="s">
        <v>1</v>
      </c>
      <c r="J11" s="9">
        <v>8</v>
      </c>
      <c r="K11" s="15">
        <f t="shared" si="0"/>
        <v>5.6338028169014086E-2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9" t="s">
        <v>241</v>
      </c>
      <c r="F12" s="16" t="s">
        <v>6</v>
      </c>
      <c r="G12" s="9" t="s">
        <v>184</v>
      </c>
      <c r="H12" s="9" t="s">
        <v>185</v>
      </c>
      <c r="I12" s="9" t="s">
        <v>1</v>
      </c>
      <c r="J12" s="9">
        <v>2</v>
      </c>
      <c r="K12" s="15">
        <f t="shared" si="0"/>
        <v>1.4084507042253521E-2</v>
      </c>
    </row>
    <row r="13" spans="1:11">
      <c r="A13" s="7">
        <v>9</v>
      </c>
      <c r="B13" s="7" t="s">
        <v>190</v>
      </c>
      <c r="C13" s="7" t="s">
        <v>198</v>
      </c>
      <c r="D13" s="7" t="s">
        <v>199</v>
      </c>
      <c r="E13" s="9" t="s">
        <v>200</v>
      </c>
      <c r="F13" s="16" t="s">
        <v>4</v>
      </c>
      <c r="G13" s="9" t="s">
        <v>184</v>
      </c>
      <c r="H13" s="9" t="s">
        <v>185</v>
      </c>
      <c r="I13" s="9" t="s">
        <v>1</v>
      </c>
      <c r="J13" s="9">
        <v>12</v>
      </c>
      <c r="K13" s="15">
        <f t="shared" si="0"/>
        <v>8.4507042253521125E-2</v>
      </c>
    </row>
    <row r="14" spans="1:11">
      <c r="A14" s="7">
        <v>10</v>
      </c>
      <c r="B14" s="7" t="s">
        <v>190</v>
      </c>
      <c r="C14" s="7" t="s">
        <v>201</v>
      </c>
      <c r="D14" s="7" t="s">
        <v>202</v>
      </c>
      <c r="E14" s="9" t="s">
        <v>203</v>
      </c>
      <c r="F14" s="16" t="s">
        <v>21</v>
      </c>
      <c r="G14" s="9" t="s">
        <v>184</v>
      </c>
      <c r="H14" s="9" t="s">
        <v>185</v>
      </c>
      <c r="I14" s="9" t="s">
        <v>1</v>
      </c>
      <c r="J14" s="9">
        <v>24</v>
      </c>
      <c r="K14" s="15">
        <f t="shared" si="0"/>
        <v>0.16901408450704225</v>
      </c>
    </row>
    <row r="15" spans="1:11">
      <c r="A15" s="7">
        <v>11</v>
      </c>
      <c r="B15" s="7" t="s">
        <v>190</v>
      </c>
      <c r="C15" s="7" t="s">
        <v>204</v>
      </c>
      <c r="D15" s="7" t="s">
        <v>205</v>
      </c>
      <c r="E15" s="9" t="s">
        <v>354</v>
      </c>
      <c r="F15" s="16" t="s">
        <v>73</v>
      </c>
      <c r="G15" s="9" t="s">
        <v>197</v>
      </c>
      <c r="H15" s="9" t="s">
        <v>185</v>
      </c>
      <c r="I15" s="9" t="s">
        <v>1</v>
      </c>
      <c r="J15" s="9">
        <v>7</v>
      </c>
      <c r="K15" s="15">
        <f t="shared" si="0"/>
        <v>4.9295774647887321E-2</v>
      </c>
    </row>
    <row r="16" spans="1:11">
      <c r="A16" s="7">
        <v>12</v>
      </c>
      <c r="B16" s="7" t="s">
        <v>190</v>
      </c>
      <c r="C16" s="7" t="s">
        <v>208</v>
      </c>
      <c r="D16" s="7" t="s">
        <v>209</v>
      </c>
      <c r="E16" s="9" t="s">
        <v>210</v>
      </c>
      <c r="F16" s="16" t="s">
        <v>2</v>
      </c>
      <c r="G16" s="9" t="s">
        <v>184</v>
      </c>
      <c r="H16" s="9" t="s">
        <v>185</v>
      </c>
      <c r="I16" s="9" t="s">
        <v>1</v>
      </c>
      <c r="J16" s="9">
        <v>17</v>
      </c>
      <c r="K16" s="15">
        <f t="shared" si="0"/>
        <v>0.11971830985915492</v>
      </c>
    </row>
    <row r="17" spans="1:11">
      <c r="A17" s="7">
        <v>13</v>
      </c>
      <c r="B17" s="7" t="s">
        <v>190</v>
      </c>
      <c r="C17" s="7" t="s">
        <v>245</v>
      </c>
      <c r="D17" s="7" t="s">
        <v>246</v>
      </c>
      <c r="E17" s="9" t="s">
        <v>247</v>
      </c>
      <c r="F17" s="16" t="s">
        <v>12</v>
      </c>
      <c r="G17" s="9" t="s">
        <v>184</v>
      </c>
      <c r="H17" s="9" t="s">
        <v>185</v>
      </c>
      <c r="I17" s="9" t="s">
        <v>1</v>
      </c>
      <c r="J17" s="9">
        <v>15</v>
      </c>
      <c r="K17" s="15">
        <f t="shared" si="0"/>
        <v>0.10563380281690141</v>
      </c>
    </row>
    <row r="18" spans="1:11">
      <c r="A18" s="7">
        <v>14</v>
      </c>
      <c r="B18" s="7" t="s">
        <v>190</v>
      </c>
      <c r="C18" s="7" t="s">
        <v>248</v>
      </c>
      <c r="D18" s="7" t="s">
        <v>249</v>
      </c>
      <c r="E18" s="9" t="s">
        <v>250</v>
      </c>
      <c r="F18" s="16" t="s">
        <v>18</v>
      </c>
      <c r="G18" s="9" t="s">
        <v>184</v>
      </c>
      <c r="H18" s="9" t="s">
        <v>185</v>
      </c>
      <c r="I18" s="9" t="s">
        <v>1</v>
      </c>
      <c r="J18" s="9">
        <v>9</v>
      </c>
      <c r="K18" s="15">
        <f t="shared" si="0"/>
        <v>6.3380281690140844E-2</v>
      </c>
    </row>
    <row r="19" spans="1:11">
      <c r="A19" s="7">
        <v>15</v>
      </c>
      <c r="B19" s="7" t="s">
        <v>190</v>
      </c>
      <c r="C19" s="7" t="s">
        <v>211</v>
      </c>
      <c r="D19" s="7" t="s">
        <v>212</v>
      </c>
      <c r="E19" s="9" t="s">
        <v>349</v>
      </c>
      <c r="F19" s="16" t="s">
        <v>62</v>
      </c>
      <c r="G19" s="9" t="s">
        <v>197</v>
      </c>
      <c r="H19" s="9" t="s">
        <v>185</v>
      </c>
      <c r="I19" s="9" t="s">
        <v>1</v>
      </c>
      <c r="J19" s="9">
        <v>9</v>
      </c>
      <c r="K19" s="15">
        <f t="shared" si="0"/>
        <v>6.3380281690140844E-2</v>
      </c>
    </row>
    <row r="20" spans="1:11">
      <c r="A20" s="7">
        <v>16</v>
      </c>
      <c r="B20" s="7" t="s">
        <v>190</v>
      </c>
      <c r="C20" s="7" t="s">
        <v>211</v>
      </c>
      <c r="D20" s="7" t="s">
        <v>212</v>
      </c>
      <c r="E20" s="9" t="s">
        <v>213</v>
      </c>
      <c r="F20" s="16" t="s">
        <v>23</v>
      </c>
      <c r="G20" s="9" t="s">
        <v>184</v>
      </c>
      <c r="H20" s="9" t="s">
        <v>185</v>
      </c>
      <c r="I20" s="9" t="s">
        <v>1</v>
      </c>
      <c r="J20" s="9">
        <v>7</v>
      </c>
      <c r="K20" s="15">
        <f t="shared" si="0"/>
        <v>4.9295774647887321E-2</v>
      </c>
    </row>
    <row r="21" spans="1:11">
      <c r="A21" s="7">
        <v>17</v>
      </c>
      <c r="B21" s="7" t="s">
        <v>190</v>
      </c>
      <c r="C21" s="7" t="s">
        <v>214</v>
      </c>
      <c r="D21" s="7" t="s">
        <v>215</v>
      </c>
      <c r="E21" s="9" t="s">
        <v>216</v>
      </c>
      <c r="F21" s="16" t="s">
        <v>17</v>
      </c>
      <c r="G21" s="9" t="s">
        <v>184</v>
      </c>
      <c r="H21" s="9" t="s">
        <v>185</v>
      </c>
      <c r="I21" s="9" t="s">
        <v>1</v>
      </c>
      <c r="J21" s="9">
        <v>1</v>
      </c>
      <c r="K21" s="15">
        <f t="shared" si="0"/>
        <v>7.0422535211267607E-3</v>
      </c>
    </row>
    <row r="22" spans="1:11">
      <c r="A22" s="7">
        <v>18</v>
      </c>
      <c r="B22" s="7" t="s">
        <v>190</v>
      </c>
      <c r="C22" s="7" t="s">
        <v>220</v>
      </c>
      <c r="D22" s="7" t="s">
        <v>221</v>
      </c>
      <c r="E22" s="9" t="s">
        <v>255</v>
      </c>
      <c r="F22" s="16" t="s">
        <v>0</v>
      </c>
      <c r="G22" s="9" t="s">
        <v>184</v>
      </c>
      <c r="H22" s="9" t="s">
        <v>185</v>
      </c>
      <c r="I22" s="9" t="s">
        <v>1</v>
      </c>
      <c r="J22" s="9">
        <v>1</v>
      </c>
      <c r="K22" s="15">
        <f t="shared" si="0"/>
        <v>7.0422535211267607E-3</v>
      </c>
    </row>
    <row r="23" spans="1:11">
      <c r="A23" s="7">
        <v>19</v>
      </c>
      <c r="B23" s="7" t="s">
        <v>190</v>
      </c>
      <c r="C23" s="7" t="s">
        <v>223</v>
      </c>
      <c r="D23" s="7" t="s">
        <v>283</v>
      </c>
      <c r="E23" s="9" t="s">
        <v>284</v>
      </c>
      <c r="F23" s="16" t="s">
        <v>34</v>
      </c>
      <c r="G23" s="9" t="s">
        <v>197</v>
      </c>
      <c r="H23" s="9" t="s">
        <v>185</v>
      </c>
      <c r="I23" s="9" t="s">
        <v>1</v>
      </c>
      <c r="J23" s="9">
        <v>1</v>
      </c>
      <c r="K23" s="15">
        <f t="shared" si="0"/>
        <v>7.0422535211267607E-3</v>
      </c>
    </row>
    <row r="24" spans="1:11">
      <c r="A24" s="7">
        <v>20</v>
      </c>
      <c r="B24" s="7" t="s">
        <v>190</v>
      </c>
      <c r="C24" s="7" t="s">
        <v>223</v>
      </c>
      <c r="D24" s="7" t="s">
        <v>224</v>
      </c>
      <c r="E24" s="9" t="s">
        <v>225</v>
      </c>
      <c r="F24" s="16" t="s">
        <v>8</v>
      </c>
      <c r="G24" s="9" t="s">
        <v>184</v>
      </c>
      <c r="H24" s="9" t="s">
        <v>185</v>
      </c>
      <c r="I24" s="9" t="s">
        <v>1</v>
      </c>
      <c r="J24" s="9">
        <v>8</v>
      </c>
      <c r="K24" s="15">
        <f t="shared" si="0"/>
        <v>5.6338028169014086E-2</v>
      </c>
    </row>
    <row r="25" spans="1:11">
      <c r="J25" s="7">
        <f>SUM(J5:J24)</f>
        <v>142</v>
      </c>
    </row>
  </sheetData>
  <phoneticPr fontId="1" type="noConversion"/>
  <conditionalFormatting sqref="E1">
    <cfRule type="duplicateValues" dxfId="80" priority="1"/>
  </conditionalFormatting>
  <conditionalFormatting sqref="E5">
    <cfRule type="duplicateValues" dxfId="79" priority="22"/>
  </conditionalFormatting>
  <conditionalFormatting sqref="E6">
    <cfRule type="duplicateValues" dxfId="78" priority="21"/>
  </conditionalFormatting>
  <conditionalFormatting sqref="E7">
    <cfRule type="duplicateValues" dxfId="77" priority="20"/>
  </conditionalFormatting>
  <conditionalFormatting sqref="E8">
    <cfRule type="duplicateValues" dxfId="76" priority="19"/>
  </conditionalFormatting>
  <conditionalFormatting sqref="E9">
    <cfRule type="duplicateValues" dxfId="75" priority="18"/>
  </conditionalFormatting>
  <conditionalFormatting sqref="E10">
    <cfRule type="duplicateValues" dxfId="74" priority="17"/>
  </conditionalFormatting>
  <conditionalFormatting sqref="E11">
    <cfRule type="duplicateValues" dxfId="73" priority="16"/>
  </conditionalFormatting>
  <conditionalFormatting sqref="E12">
    <cfRule type="duplicateValues" dxfId="72" priority="15"/>
  </conditionalFormatting>
  <conditionalFormatting sqref="E13">
    <cfRule type="duplicateValues" dxfId="71" priority="14"/>
  </conditionalFormatting>
  <conditionalFormatting sqref="E14">
    <cfRule type="duplicateValues" dxfId="70" priority="13"/>
  </conditionalFormatting>
  <conditionalFormatting sqref="E15">
    <cfRule type="duplicateValues" dxfId="69" priority="12"/>
  </conditionalFormatting>
  <conditionalFormatting sqref="E16">
    <cfRule type="duplicateValues" dxfId="68" priority="11"/>
  </conditionalFormatting>
  <conditionalFormatting sqref="E17">
    <cfRule type="duplicateValues" dxfId="67" priority="10"/>
  </conditionalFormatting>
  <conditionalFormatting sqref="E18">
    <cfRule type="duplicateValues" dxfId="66" priority="9"/>
  </conditionalFormatting>
  <conditionalFormatting sqref="E19">
    <cfRule type="duplicateValues" dxfId="65" priority="8"/>
  </conditionalFormatting>
  <conditionalFormatting sqref="E20">
    <cfRule type="duplicateValues" dxfId="64" priority="7"/>
  </conditionalFormatting>
  <conditionalFormatting sqref="E21">
    <cfRule type="duplicateValues" dxfId="63" priority="6"/>
  </conditionalFormatting>
  <conditionalFormatting sqref="E22">
    <cfRule type="duplicateValues" dxfId="62" priority="5"/>
  </conditionalFormatting>
  <conditionalFormatting sqref="E23">
    <cfRule type="duplicateValues" dxfId="61" priority="4"/>
  </conditionalFormatting>
  <conditionalFormatting sqref="E24">
    <cfRule type="duplicateValues" dxfId="6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22" sqref="E22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1.77734375" style="8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4783</v>
      </c>
      <c r="B2" s="14" t="s">
        <v>89</v>
      </c>
      <c r="C2" s="14" t="s">
        <v>86</v>
      </c>
      <c r="D2" s="14">
        <v>500117</v>
      </c>
      <c r="E2" s="14">
        <v>106.261869</v>
      </c>
      <c r="F2" s="14">
        <v>30.001764000000001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7" t="s">
        <v>183</v>
      </c>
      <c r="F5" s="8" t="s">
        <v>10</v>
      </c>
      <c r="G5" s="7" t="s">
        <v>184</v>
      </c>
      <c r="H5" s="7" t="s">
        <v>185</v>
      </c>
      <c r="I5" s="7" t="s">
        <v>1</v>
      </c>
      <c r="J5" s="7">
        <v>4</v>
      </c>
      <c r="K5" s="15">
        <f>J5/94</f>
        <v>4.2553191489361701E-2</v>
      </c>
    </row>
    <row r="6" spans="1:11">
      <c r="A6" s="7">
        <v>2</v>
      </c>
      <c r="B6" s="7" t="s">
        <v>186</v>
      </c>
      <c r="C6" s="7" t="s">
        <v>187</v>
      </c>
      <c r="D6" s="7" t="s">
        <v>188</v>
      </c>
      <c r="E6" s="7" t="s">
        <v>189</v>
      </c>
      <c r="F6" s="8" t="s">
        <v>19</v>
      </c>
      <c r="G6" s="7" t="s">
        <v>184</v>
      </c>
      <c r="H6" s="7" t="s">
        <v>185</v>
      </c>
      <c r="I6" s="7" t="s">
        <v>1</v>
      </c>
      <c r="J6" s="7">
        <v>2</v>
      </c>
      <c r="K6" s="15">
        <f t="shared" ref="K6:K17" si="0">J6/94</f>
        <v>2.1276595744680851E-2</v>
      </c>
    </row>
    <row r="7" spans="1:11">
      <c r="A7" s="7">
        <v>3</v>
      </c>
      <c r="B7" s="7" t="s">
        <v>190</v>
      </c>
      <c r="C7" s="7" t="s">
        <v>191</v>
      </c>
      <c r="D7" s="7" t="s">
        <v>192</v>
      </c>
      <c r="E7" s="7" t="s">
        <v>193</v>
      </c>
      <c r="F7" s="8" t="s">
        <v>11</v>
      </c>
      <c r="G7" s="7" t="s">
        <v>184</v>
      </c>
      <c r="H7" s="7" t="s">
        <v>185</v>
      </c>
      <c r="I7" s="7" t="s">
        <v>1</v>
      </c>
      <c r="J7" s="7">
        <v>2</v>
      </c>
      <c r="K7" s="15">
        <f t="shared" si="0"/>
        <v>2.1276595744680851E-2</v>
      </c>
    </row>
    <row r="8" spans="1:11">
      <c r="A8" s="7">
        <v>4</v>
      </c>
      <c r="B8" s="7" t="s">
        <v>190</v>
      </c>
      <c r="C8" s="7" t="s">
        <v>194</v>
      </c>
      <c r="D8" s="7" t="s">
        <v>195</v>
      </c>
      <c r="E8" s="7" t="s">
        <v>196</v>
      </c>
      <c r="F8" s="8" t="s">
        <v>5</v>
      </c>
      <c r="G8" s="7" t="s">
        <v>197</v>
      </c>
      <c r="H8" s="7" t="s">
        <v>185</v>
      </c>
      <c r="I8" s="7" t="s">
        <v>1</v>
      </c>
      <c r="J8" s="7">
        <v>1</v>
      </c>
      <c r="K8" s="15">
        <f t="shared" si="0"/>
        <v>1.0638297872340425E-2</v>
      </c>
    </row>
    <row r="9" spans="1:11">
      <c r="A9" s="7">
        <v>5</v>
      </c>
      <c r="B9" s="7" t="s">
        <v>190</v>
      </c>
      <c r="C9" s="7" t="s">
        <v>198</v>
      </c>
      <c r="D9" s="7" t="s">
        <v>199</v>
      </c>
      <c r="E9" s="7" t="s">
        <v>200</v>
      </c>
      <c r="F9" s="8" t="s">
        <v>4</v>
      </c>
      <c r="G9" s="7" t="s">
        <v>184</v>
      </c>
      <c r="H9" s="7" t="s">
        <v>185</v>
      </c>
      <c r="I9" s="7" t="s">
        <v>1</v>
      </c>
      <c r="J9" s="7">
        <v>38</v>
      </c>
      <c r="K9" s="15">
        <f t="shared" si="0"/>
        <v>0.40425531914893614</v>
      </c>
    </row>
    <row r="10" spans="1:11">
      <c r="A10" s="7">
        <v>6</v>
      </c>
      <c r="B10" s="7" t="s">
        <v>190</v>
      </c>
      <c r="C10" s="7" t="s">
        <v>201</v>
      </c>
      <c r="D10" s="7" t="s">
        <v>202</v>
      </c>
      <c r="E10" s="7" t="s">
        <v>203</v>
      </c>
      <c r="F10" s="8" t="s">
        <v>21</v>
      </c>
      <c r="G10" s="7" t="s">
        <v>184</v>
      </c>
      <c r="H10" s="7" t="s">
        <v>185</v>
      </c>
      <c r="I10" s="7" t="s">
        <v>1</v>
      </c>
      <c r="J10" s="7">
        <v>12</v>
      </c>
      <c r="K10" s="15">
        <f t="shared" si="0"/>
        <v>0.1276595744680851</v>
      </c>
    </row>
    <row r="11" spans="1:11">
      <c r="A11" s="7">
        <v>7</v>
      </c>
      <c r="B11" s="7" t="s">
        <v>190</v>
      </c>
      <c r="C11" s="7" t="s">
        <v>204</v>
      </c>
      <c r="D11" s="7" t="s">
        <v>205</v>
      </c>
      <c r="E11" s="9" t="s">
        <v>206</v>
      </c>
      <c r="F11" s="16" t="s">
        <v>58</v>
      </c>
      <c r="G11" s="7" t="s">
        <v>207</v>
      </c>
      <c r="H11" s="7" t="s">
        <v>185</v>
      </c>
      <c r="I11" s="7" t="s">
        <v>1</v>
      </c>
      <c r="J11" s="7">
        <v>8</v>
      </c>
      <c r="K11" s="15">
        <f t="shared" si="0"/>
        <v>8.5106382978723402E-2</v>
      </c>
    </row>
    <row r="12" spans="1:11">
      <c r="A12" s="7">
        <v>8</v>
      </c>
      <c r="B12" s="7" t="s">
        <v>190</v>
      </c>
      <c r="C12" s="7" t="s">
        <v>208</v>
      </c>
      <c r="D12" s="7" t="s">
        <v>209</v>
      </c>
      <c r="E12" s="7" t="s">
        <v>210</v>
      </c>
      <c r="F12" s="8" t="s">
        <v>2</v>
      </c>
      <c r="G12" s="7" t="s">
        <v>184</v>
      </c>
      <c r="H12" s="7" t="s">
        <v>185</v>
      </c>
      <c r="I12" s="7" t="s">
        <v>1</v>
      </c>
      <c r="J12" s="7">
        <v>13</v>
      </c>
      <c r="K12" s="15">
        <f t="shared" si="0"/>
        <v>0.13829787234042554</v>
      </c>
    </row>
    <row r="13" spans="1:11">
      <c r="A13" s="7">
        <v>9</v>
      </c>
      <c r="B13" s="7" t="s">
        <v>190</v>
      </c>
      <c r="C13" s="7" t="s">
        <v>211</v>
      </c>
      <c r="D13" s="7" t="s">
        <v>212</v>
      </c>
      <c r="E13" s="7" t="s">
        <v>213</v>
      </c>
      <c r="F13" s="8" t="s">
        <v>23</v>
      </c>
      <c r="G13" s="7" t="s">
        <v>184</v>
      </c>
      <c r="H13" s="7" t="s">
        <v>185</v>
      </c>
      <c r="I13" s="7" t="s">
        <v>1</v>
      </c>
      <c r="J13" s="7">
        <v>5</v>
      </c>
      <c r="K13" s="15">
        <f t="shared" si="0"/>
        <v>5.3191489361702128E-2</v>
      </c>
    </row>
    <row r="14" spans="1:11">
      <c r="A14" s="7">
        <v>10</v>
      </c>
      <c r="B14" s="7" t="s">
        <v>190</v>
      </c>
      <c r="C14" s="7" t="s">
        <v>214</v>
      </c>
      <c r="D14" s="7" t="s">
        <v>215</v>
      </c>
      <c r="E14" s="7" t="s">
        <v>216</v>
      </c>
      <c r="F14" s="8" t="s">
        <v>17</v>
      </c>
      <c r="G14" s="7" t="s">
        <v>184</v>
      </c>
      <c r="H14" s="7" t="s">
        <v>185</v>
      </c>
      <c r="I14" s="7" t="s">
        <v>1</v>
      </c>
      <c r="J14" s="7">
        <v>4</v>
      </c>
      <c r="K14" s="15">
        <f t="shared" si="0"/>
        <v>4.2553191489361701E-2</v>
      </c>
    </row>
    <row r="15" spans="1:11">
      <c r="A15" s="7">
        <v>11</v>
      </c>
      <c r="B15" s="7" t="s">
        <v>190</v>
      </c>
      <c r="C15" s="7" t="s">
        <v>217</v>
      </c>
      <c r="D15" s="7" t="s">
        <v>218</v>
      </c>
      <c r="E15" s="7" t="s">
        <v>219</v>
      </c>
      <c r="F15" s="8" t="s">
        <v>13</v>
      </c>
      <c r="G15" s="7" t="s">
        <v>184</v>
      </c>
      <c r="H15" s="7" t="s">
        <v>185</v>
      </c>
      <c r="I15" s="7" t="s">
        <v>1</v>
      </c>
      <c r="J15" s="7">
        <v>3</v>
      </c>
      <c r="K15" s="15">
        <f t="shared" si="0"/>
        <v>3.1914893617021274E-2</v>
      </c>
    </row>
    <row r="16" spans="1:11">
      <c r="A16" s="7">
        <v>12</v>
      </c>
      <c r="B16" s="7" t="s">
        <v>190</v>
      </c>
      <c r="C16" s="7" t="s">
        <v>220</v>
      </c>
      <c r="D16" s="7" t="s">
        <v>221</v>
      </c>
      <c r="E16" s="7" t="s">
        <v>222</v>
      </c>
      <c r="F16" s="8" t="s">
        <v>22</v>
      </c>
      <c r="G16" s="7" t="s">
        <v>207</v>
      </c>
      <c r="H16" s="7" t="s">
        <v>185</v>
      </c>
      <c r="I16" s="7" t="s">
        <v>1</v>
      </c>
      <c r="J16" s="7">
        <v>1</v>
      </c>
      <c r="K16" s="15">
        <f t="shared" si="0"/>
        <v>1.0638297872340425E-2</v>
      </c>
    </row>
    <row r="17" spans="1:11">
      <c r="A17" s="7">
        <v>13</v>
      </c>
      <c r="B17" s="7" t="s">
        <v>190</v>
      </c>
      <c r="C17" s="7" t="s">
        <v>223</v>
      </c>
      <c r="D17" s="7" t="s">
        <v>224</v>
      </c>
      <c r="E17" s="7" t="s">
        <v>225</v>
      </c>
      <c r="F17" s="8" t="s">
        <v>8</v>
      </c>
      <c r="G17" s="7" t="s">
        <v>184</v>
      </c>
      <c r="H17" s="7" t="s">
        <v>185</v>
      </c>
      <c r="I17" s="7" t="s">
        <v>1</v>
      </c>
      <c r="J17" s="7">
        <v>1</v>
      </c>
      <c r="K17" s="15">
        <f t="shared" si="0"/>
        <v>1.0638297872340425E-2</v>
      </c>
    </row>
    <row r="18" spans="1:11">
      <c r="J18" s="7">
        <f>SUM(J5:J17)</f>
        <v>94</v>
      </c>
    </row>
  </sheetData>
  <phoneticPr fontId="1" type="noConversion"/>
  <conditionalFormatting sqref="E1">
    <cfRule type="duplicateValues" dxfId="244" priority="1"/>
  </conditionalFormatting>
  <conditionalFormatting sqref="E11">
    <cfRule type="duplicateValues" dxfId="243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"/>
  <sheetViews>
    <sheetView zoomScaleNormal="100" workbookViewId="0">
      <selection activeCell="I29" sqref="I29"/>
    </sheetView>
  </sheetViews>
  <sheetFormatPr defaultColWidth="8.88671875" defaultRowHeight="13.2"/>
  <cols>
    <col min="1" max="2" width="9.109375" style="7" bestFit="1" customWidth="1"/>
    <col min="3" max="3" width="21.44140625" style="7" bestFit="1" customWidth="1"/>
    <col min="4" max="4" width="11.109375" style="7" bestFit="1" customWidth="1"/>
    <col min="5" max="5" width="11.6640625" style="7" bestFit="1" customWidth="1"/>
    <col min="6" max="6" width="23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4" t="s">
        <v>79</v>
      </c>
      <c r="F1" s="12" t="s">
        <v>80</v>
      </c>
      <c r="G1" s="11" t="s">
        <v>81</v>
      </c>
    </row>
    <row r="2" spans="1:11">
      <c r="A2" s="13">
        <v>4901</v>
      </c>
      <c r="B2" s="14" t="s">
        <v>108</v>
      </c>
      <c r="C2" s="14" t="s">
        <v>109</v>
      </c>
      <c r="D2" s="14">
        <v>500114</v>
      </c>
      <c r="E2" s="14">
        <v>108.801452</v>
      </c>
      <c r="F2" s="14">
        <v>29.484649000000001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260</v>
      </c>
      <c r="E5" s="7" t="s">
        <v>261</v>
      </c>
      <c r="F5" s="8" t="s">
        <v>28</v>
      </c>
      <c r="G5" s="9" t="s">
        <v>184</v>
      </c>
      <c r="H5" s="9" t="s">
        <v>185</v>
      </c>
      <c r="I5" s="9" t="s">
        <v>1</v>
      </c>
      <c r="J5" s="7">
        <v>7</v>
      </c>
      <c r="K5" s="15">
        <f>J5/123</f>
        <v>5.6910569105691054E-2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7" t="s">
        <v>183</v>
      </c>
      <c r="F6" s="8" t="s">
        <v>10</v>
      </c>
      <c r="G6" s="9" t="s">
        <v>184</v>
      </c>
      <c r="H6" s="9" t="s">
        <v>185</v>
      </c>
      <c r="I6" s="9" t="s">
        <v>1</v>
      </c>
      <c r="J6" s="7">
        <v>5</v>
      </c>
      <c r="K6" s="15">
        <f t="shared" ref="K6:K24" si="0">J6/123</f>
        <v>4.065040650406504E-2</v>
      </c>
    </row>
    <row r="7" spans="1:11">
      <c r="A7" s="7">
        <v>3</v>
      </c>
      <c r="B7" s="7" t="s">
        <v>236</v>
      </c>
      <c r="C7" s="7" t="s">
        <v>237</v>
      </c>
      <c r="D7" s="7" t="s">
        <v>238</v>
      </c>
      <c r="E7" s="7" t="s">
        <v>239</v>
      </c>
      <c r="F7" s="8" t="s">
        <v>3</v>
      </c>
      <c r="G7" s="9" t="s">
        <v>184</v>
      </c>
      <c r="H7" s="9" t="s">
        <v>185</v>
      </c>
      <c r="I7" s="7" t="s">
        <v>1</v>
      </c>
      <c r="J7" s="7">
        <v>2</v>
      </c>
      <c r="K7" s="15">
        <f t="shared" si="0"/>
        <v>1.6260162601626018E-2</v>
      </c>
    </row>
    <row r="8" spans="1:11">
      <c r="A8" s="7">
        <v>4</v>
      </c>
      <c r="B8" s="7" t="s">
        <v>190</v>
      </c>
      <c r="C8" s="7" t="s">
        <v>191</v>
      </c>
      <c r="D8" s="7" t="s">
        <v>192</v>
      </c>
      <c r="E8" s="7" t="s">
        <v>355</v>
      </c>
      <c r="F8" s="8" t="s">
        <v>20</v>
      </c>
      <c r="G8" s="9" t="s">
        <v>207</v>
      </c>
      <c r="H8" s="9" t="s">
        <v>185</v>
      </c>
      <c r="I8" s="9" t="s">
        <v>1</v>
      </c>
      <c r="J8" s="7">
        <v>1</v>
      </c>
      <c r="K8" s="15">
        <f t="shared" si="0"/>
        <v>8.130081300813009E-3</v>
      </c>
    </row>
    <row r="9" spans="1:11">
      <c r="A9" s="7">
        <v>5</v>
      </c>
      <c r="B9" s="7" t="s">
        <v>190</v>
      </c>
      <c r="C9" s="7" t="s">
        <v>191</v>
      </c>
      <c r="D9" s="7" t="s">
        <v>192</v>
      </c>
      <c r="E9" s="7" t="s">
        <v>193</v>
      </c>
      <c r="F9" s="8" t="s">
        <v>11</v>
      </c>
      <c r="G9" s="9" t="s">
        <v>184</v>
      </c>
      <c r="H9" s="9" t="s">
        <v>185</v>
      </c>
      <c r="I9" s="7" t="s">
        <v>1</v>
      </c>
      <c r="J9" s="7">
        <v>1</v>
      </c>
      <c r="K9" s="15">
        <f t="shared" si="0"/>
        <v>8.130081300813009E-3</v>
      </c>
    </row>
    <row r="10" spans="1:11">
      <c r="A10" s="7">
        <v>6</v>
      </c>
      <c r="B10" s="7" t="s">
        <v>190</v>
      </c>
      <c r="C10" s="7" t="s">
        <v>318</v>
      </c>
      <c r="D10" s="7" t="s">
        <v>319</v>
      </c>
      <c r="E10" s="7" t="s">
        <v>320</v>
      </c>
      <c r="F10" s="8" t="s">
        <v>47</v>
      </c>
      <c r="G10" s="9" t="s">
        <v>184</v>
      </c>
      <c r="H10" s="9" t="s">
        <v>185</v>
      </c>
      <c r="I10" s="9" t="s">
        <v>1</v>
      </c>
      <c r="J10" s="7">
        <v>3</v>
      </c>
      <c r="K10" s="15">
        <f t="shared" si="0"/>
        <v>2.4390243902439025E-2</v>
      </c>
    </row>
    <row r="11" spans="1:11">
      <c r="A11" s="7">
        <v>7</v>
      </c>
      <c r="B11" s="7" t="s">
        <v>190</v>
      </c>
      <c r="C11" s="7" t="s">
        <v>269</v>
      </c>
      <c r="D11" s="7" t="s">
        <v>270</v>
      </c>
      <c r="E11" s="7" t="s">
        <v>271</v>
      </c>
      <c r="F11" s="8" t="s">
        <v>24</v>
      </c>
      <c r="G11" s="9" t="s">
        <v>184</v>
      </c>
      <c r="H11" s="9" t="s">
        <v>185</v>
      </c>
      <c r="I11" s="9" t="s">
        <v>1</v>
      </c>
      <c r="J11" s="7">
        <v>5</v>
      </c>
      <c r="K11" s="15">
        <f t="shared" si="0"/>
        <v>4.065040650406504E-2</v>
      </c>
    </row>
    <row r="12" spans="1:11">
      <c r="A12" s="7">
        <v>8</v>
      </c>
      <c r="B12" s="7" t="s">
        <v>190</v>
      </c>
      <c r="C12" s="7" t="s">
        <v>356</v>
      </c>
      <c r="D12" s="7" t="s">
        <v>357</v>
      </c>
      <c r="E12" s="7" t="s">
        <v>358</v>
      </c>
      <c r="F12" s="8" t="s">
        <v>70</v>
      </c>
      <c r="G12" s="9" t="s">
        <v>184</v>
      </c>
      <c r="H12" s="9" t="s">
        <v>185</v>
      </c>
      <c r="I12" s="9" t="s">
        <v>1</v>
      </c>
      <c r="J12" s="7">
        <v>1</v>
      </c>
      <c r="K12" s="15">
        <f t="shared" si="0"/>
        <v>8.130081300813009E-3</v>
      </c>
    </row>
    <row r="13" spans="1:11" ht="13.2" customHeight="1">
      <c r="A13" s="7">
        <v>9</v>
      </c>
      <c r="B13" s="7" t="s">
        <v>190</v>
      </c>
      <c r="C13" s="7" t="s">
        <v>198</v>
      </c>
      <c r="D13" s="7" t="s">
        <v>272</v>
      </c>
      <c r="E13" s="7" t="s">
        <v>273</v>
      </c>
      <c r="F13" s="23" t="s">
        <v>27</v>
      </c>
      <c r="G13" s="9" t="s">
        <v>184</v>
      </c>
      <c r="H13" s="9" t="s">
        <v>185</v>
      </c>
      <c r="I13" s="9" t="s">
        <v>1</v>
      </c>
      <c r="J13" s="7">
        <v>4</v>
      </c>
      <c r="K13" s="15">
        <f t="shared" si="0"/>
        <v>3.2520325203252036E-2</v>
      </c>
    </row>
    <row r="14" spans="1:11">
      <c r="A14" s="7">
        <v>10</v>
      </c>
      <c r="B14" s="7" t="s">
        <v>190</v>
      </c>
      <c r="C14" s="7" t="s">
        <v>198</v>
      </c>
      <c r="D14" s="7" t="s">
        <v>199</v>
      </c>
      <c r="E14" s="7" t="s">
        <v>241</v>
      </c>
      <c r="F14" s="8" t="s">
        <v>6</v>
      </c>
      <c r="G14" s="9" t="s">
        <v>184</v>
      </c>
      <c r="H14" s="9" t="s">
        <v>185</v>
      </c>
      <c r="I14" s="7" t="s">
        <v>1</v>
      </c>
      <c r="J14" s="7">
        <v>3</v>
      </c>
      <c r="K14" s="15">
        <f t="shared" si="0"/>
        <v>2.4390243902439025E-2</v>
      </c>
    </row>
    <row r="15" spans="1:11">
      <c r="A15" s="7">
        <v>11</v>
      </c>
      <c r="B15" s="7" t="s">
        <v>190</v>
      </c>
      <c r="C15" s="7" t="s">
        <v>198</v>
      </c>
      <c r="D15" s="7" t="s">
        <v>199</v>
      </c>
      <c r="E15" s="7" t="s">
        <v>200</v>
      </c>
      <c r="F15" s="8" t="s">
        <v>4</v>
      </c>
      <c r="G15" s="9" t="s">
        <v>184</v>
      </c>
      <c r="H15" s="9" t="s">
        <v>185</v>
      </c>
      <c r="I15" s="9" t="s">
        <v>1</v>
      </c>
      <c r="J15" s="7">
        <v>4</v>
      </c>
      <c r="K15" s="15">
        <f t="shared" si="0"/>
        <v>3.2520325203252036E-2</v>
      </c>
    </row>
    <row r="16" spans="1:11">
      <c r="A16" s="7">
        <v>12</v>
      </c>
      <c r="B16" s="7" t="s">
        <v>190</v>
      </c>
      <c r="C16" s="7" t="s">
        <v>242</v>
      </c>
      <c r="D16" s="7" t="s">
        <v>290</v>
      </c>
      <c r="E16" s="7" t="s">
        <v>291</v>
      </c>
      <c r="F16" s="8" t="s">
        <v>36</v>
      </c>
      <c r="G16" s="9" t="s">
        <v>197</v>
      </c>
      <c r="H16" s="9" t="s">
        <v>185</v>
      </c>
      <c r="I16" s="9" t="s">
        <v>1</v>
      </c>
      <c r="J16" s="7">
        <v>50</v>
      </c>
      <c r="K16" s="15">
        <f t="shared" si="0"/>
        <v>0.4065040650406504</v>
      </c>
    </row>
    <row r="17" spans="1:11">
      <c r="A17" s="7">
        <v>13</v>
      </c>
      <c r="B17" s="7" t="s">
        <v>190</v>
      </c>
      <c r="C17" s="7" t="s">
        <v>204</v>
      </c>
      <c r="D17" s="7" t="s">
        <v>205</v>
      </c>
      <c r="E17" s="7" t="s">
        <v>206</v>
      </c>
      <c r="F17" s="8" t="s">
        <v>58</v>
      </c>
      <c r="G17" s="9" t="s">
        <v>197</v>
      </c>
      <c r="H17" s="9" t="s">
        <v>185</v>
      </c>
      <c r="I17" s="7" t="s">
        <v>1</v>
      </c>
      <c r="J17" s="7">
        <v>2</v>
      </c>
      <c r="K17" s="15">
        <f t="shared" si="0"/>
        <v>1.6260162601626018E-2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7" t="s">
        <v>210</v>
      </c>
      <c r="F18" s="8" t="s">
        <v>2</v>
      </c>
      <c r="G18" s="9" t="s">
        <v>184</v>
      </c>
      <c r="H18" s="9" t="s">
        <v>185</v>
      </c>
      <c r="I18" s="9" t="s">
        <v>1</v>
      </c>
      <c r="J18" s="7">
        <v>6</v>
      </c>
      <c r="K18" s="15">
        <f t="shared" si="0"/>
        <v>4.878048780487805E-2</v>
      </c>
    </row>
    <row r="19" spans="1:11">
      <c r="A19" s="7">
        <v>15</v>
      </c>
      <c r="B19" s="7" t="s">
        <v>190</v>
      </c>
      <c r="C19" s="7" t="s">
        <v>248</v>
      </c>
      <c r="D19" s="7" t="s">
        <v>295</v>
      </c>
      <c r="E19" s="7" t="s">
        <v>296</v>
      </c>
      <c r="F19" s="8" t="s">
        <v>37</v>
      </c>
      <c r="G19" s="9" t="s">
        <v>184</v>
      </c>
      <c r="H19" s="9" t="s">
        <v>185</v>
      </c>
      <c r="I19" s="9" t="s">
        <v>1</v>
      </c>
      <c r="J19" s="7">
        <v>4</v>
      </c>
      <c r="K19" s="15">
        <f t="shared" si="0"/>
        <v>3.2520325203252036E-2</v>
      </c>
    </row>
    <row r="20" spans="1:11">
      <c r="A20" s="7">
        <v>16</v>
      </c>
      <c r="B20" s="7" t="s">
        <v>190</v>
      </c>
      <c r="C20" s="7" t="s">
        <v>248</v>
      </c>
      <c r="D20" s="7" t="s">
        <v>249</v>
      </c>
      <c r="E20" s="7" t="s">
        <v>250</v>
      </c>
      <c r="F20" s="8" t="s">
        <v>18</v>
      </c>
      <c r="G20" s="9" t="s">
        <v>184</v>
      </c>
      <c r="H20" s="9" t="s">
        <v>185</v>
      </c>
      <c r="I20" s="7" t="s">
        <v>1</v>
      </c>
      <c r="J20" s="7">
        <v>4</v>
      </c>
      <c r="K20" s="15">
        <f t="shared" si="0"/>
        <v>3.2520325203252036E-2</v>
      </c>
    </row>
    <row r="21" spans="1:11">
      <c r="A21" s="7">
        <v>17</v>
      </c>
      <c r="B21" s="7" t="s">
        <v>190</v>
      </c>
      <c r="C21" s="7" t="s">
        <v>211</v>
      </c>
      <c r="D21" s="7" t="s">
        <v>212</v>
      </c>
      <c r="E21" s="7" t="s">
        <v>213</v>
      </c>
      <c r="F21" s="8" t="s">
        <v>23</v>
      </c>
      <c r="G21" s="9" t="s">
        <v>184</v>
      </c>
      <c r="H21" s="9" t="s">
        <v>185</v>
      </c>
      <c r="I21" s="7" t="s">
        <v>1</v>
      </c>
      <c r="J21" s="7">
        <v>4</v>
      </c>
      <c r="K21" s="15">
        <f t="shared" si="0"/>
        <v>3.2520325203252036E-2</v>
      </c>
    </row>
    <row r="22" spans="1:11">
      <c r="A22" s="7">
        <v>18</v>
      </c>
      <c r="B22" s="7" t="s">
        <v>190</v>
      </c>
      <c r="C22" s="7" t="s">
        <v>251</v>
      </c>
      <c r="D22" s="7" t="s">
        <v>252</v>
      </c>
      <c r="E22" s="7" t="s">
        <v>253</v>
      </c>
      <c r="F22" s="8" t="s">
        <v>9</v>
      </c>
      <c r="G22" s="9" t="s">
        <v>184</v>
      </c>
      <c r="H22" s="9" t="s">
        <v>185</v>
      </c>
      <c r="I22" s="9" t="s">
        <v>1</v>
      </c>
      <c r="J22" s="7">
        <v>11</v>
      </c>
      <c r="K22" s="15">
        <f t="shared" si="0"/>
        <v>8.943089430894309E-2</v>
      </c>
    </row>
    <row r="23" spans="1:11">
      <c r="A23" s="7">
        <v>19</v>
      </c>
      <c r="B23" s="7" t="s">
        <v>190</v>
      </c>
      <c r="C23" s="7" t="s">
        <v>220</v>
      </c>
      <c r="D23" s="7" t="s">
        <v>221</v>
      </c>
      <c r="E23" s="7" t="s">
        <v>255</v>
      </c>
      <c r="F23" s="8" t="s">
        <v>0</v>
      </c>
      <c r="G23" s="9" t="s">
        <v>184</v>
      </c>
      <c r="H23" s="9" t="s">
        <v>185</v>
      </c>
      <c r="I23" s="9" t="s">
        <v>1</v>
      </c>
      <c r="J23" s="7">
        <v>5</v>
      </c>
      <c r="K23" s="15">
        <f t="shared" si="0"/>
        <v>4.065040650406504E-2</v>
      </c>
    </row>
    <row r="24" spans="1:11">
      <c r="A24" s="7">
        <v>20</v>
      </c>
      <c r="B24" s="7" t="s">
        <v>190</v>
      </c>
      <c r="C24" s="7" t="s">
        <v>220</v>
      </c>
      <c r="D24" s="7" t="s">
        <v>327</v>
      </c>
      <c r="E24" s="7" t="s">
        <v>328</v>
      </c>
      <c r="F24" s="8" t="s">
        <v>50</v>
      </c>
      <c r="G24" s="9" t="s">
        <v>184</v>
      </c>
      <c r="H24" s="9" t="s">
        <v>185</v>
      </c>
      <c r="I24" s="7" t="s">
        <v>1</v>
      </c>
      <c r="J24" s="7">
        <v>1</v>
      </c>
      <c r="K24" s="15">
        <f t="shared" si="0"/>
        <v>8.130081300813009E-3</v>
      </c>
    </row>
    <row r="25" spans="1:11">
      <c r="J25" s="7">
        <f>SUM(J5:J24)</f>
        <v>123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Normal="100" workbookViewId="0">
      <selection activeCell="A4" sqref="A4:J21"/>
    </sheetView>
  </sheetViews>
  <sheetFormatPr defaultColWidth="8.88671875" defaultRowHeight="13.2"/>
  <cols>
    <col min="1" max="2" width="9.109375" style="7" bestFit="1" customWidth="1"/>
    <col min="3" max="3" width="21.44140625" style="7" bestFit="1" customWidth="1"/>
    <col min="4" max="4" width="11.109375" style="7" bestFit="1" customWidth="1"/>
    <col min="5" max="5" width="11.6640625" style="7" bestFit="1" customWidth="1"/>
    <col min="6" max="6" width="23.77734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4902</v>
      </c>
      <c r="B2" s="14" t="s">
        <v>110</v>
      </c>
      <c r="C2" s="14" t="s">
        <v>109</v>
      </c>
      <c r="D2" s="14">
        <v>500243</v>
      </c>
      <c r="E2" s="14">
        <v>108.16377799999999</v>
      </c>
      <c r="F2" s="14">
        <v>29.292518999999999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7" t="s">
        <v>183</v>
      </c>
      <c r="F5" s="8" t="s">
        <v>10</v>
      </c>
      <c r="G5" s="9" t="s">
        <v>184</v>
      </c>
      <c r="H5" s="9" t="s">
        <v>185</v>
      </c>
      <c r="I5" s="9" t="s">
        <v>1</v>
      </c>
      <c r="J5" s="7">
        <v>2</v>
      </c>
      <c r="K5" s="15">
        <f>J5/91</f>
        <v>2.197802197802198E-2</v>
      </c>
    </row>
    <row r="6" spans="1:11">
      <c r="A6" s="7">
        <v>2</v>
      </c>
      <c r="B6" s="7" t="s">
        <v>236</v>
      </c>
      <c r="C6" s="7" t="s">
        <v>237</v>
      </c>
      <c r="D6" s="7" t="s">
        <v>325</v>
      </c>
      <c r="E6" s="7" t="s">
        <v>326</v>
      </c>
      <c r="F6" s="8" t="s">
        <v>51</v>
      </c>
      <c r="G6" s="9" t="s">
        <v>197</v>
      </c>
      <c r="H6" s="9" t="s">
        <v>185</v>
      </c>
      <c r="I6" s="9" t="s">
        <v>1</v>
      </c>
      <c r="J6" s="7">
        <v>30</v>
      </c>
      <c r="K6" s="15">
        <f t="shared" ref="K6:K20" si="0">J6/91</f>
        <v>0.32967032967032966</v>
      </c>
    </row>
    <row r="7" spans="1:11">
      <c r="A7" s="7">
        <v>3</v>
      </c>
      <c r="B7" s="7" t="s">
        <v>236</v>
      </c>
      <c r="C7" s="7" t="s">
        <v>237</v>
      </c>
      <c r="D7" s="7" t="s">
        <v>238</v>
      </c>
      <c r="E7" s="7" t="s">
        <v>239</v>
      </c>
      <c r="F7" s="8" t="s">
        <v>3</v>
      </c>
      <c r="G7" s="9" t="s">
        <v>184</v>
      </c>
      <c r="H7" s="9" t="s">
        <v>185</v>
      </c>
      <c r="I7" s="9" t="s">
        <v>1</v>
      </c>
      <c r="J7" s="7">
        <v>4</v>
      </c>
      <c r="K7" s="15">
        <f t="shared" si="0"/>
        <v>4.3956043956043959E-2</v>
      </c>
    </row>
    <row r="8" spans="1:11">
      <c r="A8" s="7">
        <v>4</v>
      </c>
      <c r="B8" s="7" t="s">
        <v>190</v>
      </c>
      <c r="C8" s="7" t="s">
        <v>191</v>
      </c>
      <c r="D8" s="7" t="s">
        <v>192</v>
      </c>
      <c r="E8" s="7" t="s">
        <v>193</v>
      </c>
      <c r="F8" s="8" t="s">
        <v>11</v>
      </c>
      <c r="G8" s="9" t="s">
        <v>184</v>
      </c>
      <c r="H8" s="9" t="s">
        <v>185</v>
      </c>
      <c r="I8" s="9" t="s">
        <v>1</v>
      </c>
      <c r="J8" s="7">
        <v>6</v>
      </c>
      <c r="K8" s="15">
        <f t="shared" si="0"/>
        <v>6.5934065934065936E-2</v>
      </c>
    </row>
    <row r="9" spans="1:11">
      <c r="A9" s="7">
        <v>5</v>
      </c>
      <c r="B9" s="7" t="s">
        <v>190</v>
      </c>
      <c r="C9" s="7" t="s">
        <v>269</v>
      </c>
      <c r="D9" s="7" t="s">
        <v>270</v>
      </c>
      <c r="E9" s="7" t="s">
        <v>271</v>
      </c>
      <c r="F9" s="8" t="s">
        <v>24</v>
      </c>
      <c r="G9" s="9" t="s">
        <v>184</v>
      </c>
      <c r="H9" s="9" t="s">
        <v>185</v>
      </c>
      <c r="I9" s="9" t="s">
        <v>1</v>
      </c>
      <c r="J9" s="7">
        <v>3</v>
      </c>
      <c r="K9" s="15">
        <f t="shared" si="0"/>
        <v>3.2967032967032968E-2</v>
      </c>
    </row>
    <row r="10" spans="1:11">
      <c r="A10" s="7">
        <v>6</v>
      </c>
      <c r="B10" s="7" t="s">
        <v>190</v>
      </c>
      <c r="C10" s="7" t="s">
        <v>198</v>
      </c>
      <c r="D10" s="7" t="s">
        <v>272</v>
      </c>
      <c r="E10" s="7" t="s">
        <v>273</v>
      </c>
      <c r="F10" s="8" t="s">
        <v>27</v>
      </c>
      <c r="G10" s="9" t="s">
        <v>184</v>
      </c>
      <c r="H10" s="9" t="s">
        <v>185</v>
      </c>
      <c r="I10" s="9" t="s">
        <v>1</v>
      </c>
      <c r="J10" s="7">
        <v>2</v>
      </c>
      <c r="K10" s="15">
        <f t="shared" si="0"/>
        <v>2.197802197802198E-2</v>
      </c>
    </row>
    <row r="11" spans="1:11">
      <c r="A11" s="7">
        <v>7</v>
      </c>
      <c r="B11" s="7" t="s">
        <v>190</v>
      </c>
      <c r="C11" s="7" t="s">
        <v>198</v>
      </c>
      <c r="D11" s="7" t="s">
        <v>199</v>
      </c>
      <c r="E11" s="9" t="s">
        <v>241</v>
      </c>
      <c r="F11" s="16" t="s">
        <v>6</v>
      </c>
      <c r="G11" s="9" t="s">
        <v>184</v>
      </c>
      <c r="H11" s="9" t="s">
        <v>185</v>
      </c>
      <c r="I11" s="9" t="s">
        <v>1</v>
      </c>
      <c r="J11" s="7">
        <v>7</v>
      </c>
      <c r="K11" s="15">
        <f t="shared" si="0"/>
        <v>7.6923076923076927E-2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7" t="s">
        <v>200</v>
      </c>
      <c r="F12" s="8" t="s">
        <v>4</v>
      </c>
      <c r="G12" s="9" t="s">
        <v>184</v>
      </c>
      <c r="H12" s="9" t="s">
        <v>185</v>
      </c>
      <c r="I12" s="9" t="s">
        <v>1</v>
      </c>
      <c r="J12" s="7">
        <v>8</v>
      </c>
      <c r="K12" s="15">
        <f t="shared" si="0"/>
        <v>8.7912087912087919E-2</v>
      </c>
    </row>
    <row r="13" spans="1:11">
      <c r="A13" s="7">
        <v>9</v>
      </c>
      <c r="B13" s="7" t="s">
        <v>190</v>
      </c>
      <c r="C13" s="7" t="s">
        <v>204</v>
      </c>
      <c r="D13" s="7" t="s">
        <v>205</v>
      </c>
      <c r="E13" s="7" t="s">
        <v>359</v>
      </c>
      <c r="F13" s="8" t="s">
        <v>65</v>
      </c>
      <c r="G13" s="9" t="s">
        <v>207</v>
      </c>
      <c r="H13" s="9" t="s">
        <v>185</v>
      </c>
      <c r="I13" s="9" t="s">
        <v>1</v>
      </c>
      <c r="J13" s="7">
        <v>1</v>
      </c>
      <c r="K13" s="15">
        <f t="shared" si="0"/>
        <v>1.098901098901099E-2</v>
      </c>
    </row>
    <row r="14" spans="1:11">
      <c r="A14" s="7">
        <v>10</v>
      </c>
      <c r="B14" s="7" t="s">
        <v>190</v>
      </c>
      <c r="C14" s="7" t="s">
        <v>208</v>
      </c>
      <c r="D14" s="7" t="s">
        <v>209</v>
      </c>
      <c r="E14" s="7" t="s">
        <v>210</v>
      </c>
      <c r="F14" s="8" t="s">
        <v>2</v>
      </c>
      <c r="G14" s="9" t="s">
        <v>184</v>
      </c>
      <c r="H14" s="9" t="s">
        <v>185</v>
      </c>
      <c r="I14" s="9" t="s">
        <v>1</v>
      </c>
      <c r="J14" s="7">
        <v>8</v>
      </c>
      <c r="K14" s="15">
        <f t="shared" si="0"/>
        <v>8.7912087912087919E-2</v>
      </c>
    </row>
    <row r="15" spans="1:11">
      <c r="A15" s="7">
        <v>11</v>
      </c>
      <c r="B15" s="7" t="s">
        <v>190</v>
      </c>
      <c r="C15" s="7" t="s">
        <v>248</v>
      </c>
      <c r="D15" s="7" t="s">
        <v>249</v>
      </c>
      <c r="E15" s="7" t="s">
        <v>250</v>
      </c>
      <c r="F15" s="8" t="s">
        <v>18</v>
      </c>
      <c r="G15" s="9" t="s">
        <v>184</v>
      </c>
      <c r="H15" s="9" t="s">
        <v>185</v>
      </c>
      <c r="I15" s="9" t="s">
        <v>1</v>
      </c>
      <c r="J15" s="7">
        <v>3</v>
      </c>
      <c r="K15" s="15">
        <f t="shared" si="0"/>
        <v>3.2967032967032968E-2</v>
      </c>
    </row>
    <row r="16" spans="1:11">
      <c r="A16" s="7">
        <v>12</v>
      </c>
      <c r="B16" s="7" t="s">
        <v>190</v>
      </c>
      <c r="C16" s="7" t="s">
        <v>211</v>
      </c>
      <c r="D16" s="7" t="s">
        <v>212</v>
      </c>
      <c r="E16" s="7" t="s">
        <v>213</v>
      </c>
      <c r="F16" s="8" t="s">
        <v>23</v>
      </c>
      <c r="G16" s="9" t="s">
        <v>184</v>
      </c>
      <c r="H16" s="9" t="s">
        <v>185</v>
      </c>
      <c r="I16" s="9" t="s">
        <v>1</v>
      </c>
      <c r="J16" s="7">
        <v>4</v>
      </c>
      <c r="K16" s="15">
        <f t="shared" si="0"/>
        <v>4.3956043956043959E-2</v>
      </c>
    </row>
    <row r="17" spans="1:11">
      <c r="A17" s="7">
        <v>13</v>
      </c>
      <c r="B17" s="7" t="s">
        <v>190</v>
      </c>
      <c r="C17" s="7" t="s">
        <v>214</v>
      </c>
      <c r="D17" s="7" t="s">
        <v>278</v>
      </c>
      <c r="E17" s="9" t="s">
        <v>279</v>
      </c>
      <c r="F17" s="16" t="s">
        <v>26</v>
      </c>
      <c r="G17" s="9" t="s">
        <v>184</v>
      </c>
      <c r="H17" s="9" t="s">
        <v>185</v>
      </c>
      <c r="I17" s="9" t="s">
        <v>1</v>
      </c>
      <c r="J17" s="7">
        <v>2</v>
      </c>
      <c r="K17" s="15">
        <f t="shared" si="0"/>
        <v>2.197802197802198E-2</v>
      </c>
    </row>
    <row r="18" spans="1:11">
      <c r="A18" s="7">
        <v>14</v>
      </c>
      <c r="B18" s="7" t="s">
        <v>190</v>
      </c>
      <c r="C18" s="7" t="s">
        <v>251</v>
      </c>
      <c r="D18" s="7" t="s">
        <v>252</v>
      </c>
      <c r="E18" s="7" t="s">
        <v>253</v>
      </c>
      <c r="F18" s="8" t="s">
        <v>9</v>
      </c>
      <c r="G18" s="9" t="s">
        <v>184</v>
      </c>
      <c r="H18" s="9" t="s">
        <v>185</v>
      </c>
      <c r="I18" s="9" t="s">
        <v>1</v>
      </c>
      <c r="J18" s="7">
        <v>2</v>
      </c>
      <c r="K18" s="15">
        <f t="shared" si="0"/>
        <v>2.197802197802198E-2</v>
      </c>
    </row>
    <row r="19" spans="1:11">
      <c r="A19" s="7">
        <v>15</v>
      </c>
      <c r="B19" s="7" t="s">
        <v>190</v>
      </c>
      <c r="C19" s="7" t="s">
        <v>217</v>
      </c>
      <c r="D19" s="7" t="s">
        <v>218</v>
      </c>
      <c r="E19" s="7" t="s">
        <v>219</v>
      </c>
      <c r="F19" s="8" t="s">
        <v>13</v>
      </c>
      <c r="G19" s="9" t="s">
        <v>184</v>
      </c>
      <c r="H19" s="9" t="s">
        <v>185</v>
      </c>
      <c r="I19" s="9" t="s">
        <v>1</v>
      </c>
      <c r="J19" s="7">
        <v>1</v>
      </c>
      <c r="K19" s="15">
        <f t="shared" si="0"/>
        <v>1.098901098901099E-2</v>
      </c>
    </row>
    <row r="20" spans="1:11">
      <c r="A20" s="7">
        <v>16</v>
      </c>
      <c r="B20" s="7" t="s">
        <v>190</v>
      </c>
      <c r="C20" s="7" t="s">
        <v>220</v>
      </c>
      <c r="D20" s="7" t="s">
        <v>221</v>
      </c>
      <c r="E20" s="7" t="s">
        <v>255</v>
      </c>
      <c r="F20" s="8" t="s">
        <v>0</v>
      </c>
      <c r="G20" s="9" t="s">
        <v>184</v>
      </c>
      <c r="H20" s="9" t="s">
        <v>185</v>
      </c>
      <c r="I20" s="9" t="s">
        <v>1</v>
      </c>
      <c r="J20" s="7">
        <v>6</v>
      </c>
      <c r="K20" s="15">
        <f t="shared" si="0"/>
        <v>6.5934065934065936E-2</v>
      </c>
    </row>
    <row r="21" spans="1:11">
      <c r="A21" s="7">
        <v>17</v>
      </c>
      <c r="B21" s="7" t="s">
        <v>190</v>
      </c>
      <c r="C21" s="7" t="s">
        <v>223</v>
      </c>
      <c r="D21" s="7" t="s">
        <v>224</v>
      </c>
      <c r="E21" s="7" t="s">
        <v>225</v>
      </c>
      <c r="F21" s="8" t="s">
        <v>8</v>
      </c>
      <c r="G21" s="9" t="s">
        <v>184</v>
      </c>
      <c r="H21" s="9" t="s">
        <v>185</v>
      </c>
      <c r="I21" s="9" t="s">
        <v>1</v>
      </c>
      <c r="J21" s="7">
        <v>2</v>
      </c>
      <c r="K21" s="15">
        <f>J21/91</f>
        <v>2.197802197802198E-2</v>
      </c>
    </row>
    <row r="22" spans="1:11">
      <c r="J22" s="7">
        <f>SUM(J5:J21)</f>
        <v>91</v>
      </c>
    </row>
  </sheetData>
  <phoneticPr fontId="1" type="noConversion"/>
  <conditionalFormatting sqref="E1">
    <cfRule type="duplicateValues" dxfId="59" priority="1"/>
  </conditionalFormatting>
  <conditionalFormatting sqref="E16">
    <cfRule type="duplicateValues" dxfId="58" priority="6"/>
  </conditionalFormatting>
  <conditionalFormatting sqref="E17">
    <cfRule type="duplicateValues" dxfId="57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6"/>
  <sheetViews>
    <sheetView workbookViewId="0">
      <selection activeCell="J26" sqref="J26"/>
    </sheetView>
  </sheetViews>
  <sheetFormatPr defaultColWidth="8.88671875" defaultRowHeight="13.2"/>
  <cols>
    <col min="1" max="1" width="11.109375" style="7" bestFit="1" customWidth="1"/>
    <col min="2" max="2" width="9.109375" style="7" bestFit="1" customWidth="1"/>
    <col min="3" max="4" width="11.109375" style="7" bestFit="1" customWidth="1"/>
    <col min="5" max="5" width="13.109375" style="7" bestFit="1" customWidth="1"/>
    <col min="6" max="6" width="22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24" t="s">
        <v>77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500103003</v>
      </c>
      <c r="B2" s="25" t="s">
        <v>111</v>
      </c>
      <c r="C2" s="25" t="s">
        <v>82</v>
      </c>
      <c r="D2" s="14">
        <v>500103</v>
      </c>
      <c r="E2" s="20">
        <v>106.52236499999999</v>
      </c>
      <c r="F2" s="20">
        <v>29.5502</v>
      </c>
      <c r="G2" s="25" t="s">
        <v>83</v>
      </c>
    </row>
    <row r="3" spans="1:11">
      <c r="A3" s="13"/>
      <c r="B3" s="25"/>
      <c r="C3" s="25"/>
      <c r="D3" s="14"/>
      <c r="E3" s="20"/>
      <c r="F3" s="20"/>
      <c r="G3" s="25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360</v>
      </c>
      <c r="C5" s="7" t="s">
        <v>361</v>
      </c>
      <c r="D5" s="7" t="s">
        <v>362</v>
      </c>
      <c r="E5" s="7" t="s">
        <v>363</v>
      </c>
      <c r="F5" s="16" t="s">
        <v>66</v>
      </c>
      <c r="G5" s="9" t="s">
        <v>197</v>
      </c>
      <c r="H5" s="9" t="s">
        <v>185</v>
      </c>
      <c r="I5" s="9" t="s">
        <v>1</v>
      </c>
      <c r="J5" s="7">
        <v>2</v>
      </c>
      <c r="K5" s="15">
        <f>J5/49</f>
        <v>4.0816326530612242E-2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7" t="s">
        <v>183</v>
      </c>
      <c r="F6" s="8" t="s">
        <v>10</v>
      </c>
      <c r="G6" s="9" t="s">
        <v>184</v>
      </c>
      <c r="H6" s="9" t="s">
        <v>185</v>
      </c>
      <c r="I6" s="9" t="s">
        <v>1</v>
      </c>
      <c r="J6" s="7">
        <v>1</v>
      </c>
      <c r="K6" s="15">
        <f t="shared" ref="K6:K15" si="0">J6/49</f>
        <v>2.0408163265306121E-2</v>
      </c>
    </row>
    <row r="7" spans="1:11">
      <c r="A7" s="7">
        <v>3</v>
      </c>
      <c r="B7" s="7" t="s">
        <v>190</v>
      </c>
      <c r="C7" s="7" t="s">
        <v>191</v>
      </c>
      <c r="D7" s="7" t="s">
        <v>192</v>
      </c>
      <c r="E7" s="9" t="s">
        <v>193</v>
      </c>
      <c r="F7" s="16" t="s">
        <v>11</v>
      </c>
      <c r="G7" s="9" t="s">
        <v>184</v>
      </c>
      <c r="H7" s="9" t="s">
        <v>185</v>
      </c>
      <c r="I7" s="9" t="s">
        <v>1</v>
      </c>
      <c r="J7" s="9">
        <v>3</v>
      </c>
      <c r="K7" s="15">
        <f t="shared" si="0"/>
        <v>6.1224489795918366E-2</v>
      </c>
    </row>
    <row r="8" spans="1:11">
      <c r="A8" s="7">
        <v>4</v>
      </c>
      <c r="B8" s="7" t="s">
        <v>190</v>
      </c>
      <c r="C8" s="7" t="s">
        <v>194</v>
      </c>
      <c r="D8" s="7" t="s">
        <v>195</v>
      </c>
      <c r="E8" s="7" t="s">
        <v>289</v>
      </c>
      <c r="F8" s="8" t="s">
        <v>38</v>
      </c>
      <c r="G8" s="9" t="s">
        <v>197</v>
      </c>
      <c r="H8" s="9" t="s">
        <v>185</v>
      </c>
      <c r="I8" s="9" t="s">
        <v>1</v>
      </c>
      <c r="J8" s="7">
        <v>2</v>
      </c>
      <c r="K8" s="15">
        <f t="shared" si="0"/>
        <v>4.0816326530612242E-2</v>
      </c>
    </row>
    <row r="9" spans="1:11">
      <c r="A9" s="7">
        <v>5</v>
      </c>
      <c r="B9" s="7" t="s">
        <v>190</v>
      </c>
      <c r="C9" s="7" t="s">
        <v>318</v>
      </c>
      <c r="D9" s="7" t="s">
        <v>319</v>
      </c>
      <c r="E9" s="7" t="s">
        <v>320</v>
      </c>
      <c r="F9" s="16" t="s">
        <v>47</v>
      </c>
      <c r="G9" s="9" t="s">
        <v>184</v>
      </c>
      <c r="H9" s="9" t="s">
        <v>185</v>
      </c>
      <c r="I9" s="9" t="s">
        <v>1</v>
      </c>
      <c r="J9" s="7">
        <v>2</v>
      </c>
      <c r="K9" s="15">
        <f t="shared" si="0"/>
        <v>4.0816326530612242E-2</v>
      </c>
    </row>
    <row r="10" spans="1:11">
      <c r="A10" s="7">
        <v>6</v>
      </c>
      <c r="B10" s="7" t="s">
        <v>190</v>
      </c>
      <c r="C10" s="7" t="s">
        <v>198</v>
      </c>
      <c r="D10" s="7" t="s">
        <v>199</v>
      </c>
      <c r="E10" s="7" t="s">
        <v>200</v>
      </c>
      <c r="F10" s="8" t="s">
        <v>4</v>
      </c>
      <c r="G10" s="9" t="s">
        <v>184</v>
      </c>
      <c r="H10" s="9" t="s">
        <v>185</v>
      </c>
      <c r="I10" s="9" t="s">
        <v>1</v>
      </c>
      <c r="J10" s="7">
        <v>8</v>
      </c>
      <c r="K10" s="15">
        <f t="shared" si="0"/>
        <v>0.16326530612244897</v>
      </c>
    </row>
    <row r="11" spans="1:11">
      <c r="A11" s="7">
        <v>7</v>
      </c>
      <c r="B11" s="7" t="s">
        <v>190</v>
      </c>
      <c r="C11" s="7" t="s">
        <v>201</v>
      </c>
      <c r="D11" s="7" t="s">
        <v>202</v>
      </c>
      <c r="E11" s="21" t="s">
        <v>203</v>
      </c>
      <c r="F11" s="8" t="s">
        <v>21</v>
      </c>
      <c r="G11" s="9" t="s">
        <v>184</v>
      </c>
      <c r="H11" s="9" t="s">
        <v>185</v>
      </c>
      <c r="I11" s="9" t="s">
        <v>1</v>
      </c>
      <c r="J11" s="7">
        <v>17</v>
      </c>
      <c r="K11" s="15">
        <f t="shared" si="0"/>
        <v>0.34693877551020408</v>
      </c>
    </row>
    <row r="12" spans="1:11">
      <c r="A12" s="7">
        <v>8</v>
      </c>
      <c r="B12" s="7" t="s">
        <v>190</v>
      </c>
      <c r="C12" s="7" t="s">
        <v>208</v>
      </c>
      <c r="D12" s="7" t="s">
        <v>209</v>
      </c>
      <c r="E12" s="7" t="s">
        <v>210</v>
      </c>
      <c r="F12" s="8" t="s">
        <v>2</v>
      </c>
      <c r="G12" s="9" t="s">
        <v>184</v>
      </c>
      <c r="H12" s="9" t="s">
        <v>185</v>
      </c>
      <c r="I12" s="9" t="s">
        <v>1</v>
      </c>
      <c r="J12" s="7">
        <v>8</v>
      </c>
      <c r="K12" s="15">
        <f t="shared" si="0"/>
        <v>0.16326530612244897</v>
      </c>
    </row>
    <row r="13" spans="1:11">
      <c r="A13" s="7">
        <v>9</v>
      </c>
      <c r="B13" s="7" t="s">
        <v>190</v>
      </c>
      <c r="C13" s="7" t="s">
        <v>251</v>
      </c>
      <c r="D13" s="7" t="s">
        <v>252</v>
      </c>
      <c r="E13" s="9" t="s">
        <v>253</v>
      </c>
      <c r="F13" s="16" t="s">
        <v>9</v>
      </c>
      <c r="G13" s="9" t="s">
        <v>184</v>
      </c>
      <c r="H13" s="9" t="s">
        <v>185</v>
      </c>
      <c r="I13" s="9" t="s">
        <v>1</v>
      </c>
      <c r="J13" s="9">
        <v>2</v>
      </c>
      <c r="K13" s="15">
        <f t="shared" si="0"/>
        <v>4.0816326530612242E-2</v>
      </c>
    </row>
    <row r="14" spans="1:11">
      <c r="A14" s="7">
        <v>10</v>
      </c>
      <c r="B14" s="7" t="s">
        <v>190</v>
      </c>
      <c r="C14" s="7" t="s">
        <v>220</v>
      </c>
      <c r="D14" s="7" t="s">
        <v>221</v>
      </c>
      <c r="E14" s="9" t="s">
        <v>255</v>
      </c>
      <c r="F14" s="16" t="s">
        <v>0</v>
      </c>
      <c r="G14" s="9" t="s">
        <v>184</v>
      </c>
      <c r="H14" s="9" t="s">
        <v>185</v>
      </c>
      <c r="I14" s="9" t="s">
        <v>1</v>
      </c>
      <c r="J14" s="9">
        <v>3</v>
      </c>
      <c r="K14" s="15">
        <f t="shared" si="0"/>
        <v>6.1224489795918366E-2</v>
      </c>
    </row>
    <row r="15" spans="1:11">
      <c r="A15" s="7">
        <v>11</v>
      </c>
      <c r="B15" s="7" t="s">
        <v>190</v>
      </c>
      <c r="C15" s="7" t="s">
        <v>223</v>
      </c>
      <c r="D15" s="7" t="s">
        <v>224</v>
      </c>
      <c r="E15" s="9" t="s">
        <v>225</v>
      </c>
      <c r="F15" s="16" t="s">
        <v>8</v>
      </c>
      <c r="G15" s="9" t="s">
        <v>184</v>
      </c>
      <c r="H15" s="9" t="s">
        <v>185</v>
      </c>
      <c r="I15" s="9" t="s">
        <v>1</v>
      </c>
      <c r="J15" s="9">
        <v>1</v>
      </c>
      <c r="K15" s="15">
        <f t="shared" si="0"/>
        <v>2.0408163265306121E-2</v>
      </c>
    </row>
    <row r="16" spans="1:11">
      <c r="J16" s="7">
        <f>SUM(J5:J15)</f>
        <v>49</v>
      </c>
    </row>
  </sheetData>
  <phoneticPr fontId="1" type="noConversion"/>
  <conditionalFormatting sqref="E1">
    <cfRule type="duplicateValues" dxfId="56" priority="2"/>
  </conditionalFormatting>
  <conditionalFormatting sqref="E2:E3">
    <cfRule type="expression" dxfId="55" priority="1" stopIfTrue="1">
      <formula>AND(COUNTIF($A$2:$A$84, E2)+COUNTIF($H$1:$H$84, E2)&gt;1,NOT(ISBLANK(E2)))</formula>
    </cfRule>
  </conditionalFormatting>
  <conditionalFormatting sqref="E5">
    <cfRule type="duplicateValues" dxfId="54" priority="8"/>
  </conditionalFormatting>
  <conditionalFormatting sqref="E6">
    <cfRule type="duplicateValues" dxfId="53" priority="7"/>
  </conditionalFormatting>
  <conditionalFormatting sqref="E7">
    <cfRule type="duplicateValues" dxfId="52" priority="6"/>
  </conditionalFormatting>
  <conditionalFormatting sqref="E8">
    <cfRule type="duplicateValues" dxfId="51" priority="5"/>
  </conditionalFormatting>
  <conditionalFormatting sqref="E9">
    <cfRule type="duplicateValues" dxfId="50" priority="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5"/>
  <sheetViews>
    <sheetView workbookViewId="0">
      <selection activeCell="G26" sqref="G26"/>
    </sheetView>
  </sheetViews>
  <sheetFormatPr defaultColWidth="8.88671875" defaultRowHeight="13.2"/>
  <cols>
    <col min="1" max="1" width="11.109375" style="7" bestFit="1" customWidth="1"/>
    <col min="2" max="2" width="9.109375" style="7" bestFit="1" customWidth="1"/>
    <col min="3" max="4" width="11.109375" style="7" bestFit="1" customWidth="1"/>
    <col min="5" max="5" width="13.109375" style="7" bestFit="1" customWidth="1"/>
    <col min="6" max="6" width="24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500105002</v>
      </c>
      <c r="B2" s="14" t="s">
        <v>112</v>
      </c>
      <c r="C2" s="14" t="s">
        <v>86</v>
      </c>
      <c r="D2" s="14">
        <v>500105</v>
      </c>
      <c r="E2" s="20">
        <v>106.504445</v>
      </c>
      <c r="F2" s="20">
        <v>29.568819000000001</v>
      </c>
      <c r="G2" s="14" t="s">
        <v>87</v>
      </c>
    </row>
    <row r="3" spans="1:11">
      <c r="A3" s="13"/>
      <c r="B3" s="14"/>
      <c r="C3" s="14"/>
      <c r="D3" s="14"/>
      <c r="E3" s="20"/>
      <c r="F3" s="20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9">
        <v>2</v>
      </c>
      <c r="K5" s="15">
        <f>J5/135</f>
        <v>1.4814814814814815E-2</v>
      </c>
    </row>
    <row r="6" spans="1:11">
      <c r="A6" s="7">
        <v>2</v>
      </c>
      <c r="B6" s="7" t="s">
        <v>190</v>
      </c>
      <c r="C6" s="7" t="s">
        <v>364</v>
      </c>
      <c r="D6" s="7" t="s">
        <v>365</v>
      </c>
      <c r="E6" s="9" t="s">
        <v>366</v>
      </c>
      <c r="F6" s="16" t="s">
        <v>67</v>
      </c>
      <c r="G6" s="9" t="s">
        <v>197</v>
      </c>
      <c r="H6" s="9" t="s">
        <v>185</v>
      </c>
      <c r="I6" s="9" t="s">
        <v>1</v>
      </c>
      <c r="J6" s="9">
        <v>2</v>
      </c>
      <c r="K6" s="15">
        <f t="shared" ref="K6:K24" si="0">J6/135</f>
        <v>1.4814814814814815E-2</v>
      </c>
    </row>
    <row r="7" spans="1:11">
      <c r="A7" s="7">
        <v>3</v>
      </c>
      <c r="B7" s="7" t="s">
        <v>190</v>
      </c>
      <c r="C7" s="7" t="s">
        <v>191</v>
      </c>
      <c r="D7" s="7" t="s">
        <v>192</v>
      </c>
      <c r="E7" s="9" t="s">
        <v>193</v>
      </c>
      <c r="F7" s="16" t="s">
        <v>11</v>
      </c>
      <c r="G7" s="9" t="s">
        <v>184</v>
      </c>
      <c r="H7" s="9" t="s">
        <v>185</v>
      </c>
      <c r="I7" s="9" t="s">
        <v>1</v>
      </c>
      <c r="J7" s="9">
        <v>2</v>
      </c>
      <c r="K7" s="15">
        <f t="shared" si="0"/>
        <v>1.4814814814814815E-2</v>
      </c>
    </row>
    <row r="8" spans="1:11">
      <c r="A8" s="7">
        <v>4</v>
      </c>
      <c r="B8" s="7" t="s">
        <v>190</v>
      </c>
      <c r="C8" s="7" t="s">
        <v>315</v>
      </c>
      <c r="D8" s="7" t="s">
        <v>316</v>
      </c>
      <c r="E8" s="9" t="s">
        <v>317</v>
      </c>
      <c r="F8" s="16" t="s">
        <v>46</v>
      </c>
      <c r="G8" s="9" t="s">
        <v>197</v>
      </c>
      <c r="H8" s="9" t="s">
        <v>185</v>
      </c>
      <c r="I8" s="9" t="s">
        <v>1</v>
      </c>
      <c r="J8" s="9">
        <v>2</v>
      </c>
      <c r="K8" s="15">
        <f t="shared" si="0"/>
        <v>1.4814814814814815E-2</v>
      </c>
    </row>
    <row r="9" spans="1:11">
      <c r="A9" s="7">
        <v>5</v>
      </c>
      <c r="B9" s="7" t="s">
        <v>190</v>
      </c>
      <c r="C9" s="7" t="s">
        <v>194</v>
      </c>
      <c r="D9" s="7" t="s">
        <v>195</v>
      </c>
      <c r="E9" s="9" t="s">
        <v>196</v>
      </c>
      <c r="F9" s="16" t="s">
        <v>5</v>
      </c>
      <c r="G9" s="9" t="s">
        <v>197</v>
      </c>
      <c r="H9" s="9" t="s">
        <v>185</v>
      </c>
      <c r="I9" s="9" t="s">
        <v>1</v>
      </c>
      <c r="J9" s="9">
        <v>3</v>
      </c>
      <c r="K9" s="15">
        <f t="shared" si="0"/>
        <v>2.2222222222222223E-2</v>
      </c>
    </row>
    <row r="10" spans="1:11">
      <c r="A10" s="7">
        <v>6</v>
      </c>
      <c r="B10" s="7" t="s">
        <v>190</v>
      </c>
      <c r="C10" s="7" t="s">
        <v>194</v>
      </c>
      <c r="D10" s="7" t="s">
        <v>195</v>
      </c>
      <c r="E10" s="9" t="s">
        <v>289</v>
      </c>
      <c r="F10" s="16" t="s">
        <v>38</v>
      </c>
      <c r="G10" s="9" t="s">
        <v>197</v>
      </c>
      <c r="H10" s="9" t="s">
        <v>185</v>
      </c>
      <c r="I10" s="9" t="s">
        <v>1</v>
      </c>
      <c r="J10" s="9">
        <v>4</v>
      </c>
      <c r="K10" s="15">
        <f t="shared" si="0"/>
        <v>2.9629629629629631E-2</v>
      </c>
    </row>
    <row r="11" spans="1:11">
      <c r="A11" s="7">
        <v>7</v>
      </c>
      <c r="B11" s="7" t="s">
        <v>190</v>
      </c>
      <c r="C11" s="7" t="s">
        <v>266</v>
      </c>
      <c r="D11" s="7" t="s">
        <v>267</v>
      </c>
      <c r="E11" s="9" t="s">
        <v>268</v>
      </c>
      <c r="F11" s="16" t="s">
        <v>25</v>
      </c>
      <c r="G11" s="9" t="s">
        <v>197</v>
      </c>
      <c r="H11" s="9" t="s">
        <v>185</v>
      </c>
      <c r="I11" s="9" t="s">
        <v>1</v>
      </c>
      <c r="J11" s="9">
        <v>22</v>
      </c>
      <c r="K11" s="15">
        <f t="shared" si="0"/>
        <v>0.16296296296296298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9" t="s">
        <v>200</v>
      </c>
      <c r="F12" s="16" t="s">
        <v>4</v>
      </c>
      <c r="G12" s="9" t="s">
        <v>184</v>
      </c>
      <c r="H12" s="9" t="s">
        <v>185</v>
      </c>
      <c r="I12" s="9" t="s">
        <v>1</v>
      </c>
      <c r="J12" s="9">
        <v>11</v>
      </c>
      <c r="K12" s="15">
        <f t="shared" si="0"/>
        <v>8.1481481481481488E-2</v>
      </c>
    </row>
    <row r="13" spans="1:11">
      <c r="A13" s="7">
        <v>9</v>
      </c>
      <c r="B13" s="7" t="s">
        <v>190</v>
      </c>
      <c r="C13" s="7" t="s">
        <v>310</v>
      </c>
      <c r="D13" s="7" t="s">
        <v>311</v>
      </c>
      <c r="E13" s="9" t="s">
        <v>312</v>
      </c>
      <c r="F13" s="16" t="s">
        <v>44</v>
      </c>
      <c r="G13" s="9" t="s">
        <v>184</v>
      </c>
      <c r="H13" s="9" t="s">
        <v>185</v>
      </c>
      <c r="I13" s="9" t="s">
        <v>1</v>
      </c>
      <c r="J13" s="9">
        <v>7</v>
      </c>
      <c r="K13" s="15">
        <f t="shared" si="0"/>
        <v>5.185185185185185E-2</v>
      </c>
    </row>
    <row r="14" spans="1:11">
      <c r="A14" s="7">
        <v>10</v>
      </c>
      <c r="B14" s="7" t="s">
        <v>190</v>
      </c>
      <c r="C14" s="7" t="s">
        <v>201</v>
      </c>
      <c r="D14" s="7" t="s">
        <v>202</v>
      </c>
      <c r="E14" s="9" t="s">
        <v>203</v>
      </c>
      <c r="F14" s="16" t="s">
        <v>21</v>
      </c>
      <c r="G14" s="9" t="s">
        <v>184</v>
      </c>
      <c r="H14" s="9" t="s">
        <v>185</v>
      </c>
      <c r="I14" s="9" t="s">
        <v>1</v>
      </c>
      <c r="J14" s="9">
        <v>9</v>
      </c>
      <c r="K14" s="15">
        <f t="shared" si="0"/>
        <v>6.6666666666666666E-2</v>
      </c>
    </row>
    <row r="15" spans="1:11">
      <c r="A15" s="7">
        <v>11</v>
      </c>
      <c r="B15" s="7" t="s">
        <v>190</v>
      </c>
      <c r="C15" s="7" t="s">
        <v>204</v>
      </c>
      <c r="D15" s="7" t="s">
        <v>205</v>
      </c>
      <c r="E15" s="7" t="s">
        <v>367</v>
      </c>
      <c r="F15" s="8" t="s">
        <v>74</v>
      </c>
      <c r="G15" s="9" t="s">
        <v>207</v>
      </c>
      <c r="H15" s="9" t="s">
        <v>185</v>
      </c>
      <c r="I15" s="9" t="s">
        <v>1</v>
      </c>
      <c r="J15" s="9">
        <v>11</v>
      </c>
      <c r="K15" s="15">
        <f t="shared" si="0"/>
        <v>8.1481481481481488E-2</v>
      </c>
    </row>
    <row r="16" spans="1:11">
      <c r="A16" s="7">
        <v>12</v>
      </c>
      <c r="B16" s="7" t="s">
        <v>190</v>
      </c>
      <c r="C16" s="7" t="s">
        <v>204</v>
      </c>
      <c r="D16" s="7" t="s">
        <v>205</v>
      </c>
      <c r="E16" s="9" t="s">
        <v>206</v>
      </c>
      <c r="F16" s="16" t="s">
        <v>58</v>
      </c>
      <c r="G16" s="9" t="s">
        <v>207</v>
      </c>
      <c r="H16" s="9" t="s">
        <v>185</v>
      </c>
      <c r="I16" s="9" t="s">
        <v>1</v>
      </c>
      <c r="J16" s="9">
        <v>15</v>
      </c>
      <c r="K16" s="15">
        <f t="shared" si="0"/>
        <v>0.1111111111111111</v>
      </c>
    </row>
    <row r="17" spans="1:11">
      <c r="A17" s="7">
        <v>13</v>
      </c>
      <c r="B17" s="7" t="s">
        <v>190</v>
      </c>
      <c r="C17" s="7" t="s">
        <v>292</v>
      </c>
      <c r="D17" s="7" t="s">
        <v>293</v>
      </c>
      <c r="E17" s="9" t="s">
        <v>294</v>
      </c>
      <c r="F17" s="16" t="s">
        <v>35</v>
      </c>
      <c r="G17" s="9" t="s">
        <v>184</v>
      </c>
      <c r="H17" s="9" t="s">
        <v>185</v>
      </c>
      <c r="I17" s="9" t="s">
        <v>1</v>
      </c>
      <c r="J17" s="9">
        <v>3</v>
      </c>
      <c r="K17" s="15">
        <f t="shared" si="0"/>
        <v>2.2222222222222223E-2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9" t="s">
        <v>210</v>
      </c>
      <c r="F18" s="16" t="s">
        <v>2</v>
      </c>
      <c r="G18" s="9" t="s">
        <v>184</v>
      </c>
      <c r="H18" s="9" t="s">
        <v>185</v>
      </c>
      <c r="I18" s="9" t="s">
        <v>1</v>
      </c>
      <c r="J18" s="9">
        <v>18</v>
      </c>
      <c r="K18" s="15">
        <f t="shared" si="0"/>
        <v>0.13333333333333333</v>
      </c>
    </row>
    <row r="19" spans="1:11">
      <c r="A19" s="7">
        <v>15</v>
      </c>
      <c r="B19" s="7" t="s">
        <v>190</v>
      </c>
      <c r="C19" s="7" t="s">
        <v>245</v>
      </c>
      <c r="D19" s="7" t="s">
        <v>246</v>
      </c>
      <c r="E19" s="9" t="s">
        <v>247</v>
      </c>
      <c r="F19" s="16" t="s">
        <v>12</v>
      </c>
      <c r="G19" s="9" t="s">
        <v>184</v>
      </c>
      <c r="H19" s="9" t="s">
        <v>185</v>
      </c>
      <c r="I19" s="9" t="s">
        <v>1</v>
      </c>
      <c r="J19" s="9">
        <v>16</v>
      </c>
      <c r="K19" s="15">
        <f t="shared" si="0"/>
        <v>0.11851851851851852</v>
      </c>
    </row>
    <row r="20" spans="1:11">
      <c r="A20" s="7">
        <v>16</v>
      </c>
      <c r="B20" s="7" t="s">
        <v>190</v>
      </c>
      <c r="C20" s="7" t="s">
        <v>248</v>
      </c>
      <c r="D20" s="7" t="s">
        <v>295</v>
      </c>
      <c r="E20" s="9" t="s">
        <v>296</v>
      </c>
      <c r="F20" s="16" t="s">
        <v>37</v>
      </c>
      <c r="G20" s="9" t="s">
        <v>184</v>
      </c>
      <c r="H20" s="9" t="s">
        <v>185</v>
      </c>
      <c r="I20" s="9" t="s">
        <v>1</v>
      </c>
      <c r="J20" s="9">
        <v>2</v>
      </c>
      <c r="K20" s="15">
        <f t="shared" si="0"/>
        <v>1.4814814814814815E-2</v>
      </c>
    </row>
    <row r="21" spans="1:11">
      <c r="A21" s="7">
        <v>17</v>
      </c>
      <c r="B21" s="7" t="s">
        <v>190</v>
      </c>
      <c r="C21" s="7" t="s">
        <v>211</v>
      </c>
      <c r="D21" s="7" t="s">
        <v>212</v>
      </c>
      <c r="E21" s="9" t="s">
        <v>213</v>
      </c>
      <c r="F21" s="16" t="s">
        <v>23</v>
      </c>
      <c r="G21" s="9" t="s">
        <v>184</v>
      </c>
      <c r="H21" s="9" t="s">
        <v>185</v>
      </c>
      <c r="I21" s="9" t="s">
        <v>1</v>
      </c>
      <c r="J21" s="9">
        <v>2</v>
      </c>
      <c r="K21" s="15">
        <f t="shared" si="0"/>
        <v>1.4814814814814815E-2</v>
      </c>
    </row>
    <row r="22" spans="1:11">
      <c r="A22" s="7">
        <v>18</v>
      </c>
      <c r="B22" s="7" t="s">
        <v>190</v>
      </c>
      <c r="C22" s="7" t="s">
        <v>214</v>
      </c>
      <c r="D22" s="7" t="s">
        <v>344</v>
      </c>
      <c r="E22" s="9" t="s">
        <v>368</v>
      </c>
      <c r="F22" s="16" t="s">
        <v>68</v>
      </c>
      <c r="G22" s="9" t="s">
        <v>197</v>
      </c>
      <c r="H22" s="9" t="s">
        <v>185</v>
      </c>
      <c r="I22" s="9" t="s">
        <v>1</v>
      </c>
      <c r="J22" s="9">
        <v>1</v>
      </c>
      <c r="K22" s="15">
        <f t="shared" si="0"/>
        <v>7.4074074074074077E-3</v>
      </c>
    </row>
    <row r="23" spans="1:11">
      <c r="A23" s="7">
        <v>19</v>
      </c>
      <c r="B23" s="7" t="s">
        <v>190</v>
      </c>
      <c r="C23" s="7" t="s">
        <v>217</v>
      </c>
      <c r="D23" s="7" t="s">
        <v>218</v>
      </c>
      <c r="E23" s="9" t="s">
        <v>219</v>
      </c>
      <c r="F23" s="16" t="s">
        <v>13</v>
      </c>
      <c r="G23" s="9" t="s">
        <v>184</v>
      </c>
      <c r="H23" s="9" t="s">
        <v>185</v>
      </c>
      <c r="I23" s="9" t="s">
        <v>1</v>
      </c>
      <c r="J23" s="9">
        <v>2</v>
      </c>
      <c r="K23" s="15">
        <f t="shared" si="0"/>
        <v>1.4814814814814815E-2</v>
      </c>
    </row>
    <row r="24" spans="1:11">
      <c r="A24" s="7">
        <v>20</v>
      </c>
      <c r="B24" s="7" t="s">
        <v>190</v>
      </c>
      <c r="C24" s="7" t="s">
        <v>223</v>
      </c>
      <c r="D24" s="7" t="s">
        <v>224</v>
      </c>
      <c r="E24" s="9" t="s">
        <v>225</v>
      </c>
      <c r="F24" s="16" t="s">
        <v>8</v>
      </c>
      <c r="G24" s="9" t="s">
        <v>184</v>
      </c>
      <c r="H24" s="9" t="s">
        <v>185</v>
      </c>
      <c r="I24" s="9" t="s">
        <v>1</v>
      </c>
      <c r="J24" s="9">
        <v>1</v>
      </c>
      <c r="K24" s="15">
        <f t="shared" si="0"/>
        <v>7.4074074074074077E-3</v>
      </c>
    </row>
    <row r="25" spans="1:11">
      <c r="J25" s="7">
        <f>SUM(J5:J24)</f>
        <v>135</v>
      </c>
    </row>
  </sheetData>
  <phoneticPr fontId="1" type="noConversion"/>
  <conditionalFormatting sqref="E1">
    <cfRule type="duplicateValues" dxfId="49" priority="2"/>
  </conditionalFormatting>
  <conditionalFormatting sqref="E2:E3">
    <cfRule type="expression" dxfId="48" priority="1" stopIfTrue="1">
      <formula>AND(COUNTIF($A$1:$A$84, E2)+COUNTIF($H$1:$H$84, E2)&gt;1,NOT(ISBLANK(E2)))</formula>
    </cfRule>
  </conditionalFormatting>
  <conditionalFormatting sqref="E5">
    <cfRule type="duplicateValues" dxfId="47" priority="21"/>
  </conditionalFormatting>
  <conditionalFormatting sqref="E6">
    <cfRule type="duplicateValues" dxfId="46" priority="20"/>
  </conditionalFormatting>
  <conditionalFormatting sqref="E7">
    <cfRule type="duplicateValues" dxfId="45" priority="19"/>
  </conditionalFormatting>
  <conditionalFormatting sqref="E8">
    <cfRule type="duplicateValues" dxfId="44" priority="18"/>
  </conditionalFormatting>
  <conditionalFormatting sqref="E9">
    <cfRule type="duplicateValues" dxfId="43" priority="17"/>
  </conditionalFormatting>
  <conditionalFormatting sqref="E11">
    <cfRule type="duplicateValues" dxfId="42" priority="16"/>
  </conditionalFormatting>
  <conditionalFormatting sqref="E12">
    <cfRule type="duplicateValues" dxfId="41" priority="15"/>
  </conditionalFormatting>
  <conditionalFormatting sqref="E13">
    <cfRule type="duplicateValues" dxfId="40" priority="14"/>
  </conditionalFormatting>
  <conditionalFormatting sqref="E14">
    <cfRule type="duplicateValues" dxfId="39" priority="13"/>
  </conditionalFormatting>
  <conditionalFormatting sqref="E16">
    <cfRule type="duplicateValues" dxfId="38" priority="12"/>
  </conditionalFormatting>
  <conditionalFormatting sqref="E18">
    <cfRule type="duplicateValues" dxfId="37" priority="11"/>
  </conditionalFormatting>
  <conditionalFormatting sqref="E19">
    <cfRule type="duplicateValues" dxfId="36" priority="10"/>
  </conditionalFormatting>
  <conditionalFormatting sqref="E20">
    <cfRule type="duplicateValues" dxfId="35" priority="8"/>
  </conditionalFormatting>
  <conditionalFormatting sqref="E21">
    <cfRule type="duplicateValues" dxfId="34" priority="9"/>
  </conditionalFormatting>
  <conditionalFormatting sqref="E22">
    <cfRule type="duplicateValues" dxfId="33" priority="7"/>
  </conditionalFormatting>
  <conditionalFormatting sqref="E23">
    <cfRule type="duplicateValues" dxfId="32" priority="6"/>
  </conditionalFormatting>
  <conditionalFormatting sqref="E24">
    <cfRule type="duplicateValues" dxfId="31" priority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3"/>
  <sheetViews>
    <sheetView zoomScaleNormal="100" workbookViewId="0">
      <selection activeCell="J27" sqref="J27"/>
    </sheetView>
  </sheetViews>
  <sheetFormatPr defaultColWidth="8.88671875" defaultRowHeight="13.2"/>
  <cols>
    <col min="1" max="1" width="11.109375" style="7" bestFit="1" customWidth="1"/>
    <col min="2" max="2" width="9.109375" style="7" bestFit="1" customWidth="1"/>
    <col min="3" max="4" width="11.109375" style="7" bestFit="1" customWidth="1"/>
    <col min="5" max="5" width="11.44140625" style="7" bestFit="1" customWidth="1"/>
    <col min="6" max="6" width="19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500106001</v>
      </c>
      <c r="B2" s="14" t="s">
        <v>113</v>
      </c>
      <c r="C2" s="14" t="s">
        <v>86</v>
      </c>
      <c r="D2" s="14">
        <v>500106</v>
      </c>
      <c r="E2" s="20">
        <v>106.30112</v>
      </c>
      <c r="F2" s="20">
        <v>29.607620000000001</v>
      </c>
      <c r="G2" s="14" t="s">
        <v>87</v>
      </c>
    </row>
    <row r="3" spans="1:11">
      <c r="A3" s="13"/>
      <c r="B3" s="14"/>
      <c r="C3" s="14"/>
      <c r="D3" s="14"/>
      <c r="E3" s="20"/>
      <c r="F3" s="20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9">
        <v>2</v>
      </c>
      <c r="K5" s="15">
        <f>J5/31</f>
        <v>6.4516129032258063E-2</v>
      </c>
    </row>
    <row r="6" spans="1:11">
      <c r="A6" s="7">
        <v>2</v>
      </c>
      <c r="B6" s="7" t="s">
        <v>236</v>
      </c>
      <c r="C6" s="7" t="s">
        <v>237</v>
      </c>
      <c r="D6" s="7" t="s">
        <v>238</v>
      </c>
      <c r="E6" s="9" t="s">
        <v>239</v>
      </c>
      <c r="F6" s="16" t="s">
        <v>3</v>
      </c>
      <c r="G6" s="9" t="s">
        <v>184</v>
      </c>
      <c r="H6" s="9" t="s">
        <v>185</v>
      </c>
      <c r="I6" s="9" t="s">
        <v>1</v>
      </c>
      <c r="J6" s="9">
        <v>2</v>
      </c>
      <c r="K6" s="15">
        <f t="shared" ref="K6:K12" si="0">J6/31</f>
        <v>6.4516129032258063E-2</v>
      </c>
    </row>
    <row r="7" spans="1:11">
      <c r="A7" s="7">
        <v>3</v>
      </c>
      <c r="B7" s="7" t="s">
        <v>190</v>
      </c>
      <c r="C7" s="7" t="s">
        <v>198</v>
      </c>
      <c r="D7" s="7" t="s">
        <v>199</v>
      </c>
      <c r="E7" s="9" t="s">
        <v>200</v>
      </c>
      <c r="F7" s="16" t="s">
        <v>4</v>
      </c>
      <c r="G7" s="9" t="s">
        <v>184</v>
      </c>
      <c r="H7" s="9" t="s">
        <v>185</v>
      </c>
      <c r="I7" s="9" t="s">
        <v>1</v>
      </c>
      <c r="J7" s="9">
        <v>4</v>
      </c>
      <c r="K7" s="15">
        <f t="shared" si="0"/>
        <v>0.12903225806451613</v>
      </c>
    </row>
    <row r="8" spans="1:11">
      <c r="A8" s="7">
        <v>4</v>
      </c>
      <c r="B8" s="7" t="s">
        <v>190</v>
      </c>
      <c r="C8" s="7" t="s">
        <v>208</v>
      </c>
      <c r="D8" s="7" t="s">
        <v>209</v>
      </c>
      <c r="E8" s="9" t="s">
        <v>210</v>
      </c>
      <c r="F8" s="16" t="s">
        <v>2</v>
      </c>
      <c r="G8" s="9" t="s">
        <v>184</v>
      </c>
      <c r="H8" s="9" t="s">
        <v>185</v>
      </c>
      <c r="I8" s="9" t="s">
        <v>1</v>
      </c>
      <c r="J8" s="9">
        <v>13</v>
      </c>
      <c r="K8" s="15">
        <f t="shared" si="0"/>
        <v>0.41935483870967744</v>
      </c>
    </row>
    <row r="9" spans="1:11">
      <c r="A9" s="7">
        <v>5</v>
      </c>
      <c r="B9" s="7" t="s">
        <v>190</v>
      </c>
      <c r="C9" s="7" t="s">
        <v>248</v>
      </c>
      <c r="D9" s="7" t="s">
        <v>249</v>
      </c>
      <c r="E9" s="9" t="s">
        <v>250</v>
      </c>
      <c r="F9" s="16" t="s">
        <v>18</v>
      </c>
      <c r="G9" s="9" t="s">
        <v>184</v>
      </c>
      <c r="H9" s="9" t="s">
        <v>185</v>
      </c>
      <c r="I9" s="9" t="s">
        <v>1</v>
      </c>
      <c r="J9" s="9">
        <v>2</v>
      </c>
      <c r="K9" s="15">
        <f t="shared" si="0"/>
        <v>6.4516129032258063E-2</v>
      </c>
    </row>
    <row r="10" spans="1:11">
      <c r="A10" s="7">
        <v>6</v>
      </c>
      <c r="B10" s="7" t="s">
        <v>190</v>
      </c>
      <c r="C10" s="7" t="s">
        <v>211</v>
      </c>
      <c r="D10" s="7" t="s">
        <v>212</v>
      </c>
      <c r="E10" s="9" t="s">
        <v>213</v>
      </c>
      <c r="F10" s="16" t="s">
        <v>23</v>
      </c>
      <c r="G10" s="9" t="s">
        <v>184</v>
      </c>
      <c r="H10" s="9" t="s">
        <v>185</v>
      </c>
      <c r="I10" s="9" t="s">
        <v>1</v>
      </c>
      <c r="J10" s="9">
        <v>2</v>
      </c>
      <c r="K10" s="15">
        <f t="shared" si="0"/>
        <v>6.4516129032258063E-2</v>
      </c>
    </row>
    <row r="11" spans="1:11">
      <c r="A11" s="7">
        <v>7</v>
      </c>
      <c r="B11" s="7" t="s">
        <v>190</v>
      </c>
      <c r="C11" s="7" t="s">
        <v>214</v>
      </c>
      <c r="D11" s="7" t="s">
        <v>215</v>
      </c>
      <c r="E11" s="9" t="s">
        <v>216</v>
      </c>
      <c r="F11" s="16" t="s">
        <v>17</v>
      </c>
      <c r="G11" s="9" t="s">
        <v>184</v>
      </c>
      <c r="H11" s="9" t="s">
        <v>185</v>
      </c>
      <c r="I11" s="9" t="s">
        <v>1</v>
      </c>
      <c r="J11" s="9">
        <v>1</v>
      </c>
      <c r="K11" s="15">
        <f t="shared" si="0"/>
        <v>3.2258064516129031E-2</v>
      </c>
    </row>
    <row r="12" spans="1:11">
      <c r="A12" s="7">
        <v>8</v>
      </c>
      <c r="B12" s="7" t="s">
        <v>190</v>
      </c>
      <c r="C12" s="7" t="s">
        <v>220</v>
      </c>
      <c r="D12" s="7" t="s">
        <v>221</v>
      </c>
      <c r="E12" s="9" t="s">
        <v>255</v>
      </c>
      <c r="F12" s="16" t="s">
        <v>0</v>
      </c>
      <c r="G12" s="9" t="s">
        <v>184</v>
      </c>
      <c r="H12" s="9" t="s">
        <v>185</v>
      </c>
      <c r="I12" s="9" t="s">
        <v>1</v>
      </c>
      <c r="J12" s="9">
        <v>5</v>
      </c>
      <c r="K12" s="15">
        <f t="shared" si="0"/>
        <v>0.16129032258064516</v>
      </c>
    </row>
    <row r="13" spans="1:11">
      <c r="J13" s="7">
        <f>SUM(J5:J12)</f>
        <v>31</v>
      </c>
    </row>
  </sheetData>
  <phoneticPr fontId="1" type="noConversion"/>
  <conditionalFormatting sqref="E1">
    <cfRule type="duplicateValues" dxfId="30" priority="2"/>
  </conditionalFormatting>
  <conditionalFormatting sqref="E2:E3">
    <cfRule type="expression" dxfId="29" priority="1" stopIfTrue="1">
      <formula>AND(COUNTIF($A$2:$A$84, E2)+COUNTIF($H$1:$H$84, E2)&gt;1,NOT(ISBLANK(E2)))</formula>
    </cfRule>
  </conditionalFormatting>
  <conditionalFormatting sqref="E5">
    <cfRule type="duplicateValues" dxfId="28" priority="9"/>
  </conditionalFormatting>
  <conditionalFormatting sqref="E6">
    <cfRule type="duplicateValues" dxfId="27" priority="8"/>
  </conditionalFormatting>
  <conditionalFormatting sqref="E7">
    <cfRule type="duplicateValues" dxfId="26" priority="7"/>
  </conditionalFormatting>
  <conditionalFormatting sqref="E8">
    <cfRule type="duplicateValues" dxfId="25" priority="6"/>
  </conditionalFormatting>
  <conditionalFormatting sqref="E9">
    <cfRule type="duplicateValues" dxfId="24" priority="5"/>
  </conditionalFormatting>
  <conditionalFormatting sqref="E10">
    <cfRule type="duplicateValues" dxfId="23" priority="4"/>
  </conditionalFormatting>
  <conditionalFormatting sqref="E11">
    <cfRule type="duplicateValues" dxfId="22" priority="3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5"/>
  <sheetViews>
    <sheetView tabSelected="1" zoomScaleNormal="100" workbookViewId="0">
      <selection activeCell="N12" sqref="N12"/>
    </sheetView>
  </sheetViews>
  <sheetFormatPr defaultColWidth="8.88671875" defaultRowHeight="13.2"/>
  <cols>
    <col min="1" max="1" width="11.109375" style="7" bestFit="1" customWidth="1"/>
    <col min="2" max="2" width="9.109375" style="7" bestFit="1" customWidth="1"/>
    <col min="3" max="4" width="11.109375" style="7" bestFit="1" customWidth="1"/>
    <col min="5" max="5" width="13.109375" style="7" bestFit="1" customWidth="1"/>
    <col min="6" max="6" width="22.66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500108004</v>
      </c>
      <c r="B2" s="14" t="s">
        <v>114</v>
      </c>
      <c r="C2" s="14" t="s">
        <v>86</v>
      </c>
      <c r="D2" s="14">
        <v>500108</v>
      </c>
      <c r="E2" s="20">
        <v>106.652333</v>
      </c>
      <c r="F2" s="20">
        <v>29.500225</v>
      </c>
      <c r="G2" s="14" t="s">
        <v>87</v>
      </c>
    </row>
    <row r="3" spans="1:11">
      <c r="A3" s="13"/>
      <c r="B3" s="14"/>
      <c r="C3" s="14"/>
      <c r="D3" s="14"/>
      <c r="E3" s="20"/>
      <c r="F3" s="20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1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7">
        <v>5</v>
      </c>
      <c r="K5" s="18">
        <f>J5/167</f>
        <v>2.9940119760479042E-2</v>
      </c>
    </row>
    <row r="6" spans="1:11">
      <c r="A6" s="7">
        <v>2</v>
      </c>
      <c r="B6" s="9" t="s">
        <v>369</v>
      </c>
      <c r="C6" s="9" t="s">
        <v>370</v>
      </c>
      <c r="D6" s="9" t="s">
        <v>371</v>
      </c>
      <c r="E6" s="9" t="s">
        <v>372</v>
      </c>
      <c r="F6" s="16" t="s">
        <v>72</v>
      </c>
      <c r="G6" s="9" t="s">
        <v>184</v>
      </c>
      <c r="H6" s="9" t="s">
        <v>373</v>
      </c>
      <c r="I6" s="9" t="s">
        <v>1</v>
      </c>
      <c r="J6" s="7">
        <v>1</v>
      </c>
      <c r="K6" s="18">
        <f>J6/167</f>
        <v>5.9880239520958087E-3</v>
      </c>
    </row>
    <row r="7" spans="1:11">
      <c r="A7" s="7">
        <v>3</v>
      </c>
      <c r="B7" s="7" t="s">
        <v>190</v>
      </c>
      <c r="C7" s="7" t="s">
        <v>191</v>
      </c>
      <c r="D7" s="7" t="s">
        <v>192</v>
      </c>
      <c r="E7" s="9" t="s">
        <v>193</v>
      </c>
      <c r="F7" s="16" t="s">
        <v>11</v>
      </c>
      <c r="G7" s="9" t="s">
        <v>184</v>
      </c>
      <c r="H7" s="9" t="s">
        <v>185</v>
      </c>
      <c r="I7" s="9" t="s">
        <v>1</v>
      </c>
      <c r="J7" s="7">
        <v>1</v>
      </c>
      <c r="K7" s="18">
        <f t="shared" ref="K7:K24" si="0">J7/167</f>
        <v>5.9880239520958087E-3</v>
      </c>
    </row>
    <row r="8" spans="1:11">
      <c r="A8" s="7">
        <v>4</v>
      </c>
      <c r="B8" s="7" t="s">
        <v>190</v>
      </c>
      <c r="C8" s="7" t="s">
        <v>194</v>
      </c>
      <c r="D8" s="7" t="s">
        <v>195</v>
      </c>
      <c r="E8" s="9" t="s">
        <v>196</v>
      </c>
      <c r="F8" s="16" t="s">
        <v>5</v>
      </c>
      <c r="G8" s="9" t="s">
        <v>197</v>
      </c>
      <c r="H8" s="9" t="s">
        <v>185</v>
      </c>
      <c r="I8" s="9" t="s">
        <v>1</v>
      </c>
      <c r="J8" s="7">
        <v>1</v>
      </c>
      <c r="K8" s="18">
        <f t="shared" si="0"/>
        <v>5.9880239520958087E-3</v>
      </c>
    </row>
    <row r="9" spans="1:11">
      <c r="A9" s="7">
        <v>5</v>
      </c>
      <c r="B9" s="7" t="s">
        <v>190</v>
      </c>
      <c r="C9" s="7" t="s">
        <v>318</v>
      </c>
      <c r="D9" s="7" t="s">
        <v>319</v>
      </c>
      <c r="E9" s="9" t="s">
        <v>320</v>
      </c>
      <c r="F9" s="16" t="s">
        <v>47</v>
      </c>
      <c r="G9" s="9" t="s">
        <v>184</v>
      </c>
      <c r="H9" s="9" t="s">
        <v>185</v>
      </c>
      <c r="I9" s="9" t="s">
        <v>1</v>
      </c>
      <c r="J9" s="7">
        <v>5</v>
      </c>
      <c r="K9" s="18">
        <f t="shared" si="0"/>
        <v>2.9940119760479042E-2</v>
      </c>
    </row>
    <row r="10" spans="1:11">
      <c r="A10" s="7">
        <v>6</v>
      </c>
      <c r="B10" s="7" t="s">
        <v>190</v>
      </c>
      <c r="C10" s="7" t="s">
        <v>198</v>
      </c>
      <c r="D10" s="7" t="s">
        <v>272</v>
      </c>
      <c r="E10" s="9" t="s">
        <v>273</v>
      </c>
      <c r="F10" s="16" t="s">
        <v>27</v>
      </c>
      <c r="G10" s="9" t="s">
        <v>184</v>
      </c>
      <c r="H10" s="9" t="s">
        <v>185</v>
      </c>
      <c r="I10" s="9" t="s">
        <v>1</v>
      </c>
      <c r="J10" s="7">
        <v>2</v>
      </c>
      <c r="K10" s="18">
        <f t="shared" si="0"/>
        <v>1.1976047904191617E-2</v>
      </c>
    </row>
    <row r="11" spans="1:11">
      <c r="A11" s="7">
        <v>7</v>
      </c>
      <c r="B11" s="7" t="s">
        <v>190</v>
      </c>
      <c r="C11" s="7" t="s">
        <v>198</v>
      </c>
      <c r="D11" s="7" t="s">
        <v>199</v>
      </c>
      <c r="E11" s="9" t="s">
        <v>200</v>
      </c>
      <c r="F11" s="16" t="s">
        <v>4</v>
      </c>
      <c r="G11" s="9" t="s">
        <v>184</v>
      </c>
      <c r="H11" s="9" t="s">
        <v>185</v>
      </c>
      <c r="I11" s="9" t="s">
        <v>1</v>
      </c>
      <c r="J11" s="7">
        <v>21</v>
      </c>
      <c r="K11" s="18">
        <f t="shared" si="0"/>
        <v>0.12574850299401197</v>
      </c>
    </row>
    <row r="12" spans="1:11">
      <c r="A12" s="7">
        <v>8</v>
      </c>
      <c r="B12" s="7" t="s">
        <v>190</v>
      </c>
      <c r="C12" s="7" t="s">
        <v>201</v>
      </c>
      <c r="D12" s="7" t="s">
        <v>202</v>
      </c>
      <c r="E12" s="9" t="s">
        <v>203</v>
      </c>
      <c r="F12" s="16" t="s">
        <v>21</v>
      </c>
      <c r="G12" s="9" t="s">
        <v>184</v>
      </c>
      <c r="H12" s="9" t="s">
        <v>185</v>
      </c>
      <c r="I12" s="9" t="s">
        <v>1</v>
      </c>
      <c r="J12" s="7">
        <v>13</v>
      </c>
      <c r="K12" s="18">
        <f t="shared" si="0"/>
        <v>7.7844311377245512E-2</v>
      </c>
    </row>
    <row r="13" spans="1:11">
      <c r="A13" s="7">
        <v>9</v>
      </c>
      <c r="B13" s="7" t="s">
        <v>190</v>
      </c>
      <c r="C13" s="7" t="s">
        <v>204</v>
      </c>
      <c r="D13" s="7" t="s">
        <v>205</v>
      </c>
      <c r="E13" s="9" t="s">
        <v>206</v>
      </c>
      <c r="F13" s="16" t="s">
        <v>58</v>
      </c>
      <c r="G13" s="9" t="s">
        <v>207</v>
      </c>
      <c r="H13" s="9" t="s">
        <v>185</v>
      </c>
      <c r="I13" s="9" t="s">
        <v>1</v>
      </c>
      <c r="J13" s="7">
        <v>7</v>
      </c>
      <c r="K13" s="15">
        <f t="shared" si="0"/>
        <v>4.1916167664670656E-2</v>
      </c>
    </row>
    <row r="14" spans="1:11">
      <c r="A14" s="7">
        <v>10</v>
      </c>
      <c r="B14" s="7" t="s">
        <v>190</v>
      </c>
      <c r="C14" s="7" t="s">
        <v>208</v>
      </c>
      <c r="D14" s="7" t="s">
        <v>209</v>
      </c>
      <c r="E14" s="9" t="s">
        <v>210</v>
      </c>
      <c r="F14" s="16" t="s">
        <v>2</v>
      </c>
      <c r="G14" s="9" t="s">
        <v>184</v>
      </c>
      <c r="H14" s="9" t="s">
        <v>185</v>
      </c>
      <c r="I14" s="9" t="s">
        <v>1</v>
      </c>
      <c r="J14" s="19">
        <v>10</v>
      </c>
      <c r="K14" s="18">
        <f t="shared" si="0"/>
        <v>5.9880239520958084E-2</v>
      </c>
    </row>
    <row r="15" spans="1:11">
      <c r="A15" s="7">
        <v>11</v>
      </c>
      <c r="B15" s="7" t="s">
        <v>190</v>
      </c>
      <c r="C15" s="7" t="s">
        <v>248</v>
      </c>
      <c r="D15" s="7" t="s">
        <v>295</v>
      </c>
      <c r="E15" s="9" t="s">
        <v>296</v>
      </c>
      <c r="F15" s="16" t="s">
        <v>37</v>
      </c>
      <c r="G15" s="9" t="s">
        <v>184</v>
      </c>
      <c r="H15" s="9" t="s">
        <v>185</v>
      </c>
      <c r="I15" s="9" t="s">
        <v>1</v>
      </c>
      <c r="J15" s="7">
        <v>5</v>
      </c>
      <c r="K15" s="18">
        <f t="shared" si="0"/>
        <v>2.9940119760479042E-2</v>
      </c>
    </row>
    <row r="16" spans="1:11">
      <c r="A16" s="7">
        <v>12</v>
      </c>
      <c r="B16" s="7" t="s">
        <v>190</v>
      </c>
      <c r="C16" s="7" t="s">
        <v>248</v>
      </c>
      <c r="D16" s="7" t="s">
        <v>249</v>
      </c>
      <c r="E16" s="9" t="s">
        <v>250</v>
      </c>
      <c r="F16" s="16" t="s">
        <v>18</v>
      </c>
      <c r="G16" s="9" t="s">
        <v>184</v>
      </c>
      <c r="H16" s="9" t="s">
        <v>185</v>
      </c>
      <c r="I16" s="9" t="s">
        <v>1</v>
      </c>
      <c r="J16" s="7">
        <v>23</v>
      </c>
      <c r="K16" s="18">
        <f t="shared" si="0"/>
        <v>0.1377245508982036</v>
      </c>
    </row>
    <row r="17" spans="1:11">
      <c r="A17" s="7">
        <v>13</v>
      </c>
      <c r="B17" s="7" t="s">
        <v>190</v>
      </c>
      <c r="C17" s="7" t="s">
        <v>248</v>
      </c>
      <c r="D17" s="7" t="s">
        <v>249</v>
      </c>
      <c r="E17" s="9" t="s">
        <v>347</v>
      </c>
      <c r="F17" s="16" t="s">
        <v>60</v>
      </c>
      <c r="G17" s="9" t="s">
        <v>235</v>
      </c>
      <c r="H17" s="9" t="s">
        <v>185</v>
      </c>
      <c r="I17" s="9" t="s">
        <v>1</v>
      </c>
      <c r="J17" s="7">
        <v>30</v>
      </c>
      <c r="K17" s="18">
        <f t="shared" si="0"/>
        <v>0.17964071856287425</v>
      </c>
    </row>
    <row r="18" spans="1:11">
      <c r="A18" s="7">
        <v>14</v>
      </c>
      <c r="B18" s="7" t="s">
        <v>190</v>
      </c>
      <c r="C18" s="7" t="s">
        <v>211</v>
      </c>
      <c r="D18" s="7" t="s">
        <v>212</v>
      </c>
      <c r="E18" s="9" t="s">
        <v>213</v>
      </c>
      <c r="F18" s="16" t="s">
        <v>23</v>
      </c>
      <c r="G18" s="9" t="s">
        <v>184</v>
      </c>
      <c r="H18" s="9" t="s">
        <v>185</v>
      </c>
      <c r="I18" s="9" t="s">
        <v>1</v>
      </c>
      <c r="J18" s="7">
        <v>15</v>
      </c>
      <c r="K18" s="18">
        <f t="shared" si="0"/>
        <v>8.9820359281437126E-2</v>
      </c>
    </row>
    <row r="19" spans="1:11">
      <c r="A19" s="7">
        <v>15</v>
      </c>
      <c r="B19" s="7" t="s">
        <v>190</v>
      </c>
      <c r="C19" s="7" t="s">
        <v>211</v>
      </c>
      <c r="D19" s="7" t="s">
        <v>212</v>
      </c>
      <c r="E19" s="9" t="s">
        <v>374</v>
      </c>
      <c r="F19" s="16" t="s">
        <v>69</v>
      </c>
      <c r="G19" s="9" t="s">
        <v>207</v>
      </c>
      <c r="H19" s="9" t="s">
        <v>185</v>
      </c>
      <c r="I19" s="9" t="s">
        <v>1</v>
      </c>
      <c r="J19" s="7">
        <v>1</v>
      </c>
      <c r="K19" s="18">
        <f t="shared" si="0"/>
        <v>5.9880239520958087E-3</v>
      </c>
    </row>
    <row r="20" spans="1:11">
      <c r="A20" s="7">
        <v>16</v>
      </c>
      <c r="B20" s="7" t="s">
        <v>190</v>
      </c>
      <c r="C20" s="7" t="s">
        <v>214</v>
      </c>
      <c r="D20" s="7" t="s">
        <v>215</v>
      </c>
      <c r="E20" s="9" t="s">
        <v>216</v>
      </c>
      <c r="F20" s="16" t="s">
        <v>17</v>
      </c>
      <c r="G20" s="9" t="s">
        <v>184</v>
      </c>
      <c r="H20" s="9" t="s">
        <v>185</v>
      </c>
      <c r="I20" s="9" t="s">
        <v>1</v>
      </c>
      <c r="J20" s="7">
        <v>4</v>
      </c>
      <c r="K20" s="18">
        <f t="shared" si="0"/>
        <v>2.3952095808383235E-2</v>
      </c>
    </row>
    <row r="21" spans="1:11">
      <c r="A21" s="7">
        <v>17</v>
      </c>
      <c r="B21" s="7" t="s">
        <v>190</v>
      </c>
      <c r="C21" s="7" t="s">
        <v>214</v>
      </c>
      <c r="D21" s="7" t="s">
        <v>278</v>
      </c>
      <c r="E21" s="9" t="s">
        <v>338</v>
      </c>
      <c r="F21" s="16" t="s">
        <v>54</v>
      </c>
      <c r="G21" s="9" t="s">
        <v>197</v>
      </c>
      <c r="H21" s="9" t="s">
        <v>185</v>
      </c>
      <c r="I21" s="9" t="s">
        <v>1</v>
      </c>
      <c r="J21" s="19">
        <v>3</v>
      </c>
      <c r="K21" s="18">
        <f t="shared" si="0"/>
        <v>1.7964071856287425E-2</v>
      </c>
    </row>
    <row r="22" spans="1:11">
      <c r="A22" s="7">
        <v>18</v>
      </c>
      <c r="B22" s="7" t="s">
        <v>190</v>
      </c>
      <c r="C22" s="7" t="s">
        <v>251</v>
      </c>
      <c r="D22" s="7" t="s">
        <v>252</v>
      </c>
      <c r="E22" s="9" t="s">
        <v>253</v>
      </c>
      <c r="F22" s="16" t="s">
        <v>9</v>
      </c>
      <c r="G22" s="9" t="s">
        <v>184</v>
      </c>
      <c r="H22" s="9" t="s">
        <v>185</v>
      </c>
      <c r="I22" s="9" t="s">
        <v>1</v>
      </c>
      <c r="J22" s="19">
        <v>4</v>
      </c>
      <c r="K22" s="18">
        <f t="shared" si="0"/>
        <v>2.3952095808383235E-2</v>
      </c>
    </row>
    <row r="23" spans="1:11">
      <c r="A23" s="7">
        <v>19</v>
      </c>
      <c r="B23" s="7" t="s">
        <v>190</v>
      </c>
      <c r="C23" s="7" t="s">
        <v>220</v>
      </c>
      <c r="D23" s="7" t="s">
        <v>221</v>
      </c>
      <c r="E23" s="9" t="s">
        <v>255</v>
      </c>
      <c r="F23" s="16" t="s">
        <v>0</v>
      </c>
      <c r="G23" s="9" t="s">
        <v>184</v>
      </c>
      <c r="H23" s="9" t="s">
        <v>185</v>
      </c>
      <c r="I23" s="9" t="s">
        <v>1</v>
      </c>
      <c r="J23" s="19">
        <v>8</v>
      </c>
      <c r="K23" s="18">
        <f t="shared" si="0"/>
        <v>4.790419161676647E-2</v>
      </c>
    </row>
    <row r="24" spans="1:11">
      <c r="A24" s="7">
        <v>20</v>
      </c>
      <c r="B24" s="7" t="s">
        <v>190</v>
      </c>
      <c r="C24" s="7" t="s">
        <v>223</v>
      </c>
      <c r="D24" s="7" t="s">
        <v>283</v>
      </c>
      <c r="E24" s="9" t="s">
        <v>284</v>
      </c>
      <c r="F24" s="16" t="s">
        <v>34</v>
      </c>
      <c r="G24" s="9" t="s">
        <v>197</v>
      </c>
      <c r="H24" s="9" t="s">
        <v>185</v>
      </c>
      <c r="I24" s="9" t="s">
        <v>1</v>
      </c>
      <c r="J24" s="7">
        <v>8</v>
      </c>
      <c r="K24" s="18">
        <f t="shared" si="0"/>
        <v>4.790419161676647E-2</v>
      </c>
    </row>
    <row r="25" spans="1:11">
      <c r="H25" s="9"/>
      <c r="J25" s="7">
        <f>SUM(J5:J24)</f>
        <v>167</v>
      </c>
    </row>
  </sheetData>
  <phoneticPr fontId="1" type="noConversion"/>
  <conditionalFormatting sqref="E1">
    <cfRule type="duplicateValues" dxfId="21" priority="2"/>
  </conditionalFormatting>
  <conditionalFormatting sqref="E2:E3">
    <cfRule type="expression" dxfId="20" priority="1" stopIfTrue="1">
      <formula>AND(COUNTIF($A$2:$A$84, E2)+COUNTIF($H$1:$H$84, E2)&gt;1,NOT(ISBLANK(E2)))</formula>
    </cfRule>
  </conditionalFormatting>
  <conditionalFormatting sqref="E5">
    <cfRule type="duplicateValues" dxfId="19" priority="26"/>
  </conditionalFormatting>
  <conditionalFormatting sqref="E6">
    <cfRule type="duplicateValues" dxfId="18" priority="4"/>
  </conditionalFormatting>
  <conditionalFormatting sqref="E7">
    <cfRule type="duplicateValues" dxfId="17" priority="25"/>
  </conditionalFormatting>
  <conditionalFormatting sqref="E8">
    <cfRule type="duplicateValues" dxfId="16" priority="24"/>
  </conditionalFormatting>
  <conditionalFormatting sqref="E9">
    <cfRule type="duplicateValues" dxfId="15" priority="23"/>
  </conditionalFormatting>
  <conditionalFormatting sqref="E10">
    <cfRule type="duplicateValues" dxfId="14" priority="22"/>
  </conditionalFormatting>
  <conditionalFormatting sqref="E11">
    <cfRule type="duplicateValues" dxfId="13" priority="21"/>
  </conditionalFormatting>
  <conditionalFormatting sqref="E12">
    <cfRule type="duplicateValues" dxfId="12" priority="20"/>
  </conditionalFormatting>
  <conditionalFormatting sqref="E13">
    <cfRule type="duplicateValues" dxfId="11" priority="19"/>
  </conditionalFormatting>
  <conditionalFormatting sqref="E14">
    <cfRule type="duplicateValues" dxfId="10" priority="18"/>
  </conditionalFormatting>
  <conditionalFormatting sqref="E15">
    <cfRule type="duplicateValues" dxfId="9" priority="17"/>
  </conditionalFormatting>
  <conditionalFormatting sqref="E16">
    <cfRule type="duplicateValues" dxfId="8" priority="16"/>
  </conditionalFormatting>
  <conditionalFormatting sqref="E17">
    <cfRule type="duplicateValues" dxfId="7" priority="15"/>
  </conditionalFormatting>
  <conditionalFormatting sqref="E18">
    <cfRule type="duplicateValues" dxfId="6" priority="14"/>
  </conditionalFormatting>
  <conditionalFormatting sqref="E19">
    <cfRule type="duplicateValues" dxfId="5" priority="13"/>
  </conditionalFormatting>
  <conditionalFormatting sqref="E20">
    <cfRule type="duplicateValues" dxfId="4" priority="12"/>
  </conditionalFormatting>
  <conditionalFormatting sqref="E21">
    <cfRule type="duplicateValues" dxfId="3" priority="11"/>
  </conditionalFormatting>
  <conditionalFormatting sqref="E22">
    <cfRule type="duplicateValues" dxfId="2" priority="10"/>
  </conditionalFormatting>
  <conditionalFormatting sqref="E23">
    <cfRule type="duplicateValues" dxfId="1" priority="9"/>
  </conditionalFormatting>
  <conditionalFormatting sqref="E24">
    <cfRule type="duplicateValues" dxfId="0" priority="8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6"/>
  <sheetViews>
    <sheetView workbookViewId="0">
      <selection activeCell="H12" sqref="H12"/>
    </sheetView>
  </sheetViews>
  <sheetFormatPr defaultColWidth="8.88671875" defaultRowHeight="13.2"/>
  <cols>
    <col min="1" max="1" width="9.109375" style="7" bestFit="1" customWidth="1"/>
    <col min="2" max="3" width="5.33203125" style="7" bestFit="1" customWidth="1"/>
    <col min="4" max="4" width="42.21875" style="7" bestFit="1" customWidth="1"/>
    <col min="5" max="6" width="11.109375" style="7" bestFit="1" customWidth="1"/>
    <col min="7" max="7" width="12.77734375" style="7" bestFit="1" customWidth="1"/>
    <col min="8" max="16384" width="8.88671875" style="7"/>
  </cols>
  <sheetData>
    <row r="1" spans="1:7">
      <c r="A1" s="7" t="s">
        <v>115</v>
      </c>
      <c r="B1" s="7" t="s">
        <v>116</v>
      </c>
      <c r="C1" s="7" t="s">
        <v>117</v>
      </c>
      <c r="D1" s="7" t="s">
        <v>118</v>
      </c>
      <c r="E1" s="7" t="s">
        <v>119</v>
      </c>
      <c r="F1" s="7" t="s">
        <v>120</v>
      </c>
      <c r="G1" s="7" t="s">
        <v>121</v>
      </c>
    </row>
    <row r="2" spans="1:7">
      <c r="A2" s="7" t="s">
        <v>122</v>
      </c>
      <c r="B2" s="7">
        <v>20</v>
      </c>
      <c r="C2" s="7">
        <v>149</v>
      </c>
      <c r="D2" s="7" t="s">
        <v>123</v>
      </c>
      <c r="E2" s="26">
        <v>0.78900000000000003</v>
      </c>
      <c r="F2" s="26">
        <v>2.4319999999999999</v>
      </c>
      <c r="G2" s="26">
        <v>0.81200000000000006</v>
      </c>
    </row>
    <row r="3" spans="1:7">
      <c r="A3" s="7" t="s">
        <v>124</v>
      </c>
      <c r="B3" s="7">
        <v>13</v>
      </c>
      <c r="C3" s="7">
        <v>247</v>
      </c>
      <c r="D3" s="7" t="s">
        <v>125</v>
      </c>
      <c r="E3" s="26">
        <v>0.376</v>
      </c>
      <c r="F3" s="26">
        <v>1.956</v>
      </c>
      <c r="G3" s="26">
        <v>0.76300000000000001</v>
      </c>
    </row>
    <row r="4" spans="1:7">
      <c r="A4" s="7" t="s">
        <v>126</v>
      </c>
      <c r="B4" s="7">
        <v>25</v>
      </c>
      <c r="C4" s="7">
        <v>203</v>
      </c>
      <c r="D4" s="7" t="s">
        <v>127</v>
      </c>
      <c r="E4" s="26">
        <v>0.69599999999999995</v>
      </c>
      <c r="F4" s="26">
        <v>2.7440000000000002</v>
      </c>
      <c r="G4" s="26">
        <v>0.85199999999999998</v>
      </c>
    </row>
    <row r="5" spans="1:7">
      <c r="A5" s="7" t="s">
        <v>128</v>
      </c>
      <c r="B5" s="7">
        <v>13</v>
      </c>
      <c r="C5" s="7">
        <v>170</v>
      </c>
      <c r="D5" s="7" t="s">
        <v>129</v>
      </c>
      <c r="E5" s="26">
        <v>0.433</v>
      </c>
      <c r="F5" s="26">
        <v>2.1059999999999999</v>
      </c>
      <c r="G5" s="26">
        <v>0.82099999999999995</v>
      </c>
    </row>
    <row r="6" spans="1:7">
      <c r="A6" s="7" t="s">
        <v>130</v>
      </c>
      <c r="B6" s="7">
        <v>19</v>
      </c>
      <c r="C6" s="7">
        <v>217</v>
      </c>
      <c r="D6" s="7" t="s">
        <v>131</v>
      </c>
      <c r="E6" s="26">
        <v>0.56400000000000006</v>
      </c>
      <c r="F6" s="26">
        <v>2.5870000000000002</v>
      </c>
      <c r="G6" s="26">
        <v>0.879</v>
      </c>
    </row>
    <row r="7" spans="1:7">
      <c r="A7" s="7" t="s">
        <v>132</v>
      </c>
      <c r="B7" s="7">
        <v>21</v>
      </c>
      <c r="C7" s="7">
        <v>263</v>
      </c>
      <c r="D7" s="7" t="s">
        <v>133</v>
      </c>
      <c r="E7" s="26">
        <v>0.54300000000000004</v>
      </c>
      <c r="F7" s="26">
        <v>2.4420000000000002</v>
      </c>
      <c r="G7" s="26">
        <v>0.80200000000000005</v>
      </c>
    </row>
    <row r="8" spans="1:7">
      <c r="A8" s="7" t="s">
        <v>134</v>
      </c>
      <c r="B8" s="7">
        <v>12</v>
      </c>
      <c r="C8" s="7">
        <v>130</v>
      </c>
      <c r="D8" s="7" t="s">
        <v>135</v>
      </c>
      <c r="E8" s="26">
        <v>0.57099999999999995</v>
      </c>
      <c r="F8" s="26">
        <v>2.5870000000000002</v>
      </c>
      <c r="G8" s="26">
        <v>0.84299999999999997</v>
      </c>
    </row>
    <row r="9" spans="1:7">
      <c r="A9" s="7" t="s">
        <v>136</v>
      </c>
      <c r="B9" s="7">
        <v>18</v>
      </c>
      <c r="C9" s="7">
        <v>200</v>
      </c>
      <c r="D9" s="7" t="s">
        <v>137</v>
      </c>
      <c r="E9" s="26">
        <v>0.57299999999999995</v>
      </c>
      <c r="F9" s="26">
        <v>2.2709999999999999</v>
      </c>
      <c r="G9" s="26">
        <v>0.78600000000000003</v>
      </c>
    </row>
    <row r="10" spans="1:7">
      <c r="A10" s="7" t="s">
        <v>138</v>
      </c>
      <c r="B10" s="7">
        <v>14</v>
      </c>
      <c r="C10" s="7">
        <v>76</v>
      </c>
      <c r="D10" s="7" t="s">
        <v>139</v>
      </c>
      <c r="E10" s="26">
        <v>0.46300000000000002</v>
      </c>
      <c r="F10" s="26">
        <v>2.4239999999999999</v>
      </c>
      <c r="G10" s="26">
        <v>0.91900000000000004</v>
      </c>
    </row>
    <row r="11" spans="1:7">
      <c r="A11" s="7" t="s">
        <v>140</v>
      </c>
      <c r="B11" s="7">
        <v>19</v>
      </c>
      <c r="C11" s="7">
        <v>182</v>
      </c>
      <c r="D11" s="7" t="s">
        <v>141</v>
      </c>
      <c r="E11" s="26">
        <v>1.363</v>
      </c>
      <c r="F11" s="26">
        <v>2.3849999999999998</v>
      </c>
      <c r="G11" s="26">
        <v>0.81</v>
      </c>
    </row>
    <row r="12" spans="1:7">
      <c r="A12" s="7" t="s">
        <v>142</v>
      </c>
      <c r="B12" s="7">
        <v>11</v>
      </c>
      <c r="C12" s="7">
        <v>132</v>
      </c>
      <c r="D12" s="7" t="s">
        <v>127</v>
      </c>
      <c r="E12" s="26">
        <v>0.48000000000000004</v>
      </c>
      <c r="F12" s="26">
        <v>1.7889999999999999</v>
      </c>
      <c r="G12" s="26">
        <v>0.746</v>
      </c>
    </row>
    <row r="13" spans="1:7">
      <c r="A13" s="7" t="s">
        <v>143</v>
      </c>
      <c r="B13" s="7">
        <v>11</v>
      </c>
      <c r="C13" s="7">
        <v>79</v>
      </c>
      <c r="D13" s="7" t="s">
        <v>144</v>
      </c>
      <c r="E13" s="26">
        <v>0.53300000000000003</v>
      </c>
      <c r="F13" s="26">
        <v>1.8180000000000001</v>
      </c>
      <c r="G13" s="26">
        <v>0.874</v>
      </c>
    </row>
    <row r="14" spans="1:7">
      <c r="A14" s="7" t="s">
        <v>145</v>
      </c>
      <c r="B14" s="7">
        <v>17</v>
      </c>
      <c r="C14" s="7">
        <v>143</v>
      </c>
      <c r="D14" s="7" t="s">
        <v>146</v>
      </c>
      <c r="E14" s="26">
        <v>0.49</v>
      </c>
      <c r="F14" s="26">
        <v>2.464</v>
      </c>
      <c r="G14" s="26">
        <v>0.87</v>
      </c>
    </row>
    <row r="15" spans="1:7">
      <c r="A15" s="7" t="s">
        <v>147</v>
      </c>
      <c r="B15" s="7">
        <v>12</v>
      </c>
      <c r="C15" s="7">
        <v>160</v>
      </c>
      <c r="D15" s="7" t="s">
        <v>148</v>
      </c>
      <c r="E15" s="26">
        <v>0.46499999999999997</v>
      </c>
      <c r="F15" s="26">
        <v>1.8939999999999999</v>
      </c>
      <c r="G15" s="26">
        <v>0.76200000000000001</v>
      </c>
    </row>
    <row r="16" spans="1:7">
      <c r="A16" s="7" t="s">
        <v>149</v>
      </c>
      <c r="B16" s="7">
        <v>23</v>
      </c>
      <c r="C16" s="7">
        <v>201</v>
      </c>
      <c r="D16" s="7" t="s">
        <v>150</v>
      </c>
      <c r="E16" s="26">
        <v>1.86</v>
      </c>
      <c r="F16" s="26">
        <v>1.988</v>
      </c>
      <c r="G16" s="26">
        <v>0.63400000000000001</v>
      </c>
    </row>
    <row r="17" spans="1:7">
      <c r="A17" s="7" t="s">
        <v>151</v>
      </c>
      <c r="B17" s="7">
        <v>15</v>
      </c>
      <c r="C17" s="7">
        <v>181</v>
      </c>
      <c r="D17" s="7" t="s">
        <v>152</v>
      </c>
      <c r="E17" s="26">
        <v>0.37</v>
      </c>
      <c r="F17" s="26">
        <v>2.35</v>
      </c>
      <c r="G17" s="26">
        <v>0.86799999999999999</v>
      </c>
    </row>
    <row r="18" spans="1:7">
      <c r="A18" s="7" t="s">
        <v>153</v>
      </c>
      <c r="B18" s="7">
        <v>18</v>
      </c>
      <c r="C18" s="7">
        <v>126</v>
      </c>
      <c r="D18" s="7" t="s">
        <v>154</v>
      </c>
      <c r="E18" s="26">
        <v>0.59</v>
      </c>
      <c r="F18" s="26">
        <v>2.5539999999999998</v>
      </c>
      <c r="G18" s="26">
        <v>0.88400000000000001</v>
      </c>
    </row>
    <row r="19" spans="1:7">
      <c r="A19" s="7" t="s">
        <v>155</v>
      </c>
      <c r="B19" s="7">
        <v>18</v>
      </c>
      <c r="C19" s="7">
        <v>191</v>
      </c>
      <c r="D19" s="7" t="s">
        <v>156</v>
      </c>
      <c r="E19" s="26">
        <v>0.57699999999999996</v>
      </c>
      <c r="F19" s="26">
        <v>2.5760000000000001</v>
      </c>
      <c r="G19" s="26">
        <v>0.89100000000000001</v>
      </c>
    </row>
    <row r="20" spans="1:7">
      <c r="A20" s="7" t="s">
        <v>157</v>
      </c>
      <c r="B20" s="7">
        <v>20</v>
      </c>
      <c r="C20" s="7">
        <v>174</v>
      </c>
      <c r="D20" s="7" t="s">
        <v>158</v>
      </c>
      <c r="E20" s="26">
        <v>0.81799999999999995</v>
      </c>
      <c r="F20" s="26">
        <v>2.6463770000000002</v>
      </c>
      <c r="G20" s="26">
        <v>0.88338234473151611</v>
      </c>
    </row>
    <row r="21" spans="1:7">
      <c r="A21" s="7" t="s">
        <v>159</v>
      </c>
      <c r="B21" s="7">
        <v>20</v>
      </c>
      <c r="C21" s="7">
        <v>190</v>
      </c>
      <c r="D21" s="7" t="s">
        <v>160</v>
      </c>
      <c r="E21" s="26">
        <v>0.40699999999999997</v>
      </c>
      <c r="F21" s="26">
        <v>2.3115209999999999</v>
      </c>
      <c r="G21" s="26">
        <v>0.77160466587947929</v>
      </c>
    </row>
    <row r="22" spans="1:7">
      <c r="A22" s="7" t="s">
        <v>161</v>
      </c>
      <c r="B22" s="7">
        <v>16</v>
      </c>
      <c r="C22" s="7">
        <v>146</v>
      </c>
      <c r="D22" s="7" t="s">
        <v>162</v>
      </c>
      <c r="E22" s="26">
        <v>0.60799999999999998</v>
      </c>
      <c r="F22" s="26">
        <v>2.3675299999999999</v>
      </c>
      <c r="G22" s="26">
        <v>0.83563421193353793</v>
      </c>
    </row>
    <row r="23" spans="1:7">
      <c r="A23" s="7" t="s">
        <v>163</v>
      </c>
      <c r="B23" s="7">
        <v>11</v>
      </c>
      <c r="C23" s="7">
        <v>126</v>
      </c>
      <c r="D23" s="7" t="s">
        <v>164</v>
      </c>
      <c r="E23" s="26">
        <v>0.39400000000000002</v>
      </c>
      <c r="F23" s="26">
        <v>1.9821770000000001</v>
      </c>
      <c r="G23" s="26">
        <v>0.82663201453613833</v>
      </c>
    </row>
    <row r="24" spans="1:7">
      <c r="A24" s="7" t="s">
        <v>165</v>
      </c>
      <c r="B24" s="7">
        <v>20</v>
      </c>
      <c r="C24" s="7">
        <v>181</v>
      </c>
      <c r="D24" s="7" t="s">
        <v>166</v>
      </c>
      <c r="E24" s="26">
        <v>0.746</v>
      </c>
      <c r="F24" s="26">
        <v>2.5867360000000001</v>
      </c>
      <c r="G24" s="26">
        <v>0.86347368983384576</v>
      </c>
    </row>
    <row r="25" spans="1:7">
      <c r="A25" s="7" t="s">
        <v>167</v>
      </c>
      <c r="B25" s="7">
        <v>8</v>
      </c>
      <c r="C25" s="7">
        <v>73</v>
      </c>
      <c r="D25" s="7" t="s">
        <v>168</v>
      </c>
      <c r="E25" s="26">
        <v>0.42500000000000004</v>
      </c>
      <c r="F25" s="26">
        <v>1.741023</v>
      </c>
      <c r="G25" s="26">
        <v>0.83725508272454197</v>
      </c>
    </row>
    <row r="26" spans="1:7">
      <c r="A26" s="7" t="s">
        <v>169</v>
      </c>
      <c r="B26" s="7">
        <v>20</v>
      </c>
      <c r="C26" s="7">
        <v>240</v>
      </c>
      <c r="D26" s="7" t="s">
        <v>170</v>
      </c>
      <c r="E26" s="26">
        <v>0.69799999999999995</v>
      </c>
      <c r="F26" s="26">
        <v>2.5917379999999999</v>
      </c>
      <c r="G26" s="26">
        <v>0.86514339845372368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zoomScaleNormal="100" workbookViewId="0">
      <selection activeCell="F23" sqref="F23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.441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4805</v>
      </c>
      <c r="B2" s="14" t="s">
        <v>90</v>
      </c>
      <c r="C2" s="14" t="s">
        <v>86</v>
      </c>
      <c r="D2" s="14">
        <v>500111</v>
      </c>
      <c r="E2" s="14">
        <v>105.74531899999999</v>
      </c>
      <c r="F2" s="14">
        <v>29.696141999999998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9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9">
        <v>1</v>
      </c>
      <c r="B5" s="7" t="s">
        <v>256</v>
      </c>
      <c r="C5" s="7" t="s">
        <v>257</v>
      </c>
      <c r="D5" s="7" t="s">
        <v>258</v>
      </c>
      <c r="E5" s="7" t="s">
        <v>259</v>
      </c>
      <c r="F5" s="8" t="s">
        <v>29</v>
      </c>
      <c r="G5" s="7" t="s">
        <v>197</v>
      </c>
      <c r="H5" s="7" t="s">
        <v>185</v>
      </c>
      <c r="I5" s="7" t="s">
        <v>1</v>
      </c>
      <c r="J5" s="7">
        <v>10</v>
      </c>
      <c r="K5" s="18">
        <f>J5/141</f>
        <v>7.0921985815602842E-2</v>
      </c>
    </row>
    <row r="6" spans="1:11">
      <c r="A6" s="9">
        <v>2</v>
      </c>
      <c r="B6" s="7" t="s">
        <v>180</v>
      </c>
      <c r="C6" s="7" t="s">
        <v>181</v>
      </c>
      <c r="D6" s="7" t="s">
        <v>260</v>
      </c>
      <c r="E6" s="7" t="s">
        <v>261</v>
      </c>
      <c r="F6" s="8" t="s">
        <v>28</v>
      </c>
      <c r="G6" s="7" t="s">
        <v>184</v>
      </c>
      <c r="H6" s="7" t="s">
        <v>185</v>
      </c>
      <c r="I6" s="7" t="s">
        <v>1</v>
      </c>
      <c r="J6" s="7">
        <v>2</v>
      </c>
      <c r="K6" s="18">
        <f t="shared" ref="K6:K29" si="0">J6/141</f>
        <v>1.4184397163120567E-2</v>
      </c>
    </row>
    <row r="7" spans="1:11">
      <c r="A7" s="9">
        <v>3</v>
      </c>
      <c r="B7" s="7" t="s">
        <v>180</v>
      </c>
      <c r="C7" s="7" t="s">
        <v>181</v>
      </c>
      <c r="D7" s="7" t="s">
        <v>182</v>
      </c>
      <c r="E7" s="7" t="s">
        <v>183</v>
      </c>
      <c r="F7" s="8" t="s">
        <v>10</v>
      </c>
      <c r="G7" s="7" t="s">
        <v>184</v>
      </c>
      <c r="H7" s="7" t="s">
        <v>185</v>
      </c>
      <c r="I7" s="7" t="s">
        <v>1</v>
      </c>
      <c r="J7" s="7">
        <v>4</v>
      </c>
      <c r="K7" s="18">
        <f t="shared" si="0"/>
        <v>2.8368794326241134E-2</v>
      </c>
    </row>
    <row r="8" spans="1:11">
      <c r="A8" s="9">
        <v>4</v>
      </c>
      <c r="B8" s="7" t="s">
        <v>236</v>
      </c>
      <c r="C8" s="7" t="s">
        <v>237</v>
      </c>
      <c r="D8" s="7" t="s">
        <v>238</v>
      </c>
      <c r="E8" s="7" t="s">
        <v>239</v>
      </c>
      <c r="F8" s="8" t="s">
        <v>3</v>
      </c>
      <c r="G8" s="7" t="s">
        <v>184</v>
      </c>
      <c r="H8" s="7" t="s">
        <v>185</v>
      </c>
      <c r="I8" s="7" t="s">
        <v>1</v>
      </c>
      <c r="J8" s="7">
        <v>1</v>
      </c>
      <c r="K8" s="18">
        <f t="shared" si="0"/>
        <v>7.0921985815602835E-3</v>
      </c>
    </row>
    <row r="9" spans="1:11">
      <c r="A9" s="9">
        <v>5</v>
      </c>
      <c r="B9" s="7" t="s">
        <v>186</v>
      </c>
      <c r="C9" s="7" t="s">
        <v>187</v>
      </c>
      <c r="D9" s="7" t="s">
        <v>188</v>
      </c>
      <c r="E9" s="7" t="s">
        <v>189</v>
      </c>
      <c r="F9" s="8" t="s">
        <v>19</v>
      </c>
      <c r="G9" s="7" t="s">
        <v>184</v>
      </c>
      <c r="H9" s="7" t="s">
        <v>185</v>
      </c>
      <c r="I9" s="7" t="s">
        <v>1</v>
      </c>
      <c r="J9" s="7">
        <v>1</v>
      </c>
      <c r="K9" s="18">
        <f t="shared" si="0"/>
        <v>7.0921985815602835E-3</v>
      </c>
    </row>
    <row r="10" spans="1:11">
      <c r="A10" s="9">
        <v>6</v>
      </c>
      <c r="B10" s="7" t="s">
        <v>262</v>
      </c>
      <c r="C10" s="7" t="s">
        <v>263</v>
      </c>
      <c r="D10" s="7" t="s">
        <v>264</v>
      </c>
      <c r="E10" s="7" t="s">
        <v>265</v>
      </c>
      <c r="F10" s="8" t="s">
        <v>33</v>
      </c>
      <c r="G10" s="7" t="s">
        <v>207</v>
      </c>
      <c r="H10" s="7" t="s">
        <v>185</v>
      </c>
      <c r="I10" s="7" t="s">
        <v>1</v>
      </c>
      <c r="J10" s="7">
        <v>1</v>
      </c>
      <c r="K10" s="18">
        <f t="shared" si="0"/>
        <v>7.0921985815602835E-3</v>
      </c>
    </row>
    <row r="11" spans="1:11" ht="12.75" customHeight="1">
      <c r="A11" s="9">
        <v>7</v>
      </c>
      <c r="B11" s="7" t="s">
        <v>190</v>
      </c>
      <c r="C11" s="7" t="s">
        <v>191</v>
      </c>
      <c r="D11" s="7" t="s">
        <v>192</v>
      </c>
      <c r="E11" s="7" t="s">
        <v>193</v>
      </c>
      <c r="F11" s="8" t="s">
        <v>11</v>
      </c>
      <c r="G11" s="7" t="s">
        <v>184</v>
      </c>
      <c r="H11" s="7" t="s">
        <v>185</v>
      </c>
      <c r="I11" s="7" t="s">
        <v>1</v>
      </c>
      <c r="J11" s="7">
        <v>2</v>
      </c>
      <c r="K11" s="18">
        <f t="shared" si="0"/>
        <v>1.4184397163120567E-2</v>
      </c>
    </row>
    <row r="12" spans="1:11">
      <c r="A12" s="9">
        <v>8</v>
      </c>
      <c r="B12" s="7" t="s">
        <v>190</v>
      </c>
      <c r="C12" s="7" t="s">
        <v>194</v>
      </c>
      <c r="D12" s="7" t="s">
        <v>195</v>
      </c>
      <c r="E12" s="7" t="s">
        <v>196</v>
      </c>
      <c r="F12" s="8" t="s">
        <v>5</v>
      </c>
      <c r="G12" s="7" t="s">
        <v>197</v>
      </c>
      <c r="H12" s="7" t="s">
        <v>185</v>
      </c>
      <c r="I12" s="7" t="s">
        <v>1</v>
      </c>
      <c r="J12" s="7">
        <v>1</v>
      </c>
      <c r="K12" s="18">
        <f t="shared" si="0"/>
        <v>7.0921985815602835E-3</v>
      </c>
    </row>
    <row r="13" spans="1:11">
      <c r="A13" s="9">
        <v>9</v>
      </c>
      <c r="B13" s="7" t="s">
        <v>190</v>
      </c>
      <c r="C13" s="7" t="s">
        <v>266</v>
      </c>
      <c r="D13" s="7" t="s">
        <v>267</v>
      </c>
      <c r="E13" s="7" t="s">
        <v>268</v>
      </c>
      <c r="F13" s="8" t="s">
        <v>25</v>
      </c>
      <c r="G13" s="7" t="s">
        <v>197</v>
      </c>
      <c r="H13" s="7" t="s">
        <v>185</v>
      </c>
      <c r="I13" s="7" t="s">
        <v>1</v>
      </c>
      <c r="J13" s="7">
        <v>4</v>
      </c>
      <c r="K13" s="15">
        <f t="shared" si="0"/>
        <v>2.8368794326241134E-2</v>
      </c>
    </row>
    <row r="14" spans="1:11">
      <c r="A14" s="9">
        <v>10</v>
      </c>
      <c r="B14" s="7" t="s">
        <v>190</v>
      </c>
      <c r="C14" s="7" t="s">
        <v>269</v>
      </c>
      <c r="D14" s="7" t="s">
        <v>270</v>
      </c>
      <c r="E14" s="7" t="s">
        <v>271</v>
      </c>
      <c r="F14" s="8" t="s">
        <v>24</v>
      </c>
      <c r="G14" s="7" t="s">
        <v>184</v>
      </c>
      <c r="H14" s="7" t="s">
        <v>185</v>
      </c>
      <c r="I14" s="7" t="s">
        <v>1</v>
      </c>
      <c r="J14" s="7">
        <v>1</v>
      </c>
      <c r="K14" s="15">
        <f t="shared" si="0"/>
        <v>7.0921985815602835E-3</v>
      </c>
    </row>
    <row r="15" spans="1:11">
      <c r="A15" s="9">
        <v>11</v>
      </c>
      <c r="B15" s="7" t="s">
        <v>190</v>
      </c>
      <c r="C15" s="7" t="s">
        <v>198</v>
      </c>
      <c r="D15" s="7" t="s">
        <v>272</v>
      </c>
      <c r="E15" s="7" t="s">
        <v>273</v>
      </c>
      <c r="F15" s="8" t="s">
        <v>27</v>
      </c>
      <c r="G15" s="7" t="s">
        <v>184</v>
      </c>
      <c r="H15" s="7" t="s">
        <v>185</v>
      </c>
      <c r="I15" s="7" t="s">
        <v>1</v>
      </c>
      <c r="J15" s="7">
        <v>3</v>
      </c>
      <c r="K15" s="15">
        <f t="shared" si="0"/>
        <v>2.1276595744680851E-2</v>
      </c>
    </row>
    <row r="16" spans="1:11">
      <c r="A16" s="9">
        <v>12</v>
      </c>
      <c r="B16" s="7" t="s">
        <v>190</v>
      </c>
      <c r="C16" s="7" t="s">
        <v>198</v>
      </c>
      <c r="D16" s="7" t="s">
        <v>199</v>
      </c>
      <c r="E16" s="7" t="s">
        <v>200</v>
      </c>
      <c r="F16" s="8" t="s">
        <v>4</v>
      </c>
      <c r="G16" s="7" t="s">
        <v>184</v>
      </c>
      <c r="H16" s="7" t="s">
        <v>185</v>
      </c>
      <c r="I16" s="7" t="s">
        <v>1</v>
      </c>
      <c r="J16" s="7">
        <v>19</v>
      </c>
      <c r="K16" s="15">
        <f t="shared" si="0"/>
        <v>0.13475177304964539</v>
      </c>
    </row>
    <row r="17" spans="1:11">
      <c r="A17" s="9">
        <v>13</v>
      </c>
      <c r="B17" s="7" t="s">
        <v>190</v>
      </c>
      <c r="C17" s="7" t="s">
        <v>242</v>
      </c>
      <c r="D17" s="7" t="s">
        <v>243</v>
      </c>
      <c r="E17" s="7" t="s">
        <v>244</v>
      </c>
      <c r="F17" s="8" t="s">
        <v>16</v>
      </c>
      <c r="G17" s="7" t="s">
        <v>197</v>
      </c>
      <c r="H17" s="7" t="s">
        <v>185</v>
      </c>
      <c r="I17" s="7" t="s">
        <v>1</v>
      </c>
      <c r="J17" s="7">
        <v>11</v>
      </c>
      <c r="K17" s="15">
        <f t="shared" si="0"/>
        <v>7.8014184397163122E-2</v>
      </c>
    </row>
    <row r="18" spans="1:11">
      <c r="A18" s="9">
        <v>14</v>
      </c>
      <c r="B18" s="7" t="s">
        <v>190</v>
      </c>
      <c r="C18" s="7" t="s">
        <v>201</v>
      </c>
      <c r="D18" s="7" t="s">
        <v>202</v>
      </c>
      <c r="E18" s="7" t="s">
        <v>203</v>
      </c>
      <c r="F18" s="8" t="s">
        <v>21</v>
      </c>
      <c r="G18" s="7" t="s">
        <v>184</v>
      </c>
      <c r="H18" s="7" t="s">
        <v>185</v>
      </c>
      <c r="I18" s="7" t="s">
        <v>1</v>
      </c>
      <c r="J18" s="7">
        <v>11</v>
      </c>
      <c r="K18" s="15">
        <f t="shared" si="0"/>
        <v>7.8014184397163122E-2</v>
      </c>
    </row>
    <row r="19" spans="1:11">
      <c r="A19" s="9">
        <v>15</v>
      </c>
      <c r="B19" s="7" t="s">
        <v>190</v>
      </c>
      <c r="C19" s="7" t="s">
        <v>204</v>
      </c>
      <c r="D19" s="7" t="s">
        <v>205</v>
      </c>
      <c r="E19" s="7" t="s">
        <v>274</v>
      </c>
      <c r="F19" s="8" t="s">
        <v>31</v>
      </c>
      <c r="G19" s="7" t="s">
        <v>197</v>
      </c>
      <c r="H19" s="7" t="s">
        <v>185</v>
      </c>
      <c r="I19" s="7" t="s">
        <v>1</v>
      </c>
      <c r="J19" s="7">
        <v>1</v>
      </c>
      <c r="K19" s="15">
        <f t="shared" si="0"/>
        <v>7.0921985815602835E-3</v>
      </c>
    </row>
    <row r="20" spans="1:11">
      <c r="A20" s="9">
        <v>16</v>
      </c>
      <c r="B20" s="7" t="s">
        <v>190</v>
      </c>
      <c r="C20" s="7" t="s">
        <v>275</v>
      </c>
      <c r="D20" s="7" t="s">
        <v>276</v>
      </c>
      <c r="E20" s="7" t="s">
        <v>277</v>
      </c>
      <c r="F20" s="8" t="s">
        <v>30</v>
      </c>
      <c r="G20" s="7" t="s">
        <v>184</v>
      </c>
      <c r="H20" s="7" t="s">
        <v>185</v>
      </c>
      <c r="I20" s="7" t="s">
        <v>1</v>
      </c>
      <c r="J20" s="7">
        <v>2</v>
      </c>
      <c r="K20" s="15">
        <f t="shared" si="0"/>
        <v>1.4184397163120567E-2</v>
      </c>
    </row>
    <row r="21" spans="1:11">
      <c r="A21" s="9">
        <v>17</v>
      </c>
      <c r="B21" s="7" t="s">
        <v>190</v>
      </c>
      <c r="C21" s="7" t="s">
        <v>208</v>
      </c>
      <c r="D21" s="7" t="s">
        <v>209</v>
      </c>
      <c r="E21" s="7" t="s">
        <v>210</v>
      </c>
      <c r="F21" s="8" t="s">
        <v>2</v>
      </c>
      <c r="G21" s="7" t="s">
        <v>184</v>
      </c>
      <c r="H21" s="7" t="s">
        <v>185</v>
      </c>
      <c r="I21" s="7" t="s">
        <v>1</v>
      </c>
      <c r="J21" s="7">
        <v>26</v>
      </c>
      <c r="K21" s="15">
        <f t="shared" si="0"/>
        <v>0.18439716312056736</v>
      </c>
    </row>
    <row r="22" spans="1:11">
      <c r="A22" s="9">
        <v>18</v>
      </c>
      <c r="B22" s="7" t="s">
        <v>190</v>
      </c>
      <c r="C22" s="7" t="s">
        <v>248</v>
      </c>
      <c r="D22" s="7" t="s">
        <v>249</v>
      </c>
      <c r="E22" s="7" t="s">
        <v>250</v>
      </c>
      <c r="F22" s="8" t="s">
        <v>18</v>
      </c>
      <c r="G22" s="7" t="s">
        <v>184</v>
      </c>
      <c r="H22" s="7" t="s">
        <v>185</v>
      </c>
      <c r="I22" s="7" t="s">
        <v>1</v>
      </c>
      <c r="J22" s="7">
        <v>11</v>
      </c>
      <c r="K22" s="15">
        <f t="shared" si="0"/>
        <v>7.8014184397163122E-2</v>
      </c>
    </row>
    <row r="23" spans="1:11">
      <c r="A23" s="9">
        <v>19</v>
      </c>
      <c r="B23" s="7" t="s">
        <v>190</v>
      </c>
      <c r="C23" s="7" t="s">
        <v>211</v>
      </c>
      <c r="D23" s="7" t="s">
        <v>212</v>
      </c>
      <c r="E23" s="7" t="s">
        <v>213</v>
      </c>
      <c r="F23" s="8" t="s">
        <v>23</v>
      </c>
      <c r="G23" s="7" t="s">
        <v>184</v>
      </c>
      <c r="H23" s="7" t="s">
        <v>185</v>
      </c>
      <c r="I23" s="7" t="s">
        <v>1</v>
      </c>
      <c r="J23" s="7">
        <v>3</v>
      </c>
      <c r="K23" s="18">
        <f t="shared" si="0"/>
        <v>2.1276595744680851E-2</v>
      </c>
    </row>
    <row r="24" spans="1:11">
      <c r="A24" s="9">
        <v>20</v>
      </c>
      <c r="B24" s="7" t="s">
        <v>190</v>
      </c>
      <c r="C24" s="7" t="s">
        <v>214</v>
      </c>
      <c r="D24" s="7" t="s">
        <v>215</v>
      </c>
      <c r="E24" s="7" t="s">
        <v>216</v>
      </c>
      <c r="F24" s="8" t="s">
        <v>17</v>
      </c>
      <c r="G24" s="7" t="s">
        <v>184</v>
      </c>
      <c r="H24" s="7" t="s">
        <v>185</v>
      </c>
      <c r="I24" s="7" t="s">
        <v>1</v>
      </c>
      <c r="J24" s="7">
        <v>2</v>
      </c>
      <c r="K24" s="18">
        <f t="shared" si="0"/>
        <v>1.4184397163120567E-2</v>
      </c>
    </row>
    <row r="25" spans="1:11">
      <c r="A25" s="9">
        <v>21</v>
      </c>
      <c r="B25" s="7" t="s">
        <v>190</v>
      </c>
      <c r="C25" s="7" t="s">
        <v>214</v>
      </c>
      <c r="D25" s="7" t="s">
        <v>278</v>
      </c>
      <c r="E25" s="7" t="s">
        <v>279</v>
      </c>
      <c r="F25" s="8" t="s">
        <v>26</v>
      </c>
      <c r="G25" s="7" t="s">
        <v>184</v>
      </c>
      <c r="H25" s="7" t="s">
        <v>185</v>
      </c>
      <c r="I25" s="7" t="s">
        <v>1</v>
      </c>
      <c r="J25" s="7">
        <v>1</v>
      </c>
      <c r="K25" s="18">
        <f t="shared" si="0"/>
        <v>7.0921985815602835E-3</v>
      </c>
    </row>
    <row r="26" spans="1:11">
      <c r="A26" s="9">
        <v>22</v>
      </c>
      <c r="B26" s="7" t="s">
        <v>190</v>
      </c>
      <c r="C26" s="7" t="s">
        <v>251</v>
      </c>
      <c r="D26" s="7" t="s">
        <v>252</v>
      </c>
      <c r="E26" s="7" t="s">
        <v>253</v>
      </c>
      <c r="F26" s="8" t="s">
        <v>9</v>
      </c>
      <c r="G26" s="7" t="s">
        <v>184</v>
      </c>
      <c r="H26" s="7" t="s">
        <v>185</v>
      </c>
      <c r="I26" s="7" t="s">
        <v>1</v>
      </c>
      <c r="J26" s="7">
        <v>10</v>
      </c>
      <c r="K26" s="18">
        <f t="shared" si="0"/>
        <v>7.0921985815602842E-2</v>
      </c>
    </row>
    <row r="27" spans="1:11">
      <c r="A27" s="9">
        <v>23</v>
      </c>
      <c r="B27" s="7" t="s">
        <v>190</v>
      </c>
      <c r="C27" s="7" t="s">
        <v>220</v>
      </c>
      <c r="D27" s="7" t="s">
        <v>221</v>
      </c>
      <c r="E27" s="7" t="s">
        <v>255</v>
      </c>
      <c r="F27" s="8" t="s">
        <v>0</v>
      </c>
      <c r="G27" s="7" t="s">
        <v>184</v>
      </c>
      <c r="H27" s="7" t="s">
        <v>185</v>
      </c>
      <c r="I27" s="7" t="s">
        <v>1</v>
      </c>
      <c r="J27" s="7">
        <v>4</v>
      </c>
      <c r="K27" s="18">
        <f t="shared" si="0"/>
        <v>2.8368794326241134E-2</v>
      </c>
    </row>
    <row r="28" spans="1:11">
      <c r="A28" s="9">
        <v>24</v>
      </c>
      <c r="B28" s="7" t="s">
        <v>190</v>
      </c>
      <c r="C28" s="7" t="s">
        <v>223</v>
      </c>
      <c r="D28" s="7" t="s">
        <v>224</v>
      </c>
      <c r="E28" s="7" t="s">
        <v>225</v>
      </c>
      <c r="F28" s="8" t="s">
        <v>8</v>
      </c>
      <c r="G28" s="7" t="s">
        <v>184</v>
      </c>
      <c r="H28" s="7" t="s">
        <v>185</v>
      </c>
      <c r="I28" s="7" t="s">
        <v>1</v>
      </c>
      <c r="J28" s="7">
        <v>6</v>
      </c>
      <c r="K28" s="18">
        <f t="shared" si="0"/>
        <v>4.2553191489361701E-2</v>
      </c>
    </row>
    <row r="29" spans="1:11">
      <c r="A29" s="9">
        <v>25</v>
      </c>
      <c r="B29" s="7" t="s">
        <v>190</v>
      </c>
      <c r="C29" s="7" t="s">
        <v>280</v>
      </c>
      <c r="D29" s="7" t="s">
        <v>281</v>
      </c>
      <c r="E29" s="7" t="s">
        <v>282</v>
      </c>
      <c r="F29" s="8" t="s">
        <v>32</v>
      </c>
      <c r="G29" s="7" t="s">
        <v>235</v>
      </c>
      <c r="H29" s="7" t="s">
        <v>185</v>
      </c>
      <c r="I29" s="7" t="s">
        <v>1</v>
      </c>
      <c r="J29" s="7">
        <v>4</v>
      </c>
      <c r="K29" s="18">
        <f t="shared" si="0"/>
        <v>2.8368794326241134E-2</v>
      </c>
    </row>
    <row r="30" spans="1:11">
      <c r="J30" s="7">
        <f>SUM(J5:J29)</f>
        <v>141</v>
      </c>
    </row>
  </sheetData>
  <phoneticPr fontId="1" type="noConversion"/>
  <conditionalFormatting sqref="E1">
    <cfRule type="duplicateValues" dxfId="24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F26" sqref="F26"/>
    </sheetView>
  </sheetViews>
  <sheetFormatPr defaultColWidth="8.88671875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1.77734375" style="8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8.88671875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4807</v>
      </c>
      <c r="B2" s="14" t="s">
        <v>91</v>
      </c>
      <c r="C2" s="14" t="s">
        <v>86</v>
      </c>
      <c r="D2" s="14">
        <v>500153</v>
      </c>
      <c r="E2" s="14">
        <v>105.587941</v>
      </c>
      <c r="F2" s="14">
        <v>29.415099999999999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9">
        <v>1</v>
      </c>
      <c r="B5" s="7" t="s">
        <v>180</v>
      </c>
      <c r="C5" s="7" t="s">
        <v>181</v>
      </c>
      <c r="D5" s="7" t="s">
        <v>182</v>
      </c>
      <c r="E5" s="7" t="s">
        <v>183</v>
      </c>
      <c r="F5" s="8" t="s">
        <v>10</v>
      </c>
      <c r="G5" s="7" t="s">
        <v>184</v>
      </c>
      <c r="H5" s="7" t="s">
        <v>185</v>
      </c>
      <c r="I5" s="7" t="s">
        <v>1</v>
      </c>
      <c r="J5" s="7">
        <v>1</v>
      </c>
      <c r="K5" s="15">
        <f>J5/73</f>
        <v>1.3698630136986301E-2</v>
      </c>
    </row>
    <row r="6" spans="1:11">
      <c r="A6" s="9">
        <v>2</v>
      </c>
      <c r="B6" s="7" t="s">
        <v>236</v>
      </c>
      <c r="C6" s="7" t="s">
        <v>237</v>
      </c>
      <c r="D6" s="7" t="s">
        <v>238</v>
      </c>
      <c r="E6" s="9" t="s">
        <v>239</v>
      </c>
      <c r="F6" s="16" t="s">
        <v>3</v>
      </c>
      <c r="G6" s="7" t="s">
        <v>184</v>
      </c>
      <c r="H6" s="7" t="s">
        <v>185</v>
      </c>
      <c r="I6" s="9" t="s">
        <v>1</v>
      </c>
      <c r="J6" s="9">
        <v>2</v>
      </c>
      <c r="K6" s="15">
        <f t="shared" ref="K6:K17" si="0">J6/73</f>
        <v>2.7397260273972601E-2</v>
      </c>
    </row>
    <row r="7" spans="1:11">
      <c r="A7" s="9">
        <v>3</v>
      </c>
      <c r="B7" s="7" t="s">
        <v>186</v>
      </c>
      <c r="C7" s="7" t="s">
        <v>187</v>
      </c>
      <c r="D7" s="7" t="s">
        <v>188</v>
      </c>
      <c r="E7" s="9" t="s">
        <v>189</v>
      </c>
      <c r="F7" s="16" t="s">
        <v>19</v>
      </c>
      <c r="G7" s="7" t="s">
        <v>184</v>
      </c>
      <c r="H7" s="7" t="s">
        <v>185</v>
      </c>
      <c r="I7" s="9" t="s">
        <v>1</v>
      </c>
      <c r="J7" s="9">
        <v>2</v>
      </c>
      <c r="K7" s="15">
        <f t="shared" si="0"/>
        <v>2.7397260273972601E-2</v>
      </c>
    </row>
    <row r="8" spans="1:11">
      <c r="A8" s="9">
        <v>4</v>
      </c>
      <c r="B8" s="7" t="s">
        <v>190</v>
      </c>
      <c r="C8" s="7" t="s">
        <v>191</v>
      </c>
      <c r="D8" s="7" t="s">
        <v>192</v>
      </c>
      <c r="E8" s="9" t="s">
        <v>193</v>
      </c>
      <c r="F8" s="16" t="s">
        <v>11</v>
      </c>
      <c r="G8" s="7" t="s">
        <v>184</v>
      </c>
      <c r="H8" s="7" t="s">
        <v>185</v>
      </c>
      <c r="I8" s="9" t="s">
        <v>1</v>
      </c>
      <c r="J8" s="9">
        <v>1</v>
      </c>
      <c r="K8" s="15">
        <f t="shared" si="0"/>
        <v>1.3698630136986301E-2</v>
      </c>
    </row>
    <row r="9" spans="1:11">
      <c r="A9" s="9">
        <v>5</v>
      </c>
      <c r="B9" s="7" t="s">
        <v>190</v>
      </c>
      <c r="C9" s="7" t="s">
        <v>198</v>
      </c>
      <c r="D9" s="7" t="s">
        <v>199</v>
      </c>
      <c r="E9" s="9" t="s">
        <v>200</v>
      </c>
      <c r="F9" s="16" t="s">
        <v>4</v>
      </c>
      <c r="G9" s="7" t="s">
        <v>184</v>
      </c>
      <c r="H9" s="7" t="s">
        <v>185</v>
      </c>
      <c r="I9" s="9" t="s">
        <v>1</v>
      </c>
      <c r="J9" s="9">
        <v>14</v>
      </c>
      <c r="K9" s="15">
        <f t="shared" si="0"/>
        <v>0.19178082191780821</v>
      </c>
    </row>
    <row r="10" spans="1:11">
      <c r="A10" s="9">
        <v>6</v>
      </c>
      <c r="B10" s="7" t="s">
        <v>190</v>
      </c>
      <c r="C10" s="7" t="s">
        <v>201</v>
      </c>
      <c r="D10" s="7" t="s">
        <v>202</v>
      </c>
      <c r="E10" s="7" t="s">
        <v>203</v>
      </c>
      <c r="F10" s="8" t="s">
        <v>21</v>
      </c>
      <c r="G10" s="7" t="s">
        <v>184</v>
      </c>
      <c r="H10" s="7" t="s">
        <v>185</v>
      </c>
      <c r="I10" s="7" t="s">
        <v>1</v>
      </c>
      <c r="J10" s="7">
        <v>11</v>
      </c>
      <c r="K10" s="15">
        <f t="shared" si="0"/>
        <v>0.15068493150684931</v>
      </c>
    </row>
    <row r="11" spans="1:11">
      <c r="A11" s="9">
        <v>7</v>
      </c>
      <c r="B11" s="7" t="s">
        <v>190</v>
      </c>
      <c r="C11" s="7" t="s">
        <v>204</v>
      </c>
      <c r="D11" s="7" t="s">
        <v>205</v>
      </c>
      <c r="E11" s="7" t="s">
        <v>206</v>
      </c>
      <c r="F11" s="8" t="s">
        <v>58</v>
      </c>
      <c r="G11" s="7" t="s">
        <v>207</v>
      </c>
      <c r="H11" s="7" t="s">
        <v>185</v>
      </c>
      <c r="I11" s="7" t="s">
        <v>1</v>
      </c>
      <c r="J11" s="7">
        <v>6</v>
      </c>
      <c r="K11" s="15">
        <f t="shared" si="0"/>
        <v>8.2191780821917804E-2</v>
      </c>
    </row>
    <row r="12" spans="1:11">
      <c r="A12" s="9">
        <v>8</v>
      </c>
      <c r="B12" s="7" t="s">
        <v>190</v>
      </c>
      <c r="C12" s="7" t="s">
        <v>208</v>
      </c>
      <c r="D12" s="7" t="s">
        <v>209</v>
      </c>
      <c r="E12" s="7" t="s">
        <v>210</v>
      </c>
      <c r="F12" s="8" t="s">
        <v>2</v>
      </c>
      <c r="G12" s="7" t="s">
        <v>184</v>
      </c>
      <c r="H12" s="7" t="s">
        <v>185</v>
      </c>
      <c r="I12" s="7" t="s">
        <v>1</v>
      </c>
      <c r="J12" s="7">
        <v>20</v>
      </c>
      <c r="K12" s="15">
        <f t="shared" si="0"/>
        <v>0.27397260273972601</v>
      </c>
    </row>
    <row r="13" spans="1:11">
      <c r="A13" s="9">
        <v>9</v>
      </c>
      <c r="B13" s="7" t="s">
        <v>190</v>
      </c>
      <c r="C13" s="7" t="s">
        <v>248</v>
      </c>
      <c r="D13" s="7" t="s">
        <v>249</v>
      </c>
      <c r="E13" s="9" t="s">
        <v>250</v>
      </c>
      <c r="F13" s="16" t="s">
        <v>18</v>
      </c>
      <c r="G13" s="7" t="s">
        <v>184</v>
      </c>
      <c r="H13" s="7" t="s">
        <v>185</v>
      </c>
      <c r="I13" s="9" t="s">
        <v>1</v>
      </c>
      <c r="J13" s="9">
        <v>3</v>
      </c>
      <c r="K13" s="15">
        <f t="shared" si="0"/>
        <v>4.1095890410958902E-2</v>
      </c>
    </row>
    <row r="14" spans="1:11">
      <c r="A14" s="9">
        <v>10</v>
      </c>
      <c r="B14" s="7" t="s">
        <v>190</v>
      </c>
      <c r="C14" s="7" t="s">
        <v>211</v>
      </c>
      <c r="D14" s="7" t="s">
        <v>212</v>
      </c>
      <c r="E14" s="7" t="s">
        <v>213</v>
      </c>
      <c r="F14" s="8" t="s">
        <v>23</v>
      </c>
      <c r="G14" s="7" t="s">
        <v>184</v>
      </c>
      <c r="H14" s="7" t="s">
        <v>185</v>
      </c>
      <c r="I14" s="7" t="s">
        <v>1</v>
      </c>
      <c r="J14" s="7">
        <v>8</v>
      </c>
      <c r="K14" s="15">
        <f t="shared" si="0"/>
        <v>0.1095890410958904</v>
      </c>
    </row>
    <row r="15" spans="1:11">
      <c r="A15" s="9">
        <v>11</v>
      </c>
      <c r="B15" s="7" t="s">
        <v>190</v>
      </c>
      <c r="C15" s="7" t="s">
        <v>214</v>
      </c>
      <c r="D15" s="7" t="s">
        <v>215</v>
      </c>
      <c r="E15" s="9" t="s">
        <v>216</v>
      </c>
      <c r="F15" s="16" t="s">
        <v>17</v>
      </c>
      <c r="G15" s="7" t="s">
        <v>184</v>
      </c>
      <c r="H15" s="7" t="s">
        <v>185</v>
      </c>
      <c r="I15" s="9" t="s">
        <v>1</v>
      </c>
      <c r="J15" s="9">
        <v>2</v>
      </c>
      <c r="K15" s="15">
        <f t="shared" si="0"/>
        <v>2.7397260273972601E-2</v>
      </c>
    </row>
    <row r="16" spans="1:11">
      <c r="A16" s="9">
        <v>12</v>
      </c>
      <c r="B16" s="7" t="s">
        <v>190</v>
      </c>
      <c r="C16" s="7" t="s">
        <v>220</v>
      </c>
      <c r="D16" s="7" t="s">
        <v>221</v>
      </c>
      <c r="E16" s="9" t="s">
        <v>255</v>
      </c>
      <c r="F16" s="16" t="s">
        <v>0</v>
      </c>
      <c r="G16" s="7" t="s">
        <v>184</v>
      </c>
      <c r="H16" s="7" t="s">
        <v>185</v>
      </c>
      <c r="I16" s="9" t="s">
        <v>1</v>
      </c>
      <c r="J16" s="9">
        <v>1</v>
      </c>
      <c r="K16" s="15">
        <f t="shared" si="0"/>
        <v>1.3698630136986301E-2</v>
      </c>
    </row>
    <row r="17" spans="1:11">
      <c r="A17" s="9">
        <v>13</v>
      </c>
      <c r="B17" s="7" t="s">
        <v>190</v>
      </c>
      <c r="C17" s="7" t="s">
        <v>223</v>
      </c>
      <c r="D17" s="7" t="s">
        <v>283</v>
      </c>
      <c r="E17" s="7" t="s">
        <v>284</v>
      </c>
      <c r="F17" s="8" t="s">
        <v>34</v>
      </c>
      <c r="G17" s="7" t="s">
        <v>197</v>
      </c>
      <c r="H17" s="7" t="s">
        <v>185</v>
      </c>
      <c r="I17" s="7" t="s">
        <v>1</v>
      </c>
      <c r="J17" s="7">
        <v>2</v>
      </c>
      <c r="K17" s="15">
        <f t="shared" si="0"/>
        <v>2.7397260273972601E-2</v>
      </c>
    </row>
    <row r="18" spans="1:11">
      <c r="J18" s="7">
        <f>SUM(J5:J17)</f>
        <v>73</v>
      </c>
    </row>
  </sheetData>
  <phoneticPr fontId="1" type="noConversion"/>
  <conditionalFormatting sqref="E1">
    <cfRule type="duplicateValues" dxfId="241" priority="1"/>
  </conditionalFormatting>
  <conditionalFormatting sqref="E11">
    <cfRule type="duplicateValues" dxfId="240" priority="2"/>
  </conditionalFormatting>
  <conditionalFormatting sqref="E12">
    <cfRule type="duplicateValues" dxfId="239" priority="9"/>
  </conditionalFormatting>
  <conditionalFormatting sqref="E13">
    <cfRule type="duplicateValues" dxfId="238" priority="8"/>
  </conditionalFormatting>
  <conditionalFormatting sqref="E14">
    <cfRule type="duplicateValues" dxfId="237" priority="7"/>
  </conditionalFormatting>
  <conditionalFormatting sqref="E15">
    <cfRule type="duplicateValues" dxfId="236" priority="6"/>
  </conditionalFormatting>
  <conditionalFormatting sqref="E16">
    <cfRule type="duplicateValues" dxfId="235" priority="5"/>
  </conditionalFormatting>
  <conditionalFormatting sqref="E17">
    <cfRule type="duplicateValues" dxfId="23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L25" sqref="L25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.66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4808</v>
      </c>
      <c r="B2" s="14" t="s">
        <v>92</v>
      </c>
      <c r="C2" s="14" t="s">
        <v>86</v>
      </c>
      <c r="D2" s="14">
        <v>500118</v>
      </c>
      <c r="E2" s="20">
        <v>105.89661</v>
      </c>
      <c r="F2" s="20">
        <v>29.360287</v>
      </c>
      <c r="G2" s="14" t="s">
        <v>87</v>
      </c>
    </row>
    <row r="3" spans="1:11">
      <c r="A3" s="13"/>
      <c r="B3" s="14"/>
      <c r="C3" s="14"/>
      <c r="D3" s="14"/>
      <c r="E3" s="20"/>
      <c r="F3" s="20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19" t="s">
        <v>179</v>
      </c>
      <c r="K4" s="7" t="s">
        <v>88</v>
      </c>
    </row>
    <row r="5" spans="1:11">
      <c r="A5" s="7">
        <v>1</v>
      </c>
      <c r="B5" s="7" t="s">
        <v>227</v>
      </c>
      <c r="C5" s="7" t="s">
        <v>228</v>
      </c>
      <c r="D5" s="7" t="s">
        <v>229</v>
      </c>
      <c r="E5" s="9" t="s">
        <v>230</v>
      </c>
      <c r="F5" s="16" t="s">
        <v>7</v>
      </c>
      <c r="G5" s="9" t="s">
        <v>184</v>
      </c>
      <c r="H5" s="9" t="s">
        <v>185</v>
      </c>
      <c r="I5" s="9" t="s">
        <v>1</v>
      </c>
      <c r="J5" s="9">
        <v>1</v>
      </c>
      <c r="K5" s="15">
        <f>J5/122</f>
        <v>8.1967213114754103E-3</v>
      </c>
    </row>
    <row r="6" spans="1:11">
      <c r="A6" s="7">
        <v>2</v>
      </c>
      <c r="B6" s="7" t="s">
        <v>285</v>
      </c>
      <c r="C6" s="7" t="s">
        <v>286</v>
      </c>
      <c r="D6" s="7" t="s">
        <v>287</v>
      </c>
      <c r="E6" s="9" t="s">
        <v>288</v>
      </c>
      <c r="F6" s="16" t="s">
        <v>39</v>
      </c>
      <c r="G6" s="9" t="s">
        <v>197</v>
      </c>
      <c r="H6" s="9" t="s">
        <v>185</v>
      </c>
      <c r="I6" s="9" t="s">
        <v>1</v>
      </c>
      <c r="J6" s="9">
        <v>1</v>
      </c>
      <c r="K6" s="15">
        <f t="shared" ref="K6:K23" si="0">J6/122</f>
        <v>8.1967213114754103E-3</v>
      </c>
    </row>
    <row r="7" spans="1:11">
      <c r="A7" s="7">
        <v>3</v>
      </c>
      <c r="B7" s="7" t="s">
        <v>180</v>
      </c>
      <c r="C7" s="7" t="s">
        <v>181</v>
      </c>
      <c r="D7" s="7" t="s">
        <v>182</v>
      </c>
      <c r="E7" s="9" t="s">
        <v>183</v>
      </c>
      <c r="F7" s="16" t="s">
        <v>10</v>
      </c>
      <c r="G7" s="9" t="s">
        <v>184</v>
      </c>
      <c r="H7" s="9" t="s">
        <v>185</v>
      </c>
      <c r="I7" s="9" t="s">
        <v>1</v>
      </c>
      <c r="J7" s="19">
        <v>15</v>
      </c>
      <c r="K7" s="15">
        <f t="shared" si="0"/>
        <v>0.12295081967213115</v>
      </c>
    </row>
    <row r="8" spans="1:11">
      <c r="A8" s="7">
        <v>4</v>
      </c>
      <c r="B8" s="7" t="s">
        <v>236</v>
      </c>
      <c r="C8" s="7" t="s">
        <v>237</v>
      </c>
      <c r="D8" s="7" t="s">
        <v>238</v>
      </c>
      <c r="E8" s="9" t="s">
        <v>239</v>
      </c>
      <c r="F8" s="16" t="s">
        <v>3</v>
      </c>
      <c r="G8" s="9" t="s">
        <v>197</v>
      </c>
      <c r="H8" s="9" t="s">
        <v>185</v>
      </c>
      <c r="I8" s="9" t="s">
        <v>1</v>
      </c>
      <c r="J8" s="9">
        <v>15</v>
      </c>
      <c r="K8" s="15">
        <f t="shared" si="0"/>
        <v>0.12295081967213115</v>
      </c>
    </row>
    <row r="9" spans="1:11">
      <c r="A9" s="7">
        <v>5</v>
      </c>
      <c r="B9" s="7" t="s">
        <v>190</v>
      </c>
      <c r="C9" s="7" t="s">
        <v>191</v>
      </c>
      <c r="D9" s="7" t="s">
        <v>192</v>
      </c>
      <c r="E9" s="9" t="s">
        <v>193</v>
      </c>
      <c r="F9" s="16" t="s">
        <v>11</v>
      </c>
      <c r="G9" s="9" t="s">
        <v>184</v>
      </c>
      <c r="H9" s="9" t="s">
        <v>185</v>
      </c>
      <c r="I9" s="9" t="s">
        <v>1</v>
      </c>
      <c r="J9" s="19">
        <v>2</v>
      </c>
      <c r="K9" s="15">
        <f t="shared" si="0"/>
        <v>1.6393442622950821E-2</v>
      </c>
    </row>
    <row r="10" spans="1:11">
      <c r="A10" s="7">
        <v>6</v>
      </c>
      <c r="B10" s="7" t="s">
        <v>190</v>
      </c>
      <c r="C10" s="7" t="s">
        <v>194</v>
      </c>
      <c r="D10" s="7" t="s">
        <v>195</v>
      </c>
      <c r="E10" s="9" t="s">
        <v>196</v>
      </c>
      <c r="F10" s="16" t="s">
        <v>5</v>
      </c>
      <c r="G10" s="9" t="s">
        <v>197</v>
      </c>
      <c r="H10" s="9" t="s">
        <v>185</v>
      </c>
      <c r="I10" s="9" t="s">
        <v>1</v>
      </c>
      <c r="J10" s="9">
        <v>6</v>
      </c>
      <c r="K10" s="15">
        <f t="shared" si="0"/>
        <v>4.9180327868852458E-2</v>
      </c>
    </row>
    <row r="11" spans="1:11">
      <c r="A11" s="7">
        <v>7</v>
      </c>
      <c r="B11" s="7" t="s">
        <v>190</v>
      </c>
      <c r="C11" s="7" t="s">
        <v>194</v>
      </c>
      <c r="D11" s="7" t="s">
        <v>195</v>
      </c>
      <c r="E11" s="9" t="s">
        <v>289</v>
      </c>
      <c r="F11" s="16" t="s">
        <v>38</v>
      </c>
      <c r="G11" s="9" t="s">
        <v>197</v>
      </c>
      <c r="H11" s="9" t="s">
        <v>185</v>
      </c>
      <c r="I11" s="9" t="s">
        <v>1</v>
      </c>
      <c r="J11" s="9">
        <v>2</v>
      </c>
      <c r="K11" s="15">
        <f t="shared" si="0"/>
        <v>1.6393442622950821E-2</v>
      </c>
    </row>
    <row r="12" spans="1:11">
      <c r="A12" s="7">
        <v>8</v>
      </c>
      <c r="B12" s="7" t="s">
        <v>190</v>
      </c>
      <c r="C12" s="7" t="s">
        <v>266</v>
      </c>
      <c r="D12" s="7" t="s">
        <v>267</v>
      </c>
      <c r="E12" s="9" t="s">
        <v>268</v>
      </c>
      <c r="F12" s="16" t="s">
        <v>25</v>
      </c>
      <c r="G12" s="9" t="s">
        <v>197</v>
      </c>
      <c r="H12" s="9" t="s">
        <v>185</v>
      </c>
      <c r="I12" s="9" t="s">
        <v>1</v>
      </c>
      <c r="J12" s="9">
        <v>4</v>
      </c>
      <c r="K12" s="15">
        <f t="shared" si="0"/>
        <v>3.2786885245901641E-2</v>
      </c>
    </row>
    <row r="13" spans="1:11">
      <c r="A13" s="7">
        <v>9</v>
      </c>
      <c r="B13" s="7" t="s">
        <v>190</v>
      </c>
      <c r="C13" s="7" t="s">
        <v>198</v>
      </c>
      <c r="D13" s="7" t="s">
        <v>199</v>
      </c>
      <c r="E13" s="9" t="s">
        <v>200</v>
      </c>
      <c r="F13" s="16" t="s">
        <v>4</v>
      </c>
      <c r="G13" s="9" t="s">
        <v>184</v>
      </c>
      <c r="H13" s="9" t="s">
        <v>185</v>
      </c>
      <c r="I13" s="9" t="s">
        <v>1</v>
      </c>
      <c r="J13" s="19">
        <v>8</v>
      </c>
      <c r="K13" s="15">
        <f t="shared" si="0"/>
        <v>6.5573770491803282E-2</v>
      </c>
    </row>
    <row r="14" spans="1:11">
      <c r="A14" s="7">
        <v>10</v>
      </c>
      <c r="B14" s="7" t="s">
        <v>190</v>
      </c>
      <c r="C14" s="7" t="s">
        <v>242</v>
      </c>
      <c r="D14" s="7" t="s">
        <v>290</v>
      </c>
      <c r="E14" s="9" t="s">
        <v>291</v>
      </c>
      <c r="F14" s="16" t="s">
        <v>36</v>
      </c>
      <c r="G14" s="9" t="s">
        <v>197</v>
      </c>
      <c r="H14" s="9" t="s">
        <v>185</v>
      </c>
      <c r="I14" s="9" t="s">
        <v>1</v>
      </c>
      <c r="J14" s="19">
        <v>22</v>
      </c>
      <c r="K14" s="15">
        <f t="shared" si="0"/>
        <v>0.18032786885245902</v>
      </c>
    </row>
    <row r="15" spans="1:11">
      <c r="A15" s="7">
        <v>11</v>
      </c>
      <c r="B15" s="7" t="s">
        <v>190</v>
      </c>
      <c r="C15" s="7" t="s">
        <v>201</v>
      </c>
      <c r="D15" s="7" t="s">
        <v>202</v>
      </c>
      <c r="E15" s="9" t="s">
        <v>203</v>
      </c>
      <c r="F15" s="16" t="s">
        <v>21</v>
      </c>
      <c r="G15" s="9" t="s">
        <v>184</v>
      </c>
      <c r="H15" s="9" t="s">
        <v>185</v>
      </c>
      <c r="I15" s="9" t="s">
        <v>1</v>
      </c>
      <c r="J15" s="9">
        <v>9</v>
      </c>
      <c r="K15" s="15">
        <f t="shared" si="0"/>
        <v>7.3770491803278687E-2</v>
      </c>
    </row>
    <row r="16" spans="1:11">
      <c r="A16" s="7">
        <v>12</v>
      </c>
      <c r="B16" s="7" t="s">
        <v>190</v>
      </c>
      <c r="C16" s="7" t="s">
        <v>292</v>
      </c>
      <c r="D16" s="7" t="s">
        <v>293</v>
      </c>
      <c r="E16" s="9" t="s">
        <v>294</v>
      </c>
      <c r="F16" s="16" t="s">
        <v>35</v>
      </c>
      <c r="G16" s="9" t="s">
        <v>184</v>
      </c>
      <c r="H16" s="9" t="s">
        <v>185</v>
      </c>
      <c r="I16" s="9" t="s">
        <v>1</v>
      </c>
      <c r="J16" s="19">
        <v>3</v>
      </c>
      <c r="K16" s="15">
        <f t="shared" si="0"/>
        <v>2.4590163934426229E-2</v>
      </c>
    </row>
    <row r="17" spans="1:11">
      <c r="A17" s="7">
        <v>13</v>
      </c>
      <c r="B17" s="7" t="s">
        <v>190</v>
      </c>
      <c r="C17" s="7" t="s">
        <v>208</v>
      </c>
      <c r="D17" s="7" t="s">
        <v>209</v>
      </c>
      <c r="E17" s="9" t="s">
        <v>210</v>
      </c>
      <c r="F17" s="16" t="s">
        <v>2</v>
      </c>
      <c r="G17" s="9" t="s">
        <v>184</v>
      </c>
      <c r="H17" s="9" t="s">
        <v>185</v>
      </c>
      <c r="I17" s="9" t="s">
        <v>1</v>
      </c>
      <c r="J17" s="19">
        <v>13</v>
      </c>
      <c r="K17" s="15">
        <f t="shared" si="0"/>
        <v>0.10655737704918032</v>
      </c>
    </row>
    <row r="18" spans="1:11">
      <c r="A18" s="7">
        <v>14</v>
      </c>
      <c r="B18" s="7" t="s">
        <v>190</v>
      </c>
      <c r="C18" s="7" t="s">
        <v>248</v>
      </c>
      <c r="D18" s="7" t="s">
        <v>295</v>
      </c>
      <c r="E18" s="9" t="s">
        <v>296</v>
      </c>
      <c r="F18" s="16" t="s">
        <v>37</v>
      </c>
      <c r="G18" s="9" t="s">
        <v>184</v>
      </c>
      <c r="H18" s="9" t="s">
        <v>185</v>
      </c>
      <c r="I18" s="9" t="s">
        <v>1</v>
      </c>
      <c r="J18" s="19">
        <v>1</v>
      </c>
      <c r="K18" s="15">
        <f t="shared" si="0"/>
        <v>8.1967213114754103E-3</v>
      </c>
    </row>
    <row r="19" spans="1:11">
      <c r="A19" s="7">
        <v>15</v>
      </c>
      <c r="B19" s="7" t="s">
        <v>190</v>
      </c>
      <c r="C19" s="7" t="s">
        <v>248</v>
      </c>
      <c r="D19" s="7" t="s">
        <v>249</v>
      </c>
      <c r="E19" s="9" t="s">
        <v>250</v>
      </c>
      <c r="F19" s="16" t="s">
        <v>18</v>
      </c>
      <c r="G19" s="9" t="s">
        <v>184</v>
      </c>
      <c r="H19" s="9" t="s">
        <v>185</v>
      </c>
      <c r="I19" s="9" t="s">
        <v>1</v>
      </c>
      <c r="J19" s="9">
        <v>7</v>
      </c>
      <c r="K19" s="15">
        <f t="shared" si="0"/>
        <v>5.737704918032787E-2</v>
      </c>
    </row>
    <row r="20" spans="1:11">
      <c r="A20" s="7">
        <v>16</v>
      </c>
      <c r="B20" s="7" t="s">
        <v>190</v>
      </c>
      <c r="C20" s="7" t="s">
        <v>211</v>
      </c>
      <c r="D20" s="7" t="s">
        <v>212</v>
      </c>
      <c r="E20" s="9" t="s">
        <v>213</v>
      </c>
      <c r="F20" s="16" t="s">
        <v>23</v>
      </c>
      <c r="G20" s="9" t="s">
        <v>184</v>
      </c>
      <c r="H20" s="9" t="s">
        <v>185</v>
      </c>
      <c r="I20" s="9" t="s">
        <v>1</v>
      </c>
      <c r="J20" s="9">
        <v>3</v>
      </c>
      <c r="K20" s="15">
        <f t="shared" si="0"/>
        <v>2.4590163934426229E-2</v>
      </c>
    </row>
    <row r="21" spans="1:11">
      <c r="A21" s="7">
        <v>17</v>
      </c>
      <c r="B21" s="7" t="s">
        <v>190</v>
      </c>
      <c r="C21" s="7" t="s">
        <v>214</v>
      </c>
      <c r="D21" s="7" t="s">
        <v>215</v>
      </c>
      <c r="E21" s="9" t="s">
        <v>216</v>
      </c>
      <c r="F21" s="16" t="s">
        <v>17</v>
      </c>
      <c r="G21" s="9" t="s">
        <v>184</v>
      </c>
      <c r="H21" s="9" t="s">
        <v>185</v>
      </c>
      <c r="I21" s="9" t="s">
        <v>1</v>
      </c>
      <c r="J21" s="19">
        <v>4</v>
      </c>
      <c r="K21" s="15">
        <f t="shared" si="0"/>
        <v>3.2786885245901641E-2</v>
      </c>
    </row>
    <row r="22" spans="1:11">
      <c r="A22" s="7">
        <v>18</v>
      </c>
      <c r="B22" s="7" t="s">
        <v>190</v>
      </c>
      <c r="C22" s="7" t="s">
        <v>251</v>
      </c>
      <c r="D22" s="7" t="s">
        <v>252</v>
      </c>
      <c r="E22" s="9" t="s">
        <v>253</v>
      </c>
      <c r="F22" s="16" t="s">
        <v>9</v>
      </c>
      <c r="G22" s="9" t="s">
        <v>184</v>
      </c>
      <c r="H22" s="9" t="s">
        <v>185</v>
      </c>
      <c r="I22" s="9" t="s">
        <v>1</v>
      </c>
      <c r="J22" s="9">
        <v>3</v>
      </c>
      <c r="K22" s="15">
        <f t="shared" si="0"/>
        <v>2.4590163934426229E-2</v>
      </c>
    </row>
    <row r="23" spans="1:11">
      <c r="A23" s="7">
        <v>19</v>
      </c>
      <c r="B23" s="7" t="s">
        <v>190</v>
      </c>
      <c r="C23" s="7" t="s">
        <v>220</v>
      </c>
      <c r="D23" s="7" t="s">
        <v>221</v>
      </c>
      <c r="E23" s="9" t="s">
        <v>255</v>
      </c>
      <c r="F23" s="16" t="s">
        <v>0</v>
      </c>
      <c r="G23" s="9" t="s">
        <v>184</v>
      </c>
      <c r="H23" s="9" t="s">
        <v>185</v>
      </c>
      <c r="I23" s="9" t="s">
        <v>1</v>
      </c>
      <c r="J23" s="19">
        <v>3</v>
      </c>
      <c r="K23" s="15">
        <f t="shared" si="0"/>
        <v>2.4590163934426229E-2</v>
      </c>
    </row>
    <row r="24" spans="1:11">
      <c r="J24" s="7">
        <f>SUM(J5:J23)</f>
        <v>122</v>
      </c>
    </row>
  </sheetData>
  <phoneticPr fontId="1" type="noConversion"/>
  <conditionalFormatting sqref="B5:D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duplicateValues" dxfId="233" priority="1"/>
  </conditionalFormatting>
  <conditionalFormatting sqref="E5">
    <cfRule type="duplicateValues" dxfId="232" priority="22"/>
  </conditionalFormatting>
  <conditionalFormatting sqref="E6">
    <cfRule type="duplicateValues" dxfId="231" priority="21"/>
  </conditionalFormatting>
  <conditionalFormatting sqref="E7">
    <cfRule type="duplicateValues" dxfId="230" priority="20"/>
  </conditionalFormatting>
  <conditionalFormatting sqref="E8">
    <cfRule type="duplicateValues" dxfId="229" priority="19"/>
  </conditionalFormatting>
  <conditionalFormatting sqref="E9">
    <cfRule type="duplicateValues" dxfId="228" priority="18"/>
  </conditionalFormatting>
  <conditionalFormatting sqref="E10">
    <cfRule type="duplicateValues" dxfId="227" priority="17"/>
  </conditionalFormatting>
  <conditionalFormatting sqref="E11">
    <cfRule type="duplicateValues" dxfId="226" priority="16"/>
  </conditionalFormatting>
  <conditionalFormatting sqref="E12">
    <cfRule type="duplicateValues" dxfId="225" priority="14"/>
  </conditionalFormatting>
  <conditionalFormatting sqref="E13">
    <cfRule type="duplicateValues" dxfId="224" priority="15"/>
  </conditionalFormatting>
  <conditionalFormatting sqref="E14">
    <cfRule type="duplicateValues" dxfId="223" priority="13"/>
  </conditionalFormatting>
  <conditionalFormatting sqref="E15">
    <cfRule type="duplicateValues" dxfId="222" priority="12"/>
  </conditionalFormatting>
  <conditionalFormatting sqref="E16">
    <cfRule type="duplicateValues" dxfId="221" priority="11"/>
  </conditionalFormatting>
  <conditionalFormatting sqref="E17">
    <cfRule type="duplicateValues" dxfId="220" priority="10"/>
  </conditionalFormatting>
  <conditionalFormatting sqref="E18">
    <cfRule type="duplicateValues" dxfId="219" priority="9"/>
  </conditionalFormatting>
  <conditionalFormatting sqref="E19">
    <cfRule type="duplicateValues" dxfId="218" priority="8"/>
  </conditionalFormatting>
  <conditionalFormatting sqref="E20">
    <cfRule type="duplicateValues" dxfId="217" priority="7"/>
  </conditionalFormatting>
  <conditionalFormatting sqref="E21">
    <cfRule type="duplicateValues" dxfId="216" priority="6"/>
  </conditionalFormatting>
  <conditionalFormatting sqref="E22">
    <cfRule type="duplicateValues" dxfId="215" priority="5"/>
  </conditionalFormatting>
  <conditionalFormatting sqref="E23">
    <cfRule type="duplicateValues" dxfId="214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workbookViewId="0">
      <selection activeCell="M24" sqref="M24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.66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4810</v>
      </c>
      <c r="B2" s="14" t="s">
        <v>93</v>
      </c>
      <c r="C2" s="14" t="s">
        <v>86</v>
      </c>
      <c r="D2" s="14">
        <v>500151</v>
      </c>
      <c r="E2" s="14">
        <v>106.049487</v>
      </c>
      <c r="F2" s="14">
        <v>29.831831000000001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260</v>
      </c>
      <c r="E5" s="7" t="s">
        <v>261</v>
      </c>
      <c r="F5" s="8" t="s">
        <v>28</v>
      </c>
      <c r="G5" s="7" t="s">
        <v>184</v>
      </c>
      <c r="H5" s="7" t="s">
        <v>185</v>
      </c>
      <c r="I5" s="7" t="s">
        <v>1</v>
      </c>
      <c r="J5" s="7">
        <v>4</v>
      </c>
      <c r="K5" s="15">
        <f>J5/142</f>
        <v>2.8169014084507043E-2</v>
      </c>
    </row>
    <row r="6" spans="1:11">
      <c r="A6" s="7">
        <v>2</v>
      </c>
      <c r="B6" s="7" t="s">
        <v>180</v>
      </c>
      <c r="C6" s="7" t="s">
        <v>181</v>
      </c>
      <c r="D6" s="7" t="s">
        <v>182</v>
      </c>
      <c r="E6" s="7" t="s">
        <v>183</v>
      </c>
      <c r="F6" s="8" t="s">
        <v>10</v>
      </c>
      <c r="G6" s="7" t="s">
        <v>184</v>
      </c>
      <c r="H6" s="7" t="s">
        <v>185</v>
      </c>
      <c r="I6" s="7" t="s">
        <v>1</v>
      </c>
      <c r="J6" s="7">
        <v>6</v>
      </c>
      <c r="K6" s="15">
        <f t="shared" ref="K6:K25" si="0">J6/142</f>
        <v>4.2253521126760563E-2</v>
      </c>
    </row>
    <row r="7" spans="1:11">
      <c r="A7" s="7">
        <v>3</v>
      </c>
      <c r="B7" s="7" t="s">
        <v>297</v>
      </c>
      <c r="C7" s="7" t="s">
        <v>298</v>
      </c>
      <c r="D7" s="7" t="s">
        <v>299</v>
      </c>
      <c r="E7" s="7" t="s">
        <v>300</v>
      </c>
      <c r="F7" s="8" t="s">
        <v>42</v>
      </c>
      <c r="G7" s="7" t="s">
        <v>184</v>
      </c>
      <c r="H7" s="7" t="s">
        <v>185</v>
      </c>
      <c r="I7" s="7" t="s">
        <v>1</v>
      </c>
      <c r="J7" s="7">
        <v>1</v>
      </c>
      <c r="K7" s="15">
        <f t="shared" si="0"/>
        <v>7.0422535211267607E-3</v>
      </c>
    </row>
    <row r="8" spans="1:11">
      <c r="A8" s="7">
        <v>4</v>
      </c>
      <c r="B8" s="7" t="s">
        <v>301</v>
      </c>
      <c r="C8" s="7" t="s">
        <v>302</v>
      </c>
      <c r="D8" s="7" t="s">
        <v>303</v>
      </c>
      <c r="E8" s="7" t="s">
        <v>304</v>
      </c>
      <c r="F8" s="8" t="s">
        <v>43</v>
      </c>
      <c r="G8" s="7" t="s">
        <v>184</v>
      </c>
      <c r="H8" s="7" t="s">
        <v>185</v>
      </c>
      <c r="I8" s="7" t="s">
        <v>1</v>
      </c>
      <c r="J8" s="7">
        <v>2</v>
      </c>
      <c r="K8" s="15">
        <f t="shared" si="0"/>
        <v>1.4084507042253521E-2</v>
      </c>
    </row>
    <row r="9" spans="1:11">
      <c r="A9" s="7">
        <v>5</v>
      </c>
      <c r="B9" s="7" t="s">
        <v>236</v>
      </c>
      <c r="C9" s="7" t="s">
        <v>237</v>
      </c>
      <c r="D9" s="7" t="s">
        <v>305</v>
      </c>
      <c r="E9" s="7" t="s">
        <v>306</v>
      </c>
      <c r="F9" s="8" t="s">
        <v>40</v>
      </c>
      <c r="G9" s="7" t="s">
        <v>197</v>
      </c>
      <c r="H9" s="7" t="s">
        <v>185</v>
      </c>
      <c r="I9" s="7" t="s">
        <v>1</v>
      </c>
      <c r="J9" s="7">
        <v>3</v>
      </c>
      <c r="K9" s="15">
        <f t="shared" si="0"/>
        <v>2.1126760563380281E-2</v>
      </c>
    </row>
    <row r="10" spans="1:11">
      <c r="A10" s="7">
        <v>6</v>
      </c>
      <c r="B10" s="7" t="s">
        <v>236</v>
      </c>
      <c r="C10" s="7" t="s">
        <v>237</v>
      </c>
      <c r="D10" s="7" t="s">
        <v>238</v>
      </c>
      <c r="E10" s="7" t="s">
        <v>239</v>
      </c>
      <c r="F10" s="8" t="s">
        <v>3</v>
      </c>
      <c r="G10" s="7" t="s">
        <v>184</v>
      </c>
      <c r="H10" s="7" t="s">
        <v>185</v>
      </c>
      <c r="I10" s="7" t="s">
        <v>1</v>
      </c>
      <c r="J10" s="7">
        <v>2</v>
      </c>
      <c r="K10" s="15">
        <f t="shared" si="0"/>
        <v>1.4084507042253521E-2</v>
      </c>
    </row>
    <row r="11" spans="1:11">
      <c r="A11" s="7">
        <v>7</v>
      </c>
      <c r="B11" s="7" t="s">
        <v>186</v>
      </c>
      <c r="C11" s="7" t="s">
        <v>187</v>
      </c>
      <c r="D11" s="7" t="s">
        <v>188</v>
      </c>
      <c r="E11" s="7" t="s">
        <v>189</v>
      </c>
      <c r="F11" s="8" t="s">
        <v>19</v>
      </c>
      <c r="G11" s="7" t="s">
        <v>184</v>
      </c>
      <c r="H11" s="7" t="s">
        <v>185</v>
      </c>
      <c r="I11" s="7" t="s">
        <v>1</v>
      </c>
      <c r="J11" s="7">
        <v>3</v>
      </c>
      <c r="K11" s="15">
        <f t="shared" si="0"/>
        <v>2.1126760563380281E-2</v>
      </c>
    </row>
    <row r="12" spans="1:11">
      <c r="A12" s="7">
        <v>8</v>
      </c>
      <c r="B12" s="7" t="s">
        <v>190</v>
      </c>
      <c r="C12" s="7" t="s">
        <v>191</v>
      </c>
      <c r="D12" s="7" t="s">
        <v>192</v>
      </c>
      <c r="E12" s="7" t="s">
        <v>193</v>
      </c>
      <c r="F12" s="8" t="s">
        <v>11</v>
      </c>
      <c r="G12" s="7" t="s">
        <v>184</v>
      </c>
      <c r="H12" s="7" t="s">
        <v>185</v>
      </c>
      <c r="I12" s="7" t="s">
        <v>1</v>
      </c>
      <c r="J12" s="7">
        <v>3</v>
      </c>
      <c r="K12" s="15">
        <f t="shared" si="0"/>
        <v>2.1126760563380281E-2</v>
      </c>
    </row>
    <row r="13" spans="1:11">
      <c r="A13" s="7">
        <v>9</v>
      </c>
      <c r="B13" s="7" t="s">
        <v>190</v>
      </c>
      <c r="C13" s="7" t="s">
        <v>194</v>
      </c>
      <c r="D13" s="7" t="s">
        <v>195</v>
      </c>
      <c r="E13" s="7" t="s">
        <v>289</v>
      </c>
      <c r="F13" s="8" t="s">
        <v>38</v>
      </c>
      <c r="G13" s="7" t="s">
        <v>197</v>
      </c>
      <c r="H13" s="7" t="s">
        <v>185</v>
      </c>
      <c r="I13" s="7" t="s">
        <v>1</v>
      </c>
      <c r="J13" s="7">
        <v>2</v>
      </c>
      <c r="K13" s="15">
        <f t="shared" si="0"/>
        <v>1.4084507042253521E-2</v>
      </c>
    </row>
    <row r="14" spans="1:11">
      <c r="A14" s="7">
        <v>10</v>
      </c>
      <c r="B14" s="7" t="s">
        <v>190</v>
      </c>
      <c r="C14" s="7" t="s">
        <v>198</v>
      </c>
      <c r="D14" s="7" t="s">
        <v>272</v>
      </c>
      <c r="E14" s="7" t="s">
        <v>273</v>
      </c>
      <c r="F14" s="8" t="s">
        <v>27</v>
      </c>
      <c r="G14" s="7" t="s">
        <v>184</v>
      </c>
      <c r="H14" s="7" t="s">
        <v>185</v>
      </c>
      <c r="I14" s="7" t="s">
        <v>1</v>
      </c>
      <c r="J14" s="7">
        <v>2</v>
      </c>
      <c r="K14" s="15">
        <f t="shared" si="0"/>
        <v>1.4084507042253521E-2</v>
      </c>
    </row>
    <row r="15" spans="1:11">
      <c r="A15" s="7">
        <v>11</v>
      </c>
      <c r="B15" s="7" t="s">
        <v>190</v>
      </c>
      <c r="C15" s="7" t="s">
        <v>198</v>
      </c>
      <c r="D15" s="7" t="s">
        <v>199</v>
      </c>
      <c r="E15" s="7" t="s">
        <v>200</v>
      </c>
      <c r="F15" s="8" t="s">
        <v>4</v>
      </c>
      <c r="G15" s="7" t="s">
        <v>184</v>
      </c>
      <c r="H15" s="7" t="s">
        <v>185</v>
      </c>
      <c r="I15" s="7" t="s">
        <v>1</v>
      </c>
      <c r="J15" s="7">
        <v>25</v>
      </c>
      <c r="K15" s="15">
        <f t="shared" si="0"/>
        <v>0.176056338028169</v>
      </c>
    </row>
    <row r="16" spans="1:11">
      <c r="A16" s="7">
        <v>12</v>
      </c>
      <c r="B16" s="7" t="s">
        <v>190</v>
      </c>
      <c r="C16" s="7" t="s">
        <v>201</v>
      </c>
      <c r="D16" s="7" t="s">
        <v>202</v>
      </c>
      <c r="E16" s="7" t="s">
        <v>203</v>
      </c>
      <c r="F16" s="8" t="s">
        <v>21</v>
      </c>
      <c r="G16" s="7" t="s">
        <v>184</v>
      </c>
      <c r="H16" s="7" t="s">
        <v>185</v>
      </c>
      <c r="I16" s="7" t="s">
        <v>1</v>
      </c>
      <c r="J16" s="7">
        <v>15</v>
      </c>
      <c r="K16" s="15">
        <f t="shared" si="0"/>
        <v>0.10563380281690141</v>
      </c>
    </row>
    <row r="17" spans="1:11">
      <c r="A17" s="7">
        <v>13</v>
      </c>
      <c r="B17" s="7" t="s">
        <v>190</v>
      </c>
      <c r="C17" s="7" t="s">
        <v>307</v>
      </c>
      <c r="D17" s="7" t="s">
        <v>308</v>
      </c>
      <c r="E17" s="7" t="s">
        <v>309</v>
      </c>
      <c r="F17" s="8" t="s">
        <v>41</v>
      </c>
      <c r="G17" s="7" t="s">
        <v>197</v>
      </c>
      <c r="H17" s="7" t="s">
        <v>185</v>
      </c>
      <c r="I17" s="7" t="s">
        <v>1</v>
      </c>
      <c r="J17" s="7">
        <v>2</v>
      </c>
      <c r="K17" s="15">
        <f t="shared" si="0"/>
        <v>1.4084507042253521E-2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7" t="s">
        <v>210</v>
      </c>
      <c r="F18" s="8" t="s">
        <v>2</v>
      </c>
      <c r="G18" s="7" t="s">
        <v>184</v>
      </c>
      <c r="H18" s="7" t="s">
        <v>185</v>
      </c>
      <c r="I18" s="7" t="s">
        <v>1</v>
      </c>
      <c r="J18" s="7">
        <v>22</v>
      </c>
      <c r="K18" s="15">
        <f t="shared" si="0"/>
        <v>0.15492957746478872</v>
      </c>
    </row>
    <row r="19" spans="1:11">
      <c r="A19" s="7">
        <v>15</v>
      </c>
      <c r="B19" s="7" t="s">
        <v>190</v>
      </c>
      <c r="C19" s="7" t="s">
        <v>248</v>
      </c>
      <c r="D19" s="7" t="s">
        <v>295</v>
      </c>
      <c r="E19" s="7" t="s">
        <v>296</v>
      </c>
      <c r="F19" s="8" t="s">
        <v>37</v>
      </c>
      <c r="G19" s="7" t="s">
        <v>184</v>
      </c>
      <c r="H19" s="7" t="s">
        <v>185</v>
      </c>
      <c r="I19" s="7" t="s">
        <v>1</v>
      </c>
      <c r="J19" s="7">
        <v>1</v>
      </c>
      <c r="K19" s="15">
        <f t="shared" si="0"/>
        <v>7.0422535211267607E-3</v>
      </c>
    </row>
    <row r="20" spans="1:11">
      <c r="A20" s="7">
        <v>16</v>
      </c>
      <c r="B20" s="7" t="s">
        <v>190</v>
      </c>
      <c r="C20" s="7" t="s">
        <v>248</v>
      </c>
      <c r="D20" s="7" t="s">
        <v>249</v>
      </c>
      <c r="E20" s="7" t="s">
        <v>250</v>
      </c>
      <c r="F20" s="8" t="s">
        <v>18</v>
      </c>
      <c r="G20" s="7" t="s">
        <v>184</v>
      </c>
      <c r="H20" s="7" t="s">
        <v>185</v>
      </c>
      <c r="I20" s="7" t="s">
        <v>1</v>
      </c>
      <c r="J20" s="7">
        <v>32</v>
      </c>
      <c r="K20" s="15">
        <f t="shared" si="0"/>
        <v>0.22535211267605634</v>
      </c>
    </row>
    <row r="21" spans="1:11">
      <c r="A21" s="7">
        <v>17</v>
      </c>
      <c r="B21" s="7" t="s">
        <v>190</v>
      </c>
      <c r="C21" s="7" t="s">
        <v>211</v>
      </c>
      <c r="D21" s="7" t="s">
        <v>212</v>
      </c>
      <c r="E21" s="7" t="s">
        <v>213</v>
      </c>
      <c r="F21" s="8" t="s">
        <v>23</v>
      </c>
      <c r="G21" s="7" t="s">
        <v>184</v>
      </c>
      <c r="H21" s="7" t="s">
        <v>185</v>
      </c>
      <c r="I21" s="7" t="s">
        <v>1</v>
      </c>
      <c r="J21" s="7">
        <v>7</v>
      </c>
      <c r="K21" s="15">
        <f t="shared" si="0"/>
        <v>4.9295774647887321E-2</v>
      </c>
    </row>
    <row r="22" spans="1:11">
      <c r="A22" s="7">
        <v>18</v>
      </c>
      <c r="B22" s="7" t="s">
        <v>190</v>
      </c>
      <c r="C22" s="7" t="s">
        <v>214</v>
      </c>
      <c r="D22" s="7" t="s">
        <v>215</v>
      </c>
      <c r="E22" s="7" t="s">
        <v>216</v>
      </c>
      <c r="F22" s="8" t="s">
        <v>17</v>
      </c>
      <c r="G22" s="7" t="s">
        <v>184</v>
      </c>
      <c r="H22" s="7" t="s">
        <v>185</v>
      </c>
      <c r="I22" s="7" t="s">
        <v>1</v>
      </c>
      <c r="J22" s="7">
        <v>2</v>
      </c>
      <c r="K22" s="15">
        <f t="shared" si="0"/>
        <v>1.4084507042253521E-2</v>
      </c>
    </row>
    <row r="23" spans="1:11">
      <c r="A23" s="7">
        <v>19</v>
      </c>
      <c r="B23" s="7" t="s">
        <v>190</v>
      </c>
      <c r="C23" s="7" t="s">
        <v>214</v>
      </c>
      <c r="D23" s="7" t="s">
        <v>278</v>
      </c>
      <c r="E23" s="7" t="s">
        <v>279</v>
      </c>
      <c r="F23" s="8" t="s">
        <v>26</v>
      </c>
      <c r="G23" s="7" t="s">
        <v>184</v>
      </c>
      <c r="H23" s="7" t="s">
        <v>185</v>
      </c>
      <c r="I23" s="7" t="s">
        <v>1</v>
      </c>
      <c r="J23" s="7">
        <v>1</v>
      </c>
      <c r="K23" s="15">
        <f t="shared" si="0"/>
        <v>7.0422535211267607E-3</v>
      </c>
    </row>
    <row r="24" spans="1:11">
      <c r="A24" s="7">
        <v>20</v>
      </c>
      <c r="B24" s="7" t="s">
        <v>190</v>
      </c>
      <c r="C24" s="7" t="s">
        <v>217</v>
      </c>
      <c r="D24" s="7" t="s">
        <v>218</v>
      </c>
      <c r="E24" s="7" t="s">
        <v>219</v>
      </c>
      <c r="F24" s="8" t="s">
        <v>13</v>
      </c>
      <c r="G24" s="7" t="s">
        <v>184</v>
      </c>
      <c r="H24" s="7" t="s">
        <v>185</v>
      </c>
      <c r="I24" s="7" t="s">
        <v>1</v>
      </c>
      <c r="J24" s="7">
        <v>3</v>
      </c>
      <c r="K24" s="15">
        <f t="shared" si="0"/>
        <v>2.1126760563380281E-2</v>
      </c>
    </row>
    <row r="25" spans="1:11">
      <c r="A25" s="7">
        <v>21</v>
      </c>
      <c r="B25" s="7" t="s">
        <v>190</v>
      </c>
      <c r="C25" s="7" t="s">
        <v>220</v>
      </c>
      <c r="D25" s="7" t="s">
        <v>221</v>
      </c>
      <c r="E25" s="7" t="s">
        <v>255</v>
      </c>
      <c r="F25" s="8" t="s">
        <v>0</v>
      </c>
      <c r="G25" s="7" t="s">
        <v>184</v>
      </c>
      <c r="H25" s="7" t="s">
        <v>185</v>
      </c>
      <c r="I25" s="7" t="s">
        <v>1</v>
      </c>
      <c r="J25" s="7">
        <v>4</v>
      </c>
      <c r="K25" s="15">
        <f t="shared" si="0"/>
        <v>2.8169014084507043E-2</v>
      </c>
    </row>
    <row r="26" spans="1:11">
      <c r="J26" s="7">
        <f>SUM(J5:J25)</f>
        <v>142</v>
      </c>
    </row>
  </sheetData>
  <phoneticPr fontId="1" type="noConversion"/>
  <conditionalFormatting sqref="E1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G26" sqref="G26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.10937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4811</v>
      </c>
      <c r="B2" s="14" t="s">
        <v>94</v>
      </c>
      <c r="C2" s="14" t="s">
        <v>86</v>
      </c>
      <c r="D2" s="14">
        <v>500109</v>
      </c>
      <c r="E2" s="14">
        <v>106.43838100000001</v>
      </c>
      <c r="F2" s="14">
        <v>29.831007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9">
        <v>2</v>
      </c>
      <c r="K5" s="15">
        <f>J5/74</f>
        <v>2.7027027027027029E-2</v>
      </c>
    </row>
    <row r="6" spans="1:11">
      <c r="A6" s="7">
        <v>2</v>
      </c>
      <c r="B6" s="7" t="s">
        <v>236</v>
      </c>
      <c r="C6" s="7" t="s">
        <v>237</v>
      </c>
      <c r="D6" s="7" t="s">
        <v>238</v>
      </c>
      <c r="E6" s="9" t="s">
        <v>239</v>
      </c>
      <c r="F6" s="16" t="s">
        <v>3</v>
      </c>
      <c r="G6" s="9" t="s">
        <v>197</v>
      </c>
      <c r="H6" s="9" t="s">
        <v>185</v>
      </c>
      <c r="I6" s="9" t="s">
        <v>1</v>
      </c>
      <c r="J6" s="9">
        <v>1</v>
      </c>
      <c r="K6" s="15">
        <f t="shared" ref="K6:K16" si="0">J6/74</f>
        <v>1.3513513513513514E-2</v>
      </c>
    </row>
    <row r="7" spans="1:11">
      <c r="A7" s="7">
        <v>3</v>
      </c>
      <c r="B7" s="7" t="s">
        <v>190</v>
      </c>
      <c r="C7" s="7" t="s">
        <v>198</v>
      </c>
      <c r="D7" s="7" t="s">
        <v>272</v>
      </c>
      <c r="E7" s="9" t="s">
        <v>273</v>
      </c>
      <c r="F7" s="16" t="s">
        <v>27</v>
      </c>
      <c r="G7" s="9" t="s">
        <v>184</v>
      </c>
      <c r="H7" s="9" t="s">
        <v>185</v>
      </c>
      <c r="I7" s="9" t="s">
        <v>1</v>
      </c>
      <c r="J7" s="7">
        <v>4</v>
      </c>
      <c r="K7" s="15">
        <f t="shared" si="0"/>
        <v>5.4054054054054057E-2</v>
      </c>
    </row>
    <row r="8" spans="1:11">
      <c r="A8" s="7">
        <v>4</v>
      </c>
      <c r="B8" s="7" t="s">
        <v>190</v>
      </c>
      <c r="C8" s="7" t="s">
        <v>198</v>
      </c>
      <c r="D8" s="7" t="s">
        <v>199</v>
      </c>
      <c r="E8" s="9" t="s">
        <v>200</v>
      </c>
      <c r="F8" s="16" t="s">
        <v>4</v>
      </c>
      <c r="G8" s="9" t="s">
        <v>184</v>
      </c>
      <c r="H8" s="9" t="s">
        <v>185</v>
      </c>
      <c r="I8" s="9" t="s">
        <v>1</v>
      </c>
      <c r="J8" s="7">
        <v>12</v>
      </c>
      <c r="K8" s="15">
        <f t="shared" si="0"/>
        <v>0.16216216216216217</v>
      </c>
    </row>
    <row r="9" spans="1:11">
      <c r="A9" s="7">
        <v>5</v>
      </c>
      <c r="B9" s="7" t="s">
        <v>190</v>
      </c>
      <c r="C9" s="7" t="s">
        <v>310</v>
      </c>
      <c r="D9" s="7" t="s">
        <v>311</v>
      </c>
      <c r="E9" s="9" t="s">
        <v>312</v>
      </c>
      <c r="F9" s="16" t="s">
        <v>44</v>
      </c>
      <c r="G9" s="9" t="s">
        <v>184</v>
      </c>
      <c r="H9" s="9" t="s">
        <v>185</v>
      </c>
      <c r="I9" s="9" t="s">
        <v>1</v>
      </c>
      <c r="J9" s="7">
        <v>3</v>
      </c>
      <c r="K9" s="15">
        <f t="shared" si="0"/>
        <v>4.0540540540540543E-2</v>
      </c>
    </row>
    <row r="10" spans="1:11">
      <c r="A10" s="7">
        <v>6</v>
      </c>
      <c r="B10" s="7" t="s">
        <v>190</v>
      </c>
      <c r="C10" s="7" t="s">
        <v>201</v>
      </c>
      <c r="D10" s="7" t="s">
        <v>202</v>
      </c>
      <c r="E10" s="9" t="s">
        <v>203</v>
      </c>
      <c r="F10" s="16" t="s">
        <v>21</v>
      </c>
      <c r="G10" s="9" t="s">
        <v>184</v>
      </c>
      <c r="H10" s="9" t="s">
        <v>185</v>
      </c>
      <c r="I10" s="9" t="s">
        <v>1</v>
      </c>
      <c r="J10" s="7">
        <v>11</v>
      </c>
      <c r="K10" s="15">
        <f t="shared" si="0"/>
        <v>0.14864864864864866</v>
      </c>
    </row>
    <row r="11" spans="1:11">
      <c r="A11" s="7">
        <v>7</v>
      </c>
      <c r="B11" s="7" t="s">
        <v>190</v>
      </c>
      <c r="C11" s="7" t="s">
        <v>208</v>
      </c>
      <c r="D11" s="7" t="s">
        <v>209</v>
      </c>
      <c r="E11" s="9" t="s">
        <v>210</v>
      </c>
      <c r="F11" s="16" t="s">
        <v>2</v>
      </c>
      <c r="G11" s="9" t="s">
        <v>184</v>
      </c>
      <c r="H11" s="9" t="s">
        <v>185</v>
      </c>
      <c r="I11" s="9" t="s">
        <v>1</v>
      </c>
      <c r="J11" s="7">
        <v>9</v>
      </c>
      <c r="K11" s="15">
        <f t="shared" si="0"/>
        <v>0.12162162162162163</v>
      </c>
    </row>
    <row r="12" spans="1:11">
      <c r="A12" s="7">
        <v>8</v>
      </c>
      <c r="B12" s="7" t="s">
        <v>190</v>
      </c>
      <c r="C12" s="7" t="s">
        <v>211</v>
      </c>
      <c r="D12" s="7" t="s">
        <v>212</v>
      </c>
      <c r="E12" s="9" t="s">
        <v>213</v>
      </c>
      <c r="F12" s="16" t="s">
        <v>23</v>
      </c>
      <c r="G12" s="9" t="s">
        <v>184</v>
      </c>
      <c r="H12" s="9" t="s">
        <v>185</v>
      </c>
      <c r="I12" s="9" t="s">
        <v>1</v>
      </c>
      <c r="J12" s="7">
        <v>3</v>
      </c>
      <c r="K12" s="15">
        <f t="shared" si="0"/>
        <v>4.0540540540540543E-2</v>
      </c>
    </row>
    <row r="13" spans="1:11">
      <c r="A13" s="7">
        <v>9</v>
      </c>
      <c r="B13" s="7" t="s">
        <v>190</v>
      </c>
      <c r="C13" s="7" t="s">
        <v>214</v>
      </c>
      <c r="D13" s="7" t="s">
        <v>215</v>
      </c>
      <c r="E13" s="9" t="s">
        <v>216</v>
      </c>
      <c r="F13" s="16" t="s">
        <v>17</v>
      </c>
      <c r="G13" s="9" t="s">
        <v>184</v>
      </c>
      <c r="H13" s="9" t="s">
        <v>185</v>
      </c>
      <c r="I13" s="9" t="s">
        <v>1</v>
      </c>
      <c r="J13" s="7">
        <v>2</v>
      </c>
      <c r="K13" s="15">
        <f t="shared" si="0"/>
        <v>2.7027027027027029E-2</v>
      </c>
    </row>
    <row r="14" spans="1:11">
      <c r="A14" s="7">
        <v>10</v>
      </c>
      <c r="B14" s="7" t="s">
        <v>190</v>
      </c>
      <c r="C14" s="7" t="s">
        <v>214</v>
      </c>
      <c r="D14" s="7" t="s">
        <v>313</v>
      </c>
      <c r="E14" s="9" t="s">
        <v>314</v>
      </c>
      <c r="F14" s="16" t="s">
        <v>45</v>
      </c>
      <c r="G14" s="9" t="s">
        <v>184</v>
      </c>
      <c r="H14" s="9" t="s">
        <v>185</v>
      </c>
      <c r="I14" s="9" t="s">
        <v>1</v>
      </c>
      <c r="J14" s="7">
        <v>2</v>
      </c>
      <c r="K14" s="15">
        <f t="shared" si="0"/>
        <v>2.7027027027027029E-2</v>
      </c>
    </row>
    <row r="15" spans="1:11">
      <c r="A15" s="7">
        <v>11</v>
      </c>
      <c r="B15" s="7" t="s">
        <v>190</v>
      </c>
      <c r="C15" s="7" t="s">
        <v>251</v>
      </c>
      <c r="D15" s="7" t="s">
        <v>252</v>
      </c>
      <c r="E15" s="9" t="s">
        <v>253</v>
      </c>
      <c r="F15" s="16" t="s">
        <v>9</v>
      </c>
      <c r="G15" s="9" t="s">
        <v>184</v>
      </c>
      <c r="H15" s="9" t="s">
        <v>185</v>
      </c>
      <c r="I15" s="9" t="s">
        <v>1</v>
      </c>
      <c r="J15" s="9">
        <v>3</v>
      </c>
      <c r="K15" s="15">
        <f t="shared" si="0"/>
        <v>4.0540540540540543E-2</v>
      </c>
    </row>
    <row r="16" spans="1:11">
      <c r="A16" s="7">
        <v>12</v>
      </c>
      <c r="B16" s="7" t="s">
        <v>190</v>
      </c>
      <c r="C16" s="7" t="s">
        <v>217</v>
      </c>
      <c r="D16" s="7" t="s">
        <v>218</v>
      </c>
      <c r="E16" s="9" t="s">
        <v>219</v>
      </c>
      <c r="F16" s="16" t="s">
        <v>13</v>
      </c>
      <c r="G16" s="9" t="s">
        <v>184</v>
      </c>
      <c r="H16" s="9" t="s">
        <v>185</v>
      </c>
      <c r="I16" s="9" t="s">
        <v>1</v>
      </c>
      <c r="J16" s="7">
        <v>22</v>
      </c>
      <c r="K16" s="15">
        <f t="shared" si="0"/>
        <v>0.29729729729729731</v>
      </c>
    </row>
    <row r="17" spans="10:10">
      <c r="J17" s="7">
        <f>SUM(J5:J16)</f>
        <v>74</v>
      </c>
    </row>
  </sheetData>
  <phoneticPr fontId="1" type="noConversion"/>
  <conditionalFormatting sqref="E1">
    <cfRule type="duplicateValues" dxfId="212" priority="1"/>
  </conditionalFormatting>
  <conditionalFormatting sqref="E5">
    <cfRule type="duplicateValues" dxfId="211" priority="13"/>
  </conditionalFormatting>
  <conditionalFormatting sqref="E6">
    <cfRule type="duplicateValues" dxfId="210" priority="12"/>
  </conditionalFormatting>
  <conditionalFormatting sqref="E7">
    <cfRule type="duplicateValues" dxfId="209" priority="11"/>
  </conditionalFormatting>
  <conditionalFormatting sqref="E8">
    <cfRule type="duplicateValues" dxfId="208" priority="10"/>
  </conditionalFormatting>
  <conditionalFormatting sqref="E9">
    <cfRule type="duplicateValues" dxfId="207" priority="9"/>
  </conditionalFormatting>
  <conditionalFormatting sqref="E10">
    <cfRule type="duplicateValues" dxfId="206" priority="8"/>
  </conditionalFormatting>
  <conditionalFormatting sqref="E11">
    <cfRule type="duplicateValues" dxfId="205" priority="7"/>
  </conditionalFormatting>
  <conditionalFormatting sqref="E12">
    <cfRule type="duplicateValues" dxfId="204" priority="6"/>
  </conditionalFormatting>
  <conditionalFormatting sqref="E13">
    <cfRule type="duplicateValues" dxfId="203" priority="5"/>
  </conditionalFormatting>
  <conditionalFormatting sqref="E14">
    <cfRule type="duplicateValues" dxfId="202" priority="4"/>
  </conditionalFormatting>
  <conditionalFormatting sqref="E15">
    <cfRule type="duplicateValues" dxfId="201" priority="3"/>
  </conditionalFormatting>
  <conditionalFormatting sqref="E16">
    <cfRule type="duplicateValues" dxfId="200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activeCell="G26" sqref="G26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3.109375" style="7" bestFit="1" customWidth="1"/>
    <col min="6" max="6" width="22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4812</v>
      </c>
      <c r="B2" s="14" t="s">
        <v>95</v>
      </c>
      <c r="C2" s="14" t="s">
        <v>86</v>
      </c>
      <c r="D2" s="14">
        <v>500112</v>
      </c>
      <c r="E2" s="14">
        <v>106.626175</v>
      </c>
      <c r="F2" s="14">
        <v>29.715364000000001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7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7" t="s">
        <v>183</v>
      </c>
      <c r="F5" s="8" t="s">
        <v>10</v>
      </c>
      <c r="G5" s="9" t="s">
        <v>184</v>
      </c>
      <c r="H5" s="9" t="s">
        <v>185</v>
      </c>
      <c r="I5" s="7" t="s">
        <v>1</v>
      </c>
      <c r="J5" s="7">
        <v>1</v>
      </c>
      <c r="K5" s="15">
        <f>J5/114</f>
        <v>8.771929824561403E-3</v>
      </c>
    </row>
    <row r="6" spans="1:11">
      <c r="A6" s="7">
        <v>2</v>
      </c>
      <c r="B6" s="7" t="s">
        <v>301</v>
      </c>
      <c r="C6" s="7" t="s">
        <v>302</v>
      </c>
      <c r="D6" s="7" t="s">
        <v>303</v>
      </c>
      <c r="E6" s="7" t="s">
        <v>304</v>
      </c>
      <c r="F6" s="8" t="s">
        <v>43</v>
      </c>
      <c r="G6" s="9" t="s">
        <v>184</v>
      </c>
      <c r="H6" s="9" t="s">
        <v>185</v>
      </c>
      <c r="I6" s="7" t="s">
        <v>1</v>
      </c>
      <c r="J6" s="7">
        <v>5</v>
      </c>
      <c r="K6" s="15">
        <f t="shared" ref="K6:K22" si="0">J6/114</f>
        <v>4.3859649122807015E-2</v>
      </c>
    </row>
    <row r="7" spans="1:11">
      <c r="A7" s="7">
        <v>3</v>
      </c>
      <c r="B7" s="7" t="s">
        <v>236</v>
      </c>
      <c r="C7" s="7" t="s">
        <v>237</v>
      </c>
      <c r="D7" s="7" t="s">
        <v>305</v>
      </c>
      <c r="E7" s="7" t="s">
        <v>306</v>
      </c>
      <c r="F7" s="8" t="s">
        <v>40</v>
      </c>
      <c r="G7" s="9" t="s">
        <v>197</v>
      </c>
      <c r="H7" s="9" t="s">
        <v>185</v>
      </c>
      <c r="I7" s="7" t="s">
        <v>1</v>
      </c>
      <c r="J7" s="7">
        <v>2</v>
      </c>
      <c r="K7" s="15">
        <f t="shared" si="0"/>
        <v>1.7543859649122806E-2</v>
      </c>
    </row>
    <row r="8" spans="1:11">
      <c r="A8" s="7">
        <v>4</v>
      </c>
      <c r="B8" s="7" t="s">
        <v>236</v>
      </c>
      <c r="C8" s="7" t="s">
        <v>237</v>
      </c>
      <c r="D8" s="7" t="s">
        <v>238</v>
      </c>
      <c r="E8" s="9" t="s">
        <v>239</v>
      </c>
      <c r="F8" s="16" t="s">
        <v>3</v>
      </c>
      <c r="G8" s="9" t="s">
        <v>184</v>
      </c>
      <c r="H8" s="9" t="s">
        <v>185</v>
      </c>
      <c r="I8" s="9" t="s">
        <v>1</v>
      </c>
      <c r="J8" s="9">
        <v>7</v>
      </c>
      <c r="K8" s="15">
        <f t="shared" si="0"/>
        <v>6.1403508771929821E-2</v>
      </c>
    </row>
    <row r="9" spans="1:11">
      <c r="A9" s="7">
        <v>5</v>
      </c>
      <c r="B9" s="7" t="s">
        <v>186</v>
      </c>
      <c r="C9" s="7" t="s">
        <v>187</v>
      </c>
      <c r="D9" s="7" t="s">
        <v>188</v>
      </c>
      <c r="E9" s="7" t="s">
        <v>189</v>
      </c>
      <c r="F9" s="8" t="s">
        <v>19</v>
      </c>
      <c r="G9" s="9" t="s">
        <v>184</v>
      </c>
      <c r="H9" s="9" t="s">
        <v>185</v>
      </c>
      <c r="I9" s="7" t="s">
        <v>1</v>
      </c>
      <c r="J9" s="7">
        <v>2</v>
      </c>
      <c r="K9" s="15">
        <f t="shared" si="0"/>
        <v>1.7543859649122806E-2</v>
      </c>
    </row>
    <row r="10" spans="1:11">
      <c r="A10" s="7">
        <v>6</v>
      </c>
      <c r="B10" s="7" t="s">
        <v>190</v>
      </c>
      <c r="C10" s="7" t="s">
        <v>191</v>
      </c>
      <c r="D10" s="7" t="s">
        <v>192</v>
      </c>
      <c r="E10" s="9" t="s">
        <v>193</v>
      </c>
      <c r="F10" s="16" t="s">
        <v>11</v>
      </c>
      <c r="G10" s="9" t="s">
        <v>184</v>
      </c>
      <c r="H10" s="9" t="s">
        <v>185</v>
      </c>
      <c r="I10" s="9" t="s">
        <v>1</v>
      </c>
      <c r="J10" s="9">
        <v>1</v>
      </c>
      <c r="K10" s="15">
        <f t="shared" si="0"/>
        <v>8.771929824561403E-3</v>
      </c>
    </row>
    <row r="11" spans="1:11">
      <c r="A11" s="7">
        <v>7</v>
      </c>
      <c r="B11" s="7" t="s">
        <v>190</v>
      </c>
      <c r="C11" s="7" t="s">
        <v>315</v>
      </c>
      <c r="D11" s="7" t="s">
        <v>316</v>
      </c>
      <c r="E11" s="7" t="s">
        <v>317</v>
      </c>
      <c r="F11" s="8" t="s">
        <v>46</v>
      </c>
      <c r="G11" s="9" t="s">
        <v>197</v>
      </c>
      <c r="H11" s="9" t="s">
        <v>185</v>
      </c>
      <c r="I11" s="7" t="s">
        <v>1</v>
      </c>
      <c r="J11" s="7">
        <v>1</v>
      </c>
      <c r="K11" s="15">
        <f t="shared" si="0"/>
        <v>8.771929824561403E-3</v>
      </c>
    </row>
    <row r="12" spans="1:11">
      <c r="A12" s="7">
        <v>8</v>
      </c>
      <c r="B12" s="7" t="s">
        <v>190</v>
      </c>
      <c r="C12" s="7" t="s">
        <v>194</v>
      </c>
      <c r="D12" s="7" t="s">
        <v>195</v>
      </c>
      <c r="E12" s="7" t="s">
        <v>289</v>
      </c>
      <c r="F12" s="8" t="s">
        <v>38</v>
      </c>
      <c r="G12" s="9" t="s">
        <v>197</v>
      </c>
      <c r="H12" s="9" t="s">
        <v>185</v>
      </c>
      <c r="I12" s="7" t="s">
        <v>1</v>
      </c>
      <c r="J12" s="7">
        <v>2</v>
      </c>
      <c r="K12" s="15">
        <f t="shared" si="0"/>
        <v>1.7543859649122806E-2</v>
      </c>
    </row>
    <row r="13" spans="1:11">
      <c r="A13" s="7">
        <v>9</v>
      </c>
      <c r="B13" s="7" t="s">
        <v>190</v>
      </c>
      <c r="C13" s="7" t="s">
        <v>318</v>
      </c>
      <c r="D13" s="7" t="s">
        <v>319</v>
      </c>
      <c r="E13" s="9" t="s">
        <v>320</v>
      </c>
      <c r="F13" s="16" t="s">
        <v>47</v>
      </c>
      <c r="G13" s="9" t="s">
        <v>184</v>
      </c>
      <c r="H13" s="9" t="s">
        <v>185</v>
      </c>
      <c r="I13" s="9" t="s">
        <v>1</v>
      </c>
      <c r="J13" s="9">
        <v>5</v>
      </c>
      <c r="K13" s="15">
        <f t="shared" si="0"/>
        <v>4.3859649122807015E-2</v>
      </c>
    </row>
    <row r="14" spans="1:11">
      <c r="A14" s="7">
        <v>10</v>
      </c>
      <c r="B14" s="7" t="s">
        <v>190</v>
      </c>
      <c r="C14" s="7" t="s">
        <v>266</v>
      </c>
      <c r="D14" s="7" t="s">
        <v>267</v>
      </c>
      <c r="E14" s="9" t="s">
        <v>268</v>
      </c>
      <c r="F14" s="16" t="s">
        <v>25</v>
      </c>
      <c r="G14" s="9" t="s">
        <v>197</v>
      </c>
      <c r="H14" s="9" t="s">
        <v>185</v>
      </c>
      <c r="I14" s="9" t="s">
        <v>1</v>
      </c>
      <c r="J14" s="9">
        <v>2</v>
      </c>
      <c r="K14" s="15">
        <f t="shared" si="0"/>
        <v>1.7543859649122806E-2</v>
      </c>
    </row>
    <row r="15" spans="1:11">
      <c r="A15" s="7">
        <v>11</v>
      </c>
      <c r="B15" s="7" t="s">
        <v>190</v>
      </c>
      <c r="C15" s="7" t="s">
        <v>198</v>
      </c>
      <c r="D15" s="7" t="s">
        <v>272</v>
      </c>
      <c r="E15" s="7" t="s">
        <v>273</v>
      </c>
      <c r="F15" s="8" t="s">
        <v>27</v>
      </c>
      <c r="G15" s="9" t="s">
        <v>184</v>
      </c>
      <c r="H15" s="9" t="s">
        <v>185</v>
      </c>
      <c r="I15" s="7" t="s">
        <v>1</v>
      </c>
      <c r="J15" s="7">
        <v>2</v>
      </c>
      <c r="K15" s="15">
        <f t="shared" si="0"/>
        <v>1.7543859649122806E-2</v>
      </c>
    </row>
    <row r="16" spans="1:11">
      <c r="A16" s="7">
        <v>12</v>
      </c>
      <c r="B16" s="7" t="s">
        <v>190</v>
      </c>
      <c r="C16" s="7" t="s">
        <v>198</v>
      </c>
      <c r="D16" s="7" t="s">
        <v>199</v>
      </c>
      <c r="E16" s="9" t="s">
        <v>200</v>
      </c>
      <c r="F16" s="16" t="s">
        <v>4</v>
      </c>
      <c r="G16" s="9" t="s">
        <v>184</v>
      </c>
      <c r="H16" s="9" t="s">
        <v>185</v>
      </c>
      <c r="I16" s="9" t="s">
        <v>1</v>
      </c>
      <c r="J16" s="9">
        <v>32</v>
      </c>
      <c r="K16" s="15">
        <f t="shared" si="0"/>
        <v>0.2807017543859649</v>
      </c>
    </row>
    <row r="17" spans="1:11">
      <c r="A17" s="7">
        <v>13</v>
      </c>
      <c r="B17" s="7" t="s">
        <v>190</v>
      </c>
      <c r="C17" s="7" t="s">
        <v>201</v>
      </c>
      <c r="D17" s="7" t="s">
        <v>202</v>
      </c>
      <c r="E17" s="7" t="s">
        <v>203</v>
      </c>
      <c r="F17" s="8" t="s">
        <v>21</v>
      </c>
      <c r="G17" s="9" t="s">
        <v>184</v>
      </c>
      <c r="H17" s="9" t="s">
        <v>185</v>
      </c>
      <c r="I17" s="7" t="s">
        <v>1</v>
      </c>
      <c r="J17" s="7">
        <v>7</v>
      </c>
      <c r="K17" s="15">
        <f t="shared" si="0"/>
        <v>6.1403508771929821E-2</v>
      </c>
    </row>
    <row r="18" spans="1:11">
      <c r="A18" s="7">
        <v>14</v>
      </c>
      <c r="B18" s="7" t="s">
        <v>190</v>
      </c>
      <c r="C18" s="7" t="s">
        <v>208</v>
      </c>
      <c r="D18" s="7" t="s">
        <v>209</v>
      </c>
      <c r="E18" s="9" t="s">
        <v>210</v>
      </c>
      <c r="F18" s="16" t="s">
        <v>2</v>
      </c>
      <c r="G18" s="9" t="s">
        <v>184</v>
      </c>
      <c r="H18" s="9" t="s">
        <v>185</v>
      </c>
      <c r="I18" s="9" t="s">
        <v>1</v>
      </c>
      <c r="J18" s="9">
        <v>13</v>
      </c>
      <c r="K18" s="15">
        <f t="shared" si="0"/>
        <v>0.11403508771929824</v>
      </c>
    </row>
    <row r="19" spans="1:11">
      <c r="A19" s="7">
        <v>15</v>
      </c>
      <c r="B19" s="7" t="s">
        <v>190</v>
      </c>
      <c r="C19" s="7" t="s">
        <v>248</v>
      </c>
      <c r="D19" s="7" t="s">
        <v>249</v>
      </c>
      <c r="E19" s="7" t="s">
        <v>250</v>
      </c>
      <c r="F19" s="8" t="s">
        <v>18</v>
      </c>
      <c r="G19" s="9" t="s">
        <v>184</v>
      </c>
      <c r="H19" s="9" t="s">
        <v>185</v>
      </c>
      <c r="I19" s="7" t="s">
        <v>1</v>
      </c>
      <c r="J19" s="7">
        <v>25</v>
      </c>
      <c r="K19" s="15">
        <f t="shared" si="0"/>
        <v>0.21929824561403508</v>
      </c>
    </row>
    <row r="20" spans="1:11">
      <c r="A20" s="7">
        <v>16</v>
      </c>
      <c r="B20" s="7" t="s">
        <v>190</v>
      </c>
      <c r="C20" s="7" t="s">
        <v>211</v>
      </c>
      <c r="D20" s="7" t="s">
        <v>212</v>
      </c>
      <c r="E20" s="9" t="s">
        <v>213</v>
      </c>
      <c r="F20" s="16" t="s">
        <v>23</v>
      </c>
      <c r="G20" s="9" t="s">
        <v>184</v>
      </c>
      <c r="H20" s="9" t="s">
        <v>185</v>
      </c>
      <c r="I20" s="9" t="s">
        <v>1</v>
      </c>
      <c r="J20" s="9">
        <v>3</v>
      </c>
      <c r="K20" s="15">
        <f t="shared" si="0"/>
        <v>2.6315789473684209E-2</v>
      </c>
    </row>
    <row r="21" spans="1:11">
      <c r="A21" s="7">
        <v>17</v>
      </c>
      <c r="B21" s="7" t="s">
        <v>190</v>
      </c>
      <c r="C21" s="7" t="s">
        <v>214</v>
      </c>
      <c r="D21" s="7" t="s">
        <v>215</v>
      </c>
      <c r="E21" s="7" t="s">
        <v>216</v>
      </c>
      <c r="F21" s="8" t="s">
        <v>17</v>
      </c>
      <c r="G21" s="9" t="s">
        <v>184</v>
      </c>
      <c r="H21" s="9" t="s">
        <v>185</v>
      </c>
      <c r="I21" s="7" t="s">
        <v>1</v>
      </c>
      <c r="J21" s="7">
        <v>2</v>
      </c>
      <c r="K21" s="15">
        <f t="shared" si="0"/>
        <v>1.7543859649122806E-2</v>
      </c>
    </row>
    <row r="22" spans="1:11">
      <c r="A22" s="7">
        <v>18</v>
      </c>
      <c r="B22" s="7" t="s">
        <v>190</v>
      </c>
      <c r="C22" s="7" t="s">
        <v>220</v>
      </c>
      <c r="D22" s="7" t="s">
        <v>221</v>
      </c>
      <c r="E22" s="7" t="s">
        <v>255</v>
      </c>
      <c r="F22" s="8" t="s">
        <v>0</v>
      </c>
      <c r="G22" s="9" t="s">
        <v>184</v>
      </c>
      <c r="H22" s="9" t="s">
        <v>185</v>
      </c>
      <c r="I22" s="7" t="s">
        <v>1</v>
      </c>
      <c r="J22" s="7">
        <v>2</v>
      </c>
      <c r="K22" s="15">
        <f t="shared" si="0"/>
        <v>1.7543859649122806E-2</v>
      </c>
    </row>
    <row r="23" spans="1:11">
      <c r="J23" s="7">
        <f>SUM(J5:J22)</f>
        <v>114</v>
      </c>
    </row>
  </sheetData>
  <phoneticPr fontId="1" type="noConversion"/>
  <conditionalFormatting sqref="E1">
    <cfRule type="duplicateValues" dxfId="199" priority="1"/>
  </conditionalFormatting>
  <conditionalFormatting sqref="E18">
    <cfRule type="duplicateValues" dxfId="198" priority="6"/>
  </conditionalFormatting>
  <conditionalFormatting sqref="E19">
    <cfRule type="duplicateValues" dxfId="197" priority="5"/>
  </conditionalFormatting>
  <conditionalFormatting sqref="E21">
    <cfRule type="duplicateValues" dxfId="196" priority="4"/>
  </conditionalFormatting>
  <conditionalFormatting sqref="E22">
    <cfRule type="duplicateValues" dxfId="195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G28" sqref="G28"/>
    </sheetView>
  </sheetViews>
  <sheetFormatPr defaultColWidth="9" defaultRowHeight="13.2"/>
  <cols>
    <col min="1" max="2" width="9.109375" style="7" bestFit="1" customWidth="1"/>
    <col min="3" max="4" width="11.109375" style="7" bestFit="1" customWidth="1"/>
    <col min="5" max="5" width="11.6640625" style="7" bestFit="1" customWidth="1"/>
    <col min="6" max="6" width="20.6640625" style="7" bestFit="1" customWidth="1"/>
    <col min="7" max="7" width="9.109375" style="7" bestFit="1" customWidth="1"/>
    <col min="8" max="8" width="17.33203125" style="7" bestFit="1" customWidth="1"/>
    <col min="9" max="9" width="13.88671875" style="7" bestFit="1" customWidth="1"/>
    <col min="10" max="10" width="5.33203125" style="7" bestFit="1" customWidth="1"/>
    <col min="11" max="11" width="7.21875" style="7" bestFit="1" customWidth="1"/>
    <col min="12" max="16384" width="9" style="7"/>
  </cols>
  <sheetData>
    <row r="1" spans="1:11">
      <c r="A1" s="10" t="s">
        <v>75</v>
      </c>
      <c r="B1" s="11" t="s">
        <v>76</v>
      </c>
      <c r="C1" s="11" t="s">
        <v>84</v>
      </c>
      <c r="D1" s="11" t="s">
        <v>78</v>
      </c>
      <c r="E1" s="12" t="s">
        <v>79</v>
      </c>
      <c r="F1" s="12" t="s">
        <v>80</v>
      </c>
      <c r="G1" s="11" t="s">
        <v>81</v>
      </c>
    </row>
    <row r="2" spans="1:11">
      <c r="A2" s="13">
        <v>4813</v>
      </c>
      <c r="B2" s="14" t="s">
        <v>96</v>
      </c>
      <c r="C2" s="14" t="s">
        <v>86</v>
      </c>
      <c r="D2" s="14">
        <v>500120</v>
      </c>
      <c r="E2" s="14">
        <v>106.211625</v>
      </c>
      <c r="F2" s="14">
        <v>29.586537</v>
      </c>
      <c r="G2" s="14" t="s">
        <v>87</v>
      </c>
    </row>
    <row r="3" spans="1:11">
      <c r="A3" s="13"/>
      <c r="B3" s="14"/>
      <c r="C3" s="14"/>
      <c r="D3" s="14"/>
      <c r="E3" s="14"/>
      <c r="F3" s="14"/>
      <c r="G3" s="14"/>
    </row>
    <row r="4" spans="1:11">
      <c r="A4" s="7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226</v>
      </c>
      <c r="J4" s="9" t="s">
        <v>179</v>
      </c>
      <c r="K4" s="7" t="s">
        <v>88</v>
      </c>
    </row>
    <row r="5" spans="1:11">
      <c r="A5" s="7">
        <v>1</v>
      </c>
      <c r="B5" s="7" t="s">
        <v>180</v>
      </c>
      <c r="C5" s="7" t="s">
        <v>181</v>
      </c>
      <c r="D5" s="7" t="s">
        <v>182</v>
      </c>
      <c r="E5" s="9" t="s">
        <v>183</v>
      </c>
      <c r="F5" s="16" t="s">
        <v>10</v>
      </c>
      <c r="G5" s="9" t="s">
        <v>184</v>
      </c>
      <c r="H5" s="9" t="s">
        <v>185</v>
      </c>
      <c r="I5" s="9" t="s">
        <v>1</v>
      </c>
      <c r="J5" s="9">
        <v>6</v>
      </c>
      <c r="K5" s="15">
        <f>J5/35</f>
        <v>0.17142857142857143</v>
      </c>
    </row>
    <row r="6" spans="1:11">
      <c r="A6" s="7">
        <v>2</v>
      </c>
      <c r="B6" s="7" t="s">
        <v>301</v>
      </c>
      <c r="C6" s="7" t="s">
        <v>302</v>
      </c>
      <c r="D6" s="7" t="s">
        <v>303</v>
      </c>
      <c r="E6" s="9" t="s">
        <v>304</v>
      </c>
      <c r="F6" s="16" t="s">
        <v>43</v>
      </c>
      <c r="G6" s="9" t="s">
        <v>184</v>
      </c>
      <c r="H6" s="9" t="s">
        <v>185</v>
      </c>
      <c r="I6" s="9" t="s">
        <v>1</v>
      </c>
      <c r="J6" s="9">
        <v>4</v>
      </c>
      <c r="K6" s="15">
        <f t="shared" ref="K6:K18" si="0">J6/35</f>
        <v>0.11428571428571428</v>
      </c>
    </row>
    <row r="7" spans="1:11">
      <c r="A7" s="7">
        <v>3</v>
      </c>
      <c r="B7" s="7" t="s">
        <v>236</v>
      </c>
      <c r="C7" s="7" t="s">
        <v>237</v>
      </c>
      <c r="D7" s="7" t="s">
        <v>321</v>
      </c>
      <c r="E7" s="9" t="s">
        <v>322</v>
      </c>
      <c r="F7" s="16" t="s">
        <v>49</v>
      </c>
      <c r="G7" s="9" t="s">
        <v>197</v>
      </c>
      <c r="H7" s="9" t="s">
        <v>185</v>
      </c>
      <c r="I7" s="9" t="s">
        <v>1</v>
      </c>
      <c r="J7" s="9">
        <v>1</v>
      </c>
      <c r="K7" s="15">
        <f t="shared" si="0"/>
        <v>2.8571428571428571E-2</v>
      </c>
    </row>
    <row r="8" spans="1:11">
      <c r="A8" s="7">
        <v>4</v>
      </c>
      <c r="B8" s="7" t="s">
        <v>236</v>
      </c>
      <c r="C8" s="7" t="s">
        <v>237</v>
      </c>
      <c r="D8" s="7" t="s">
        <v>238</v>
      </c>
      <c r="E8" s="9" t="s">
        <v>239</v>
      </c>
      <c r="F8" s="16" t="s">
        <v>3</v>
      </c>
      <c r="G8" s="9" t="s">
        <v>184</v>
      </c>
      <c r="H8" s="9" t="s">
        <v>185</v>
      </c>
      <c r="I8" s="9" t="s">
        <v>1</v>
      </c>
      <c r="J8" s="9">
        <v>4</v>
      </c>
      <c r="K8" s="15">
        <f t="shared" si="0"/>
        <v>0.11428571428571428</v>
      </c>
    </row>
    <row r="9" spans="1:11">
      <c r="A9" s="7">
        <v>5</v>
      </c>
      <c r="B9" s="7" t="s">
        <v>186</v>
      </c>
      <c r="C9" s="7" t="s">
        <v>187</v>
      </c>
      <c r="D9" s="7" t="s">
        <v>188</v>
      </c>
      <c r="E9" s="9" t="s">
        <v>189</v>
      </c>
      <c r="F9" s="16" t="s">
        <v>19</v>
      </c>
      <c r="G9" s="9" t="s">
        <v>184</v>
      </c>
      <c r="H9" s="9" t="s">
        <v>185</v>
      </c>
      <c r="I9" s="9" t="s">
        <v>1</v>
      </c>
      <c r="J9" s="9">
        <v>1</v>
      </c>
      <c r="K9" s="15">
        <f t="shared" si="0"/>
        <v>2.8571428571428571E-2</v>
      </c>
    </row>
    <row r="10" spans="1:11">
      <c r="A10" s="7">
        <v>6</v>
      </c>
      <c r="B10" s="7" t="s">
        <v>190</v>
      </c>
      <c r="C10" s="7" t="s">
        <v>194</v>
      </c>
      <c r="D10" s="7" t="s">
        <v>195</v>
      </c>
      <c r="E10" s="9" t="s">
        <v>289</v>
      </c>
      <c r="F10" s="16" t="s">
        <v>38</v>
      </c>
      <c r="G10" s="9" t="s">
        <v>197</v>
      </c>
      <c r="H10" s="9" t="s">
        <v>185</v>
      </c>
      <c r="I10" s="9" t="s">
        <v>1</v>
      </c>
      <c r="J10" s="9">
        <v>1</v>
      </c>
      <c r="K10" s="15">
        <f t="shared" si="0"/>
        <v>2.8571428571428571E-2</v>
      </c>
    </row>
    <row r="11" spans="1:11">
      <c r="A11" s="7">
        <v>7</v>
      </c>
      <c r="B11" s="7" t="s">
        <v>190</v>
      </c>
      <c r="C11" s="7" t="s">
        <v>269</v>
      </c>
      <c r="D11" s="7" t="s">
        <v>270</v>
      </c>
      <c r="E11" s="9" t="s">
        <v>271</v>
      </c>
      <c r="F11" s="16" t="s">
        <v>24</v>
      </c>
      <c r="G11" s="9" t="s">
        <v>184</v>
      </c>
      <c r="H11" s="9" t="s">
        <v>185</v>
      </c>
      <c r="I11" s="9" t="s">
        <v>1</v>
      </c>
      <c r="J11" s="9">
        <v>1</v>
      </c>
      <c r="K11" s="15">
        <f t="shared" si="0"/>
        <v>2.8571428571428571E-2</v>
      </c>
    </row>
    <row r="12" spans="1:11">
      <c r="A12" s="7">
        <v>8</v>
      </c>
      <c r="B12" s="7" t="s">
        <v>190</v>
      </c>
      <c r="C12" s="7" t="s">
        <v>198</v>
      </c>
      <c r="D12" s="7" t="s">
        <v>199</v>
      </c>
      <c r="E12" s="9" t="s">
        <v>200</v>
      </c>
      <c r="F12" s="16" t="s">
        <v>4</v>
      </c>
      <c r="G12" s="9" t="s">
        <v>184</v>
      </c>
      <c r="H12" s="9" t="s">
        <v>185</v>
      </c>
      <c r="I12" s="9" t="s">
        <v>1</v>
      </c>
      <c r="J12" s="9">
        <v>5</v>
      </c>
      <c r="K12" s="15">
        <f t="shared" si="0"/>
        <v>0.14285714285714285</v>
      </c>
    </row>
    <row r="13" spans="1:11">
      <c r="A13" s="7">
        <v>9</v>
      </c>
      <c r="B13" s="7" t="s">
        <v>190</v>
      </c>
      <c r="C13" s="7" t="s">
        <v>208</v>
      </c>
      <c r="D13" s="7" t="s">
        <v>209</v>
      </c>
      <c r="E13" s="9" t="s">
        <v>210</v>
      </c>
      <c r="F13" s="16" t="s">
        <v>2</v>
      </c>
      <c r="G13" s="9" t="s">
        <v>184</v>
      </c>
      <c r="H13" s="9" t="s">
        <v>185</v>
      </c>
      <c r="I13" s="9" t="s">
        <v>1</v>
      </c>
      <c r="J13" s="9">
        <v>4</v>
      </c>
      <c r="K13" s="15">
        <f t="shared" si="0"/>
        <v>0.11428571428571428</v>
      </c>
    </row>
    <row r="14" spans="1:11">
      <c r="A14" s="7">
        <v>10</v>
      </c>
      <c r="B14" s="7" t="s">
        <v>190</v>
      </c>
      <c r="C14" s="7" t="s">
        <v>211</v>
      </c>
      <c r="D14" s="7" t="s">
        <v>212</v>
      </c>
      <c r="E14" s="9" t="s">
        <v>213</v>
      </c>
      <c r="F14" s="16" t="s">
        <v>23</v>
      </c>
      <c r="G14" s="9" t="s">
        <v>184</v>
      </c>
      <c r="H14" s="9" t="s">
        <v>185</v>
      </c>
      <c r="I14" s="9" t="s">
        <v>1</v>
      </c>
      <c r="J14" s="9">
        <v>2</v>
      </c>
      <c r="K14" s="15">
        <f t="shared" si="0"/>
        <v>5.7142857142857141E-2</v>
      </c>
    </row>
    <row r="15" spans="1:11">
      <c r="A15" s="7">
        <v>11</v>
      </c>
      <c r="B15" s="7" t="s">
        <v>190</v>
      </c>
      <c r="C15" s="7" t="s">
        <v>214</v>
      </c>
      <c r="D15" s="7" t="s">
        <v>215</v>
      </c>
      <c r="E15" s="9" t="s">
        <v>216</v>
      </c>
      <c r="F15" s="16" t="s">
        <v>17</v>
      </c>
      <c r="G15" s="9" t="s">
        <v>184</v>
      </c>
      <c r="H15" s="9" t="s">
        <v>185</v>
      </c>
      <c r="I15" s="9" t="s">
        <v>1</v>
      </c>
      <c r="J15" s="9">
        <v>2</v>
      </c>
      <c r="K15" s="15">
        <f t="shared" si="0"/>
        <v>5.7142857142857141E-2</v>
      </c>
    </row>
    <row r="16" spans="1:11">
      <c r="A16" s="7">
        <v>12</v>
      </c>
      <c r="B16" s="7" t="s">
        <v>190</v>
      </c>
      <c r="C16" s="7" t="s">
        <v>214</v>
      </c>
      <c r="D16" s="7" t="s">
        <v>323</v>
      </c>
      <c r="E16" s="9" t="s">
        <v>324</v>
      </c>
      <c r="F16" s="16" t="s">
        <v>48</v>
      </c>
      <c r="G16" s="9" t="s">
        <v>197</v>
      </c>
      <c r="H16" s="9" t="s">
        <v>185</v>
      </c>
      <c r="I16" s="9" t="s">
        <v>1</v>
      </c>
      <c r="J16" s="9">
        <v>1</v>
      </c>
      <c r="K16" s="15">
        <f t="shared" si="0"/>
        <v>2.8571428571428571E-2</v>
      </c>
    </row>
    <row r="17" spans="1:11">
      <c r="A17" s="7">
        <v>13</v>
      </c>
      <c r="B17" s="7" t="s">
        <v>190</v>
      </c>
      <c r="C17" s="7" t="s">
        <v>220</v>
      </c>
      <c r="D17" s="7" t="s">
        <v>221</v>
      </c>
      <c r="E17" s="9" t="s">
        <v>255</v>
      </c>
      <c r="F17" s="16" t="s">
        <v>0</v>
      </c>
      <c r="G17" s="9" t="s">
        <v>184</v>
      </c>
      <c r="H17" s="9" t="s">
        <v>185</v>
      </c>
      <c r="I17" s="9" t="s">
        <v>1</v>
      </c>
      <c r="J17" s="9">
        <v>2</v>
      </c>
      <c r="K17" s="15">
        <f t="shared" si="0"/>
        <v>5.7142857142857141E-2</v>
      </c>
    </row>
    <row r="18" spans="1:11">
      <c r="A18" s="7">
        <v>14</v>
      </c>
      <c r="B18" s="7" t="s">
        <v>190</v>
      </c>
      <c r="C18" s="7" t="s">
        <v>223</v>
      </c>
      <c r="D18" s="7" t="s">
        <v>283</v>
      </c>
      <c r="E18" s="9" t="s">
        <v>284</v>
      </c>
      <c r="F18" s="16" t="s">
        <v>34</v>
      </c>
      <c r="G18" s="9" t="s">
        <v>197</v>
      </c>
      <c r="H18" s="9" t="s">
        <v>185</v>
      </c>
      <c r="I18" s="9" t="s">
        <v>1</v>
      </c>
      <c r="J18" s="9">
        <v>1</v>
      </c>
      <c r="K18" s="15">
        <f t="shared" si="0"/>
        <v>2.8571428571428571E-2</v>
      </c>
    </row>
    <row r="19" spans="1:11">
      <c r="J19" s="7">
        <f>SUM(J5:J18)</f>
        <v>35</v>
      </c>
    </row>
  </sheetData>
  <phoneticPr fontId="1" type="noConversion"/>
  <conditionalFormatting sqref="E1">
    <cfRule type="duplicateValues" dxfId="194" priority="1"/>
  </conditionalFormatting>
  <conditionalFormatting sqref="E5">
    <cfRule type="duplicateValues" dxfId="193" priority="21"/>
  </conditionalFormatting>
  <conditionalFormatting sqref="E6">
    <cfRule type="duplicateValues" dxfId="192" priority="20"/>
  </conditionalFormatting>
  <conditionalFormatting sqref="E7">
    <cfRule type="duplicateValues" dxfId="191" priority="2"/>
  </conditionalFormatting>
  <conditionalFormatting sqref="E8">
    <cfRule type="duplicateValues" dxfId="190" priority="19"/>
  </conditionalFormatting>
  <conditionalFormatting sqref="E9">
    <cfRule type="duplicateValues" dxfId="189" priority="18"/>
  </conditionalFormatting>
  <conditionalFormatting sqref="E10">
    <cfRule type="duplicateValues" dxfId="188" priority="17"/>
  </conditionalFormatting>
  <conditionalFormatting sqref="E11">
    <cfRule type="duplicateValues" dxfId="187" priority="16"/>
  </conditionalFormatting>
  <conditionalFormatting sqref="E12">
    <cfRule type="duplicateValues" dxfId="186" priority="15"/>
  </conditionalFormatting>
  <conditionalFormatting sqref="E13">
    <cfRule type="duplicateValues" dxfId="185" priority="14"/>
  </conditionalFormatting>
  <conditionalFormatting sqref="E14">
    <cfRule type="duplicateValues" dxfId="184" priority="13"/>
  </conditionalFormatting>
  <conditionalFormatting sqref="E16">
    <cfRule type="duplicateValues" dxfId="183" priority="12"/>
  </conditionalFormatting>
  <conditionalFormatting sqref="E17">
    <cfRule type="duplicateValues" dxfId="182" priority="11"/>
  </conditionalFormatting>
  <conditionalFormatting sqref="E18">
    <cfRule type="duplicateValues" dxfId="181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潼南区</vt:lpstr>
      <vt:lpstr>合川区</vt:lpstr>
      <vt:lpstr>大足区</vt:lpstr>
      <vt:lpstr>荣昌区</vt:lpstr>
      <vt:lpstr>永川区</vt:lpstr>
      <vt:lpstr>铜梁区</vt:lpstr>
      <vt:lpstr>北碚区</vt:lpstr>
      <vt:lpstr>渝北区</vt:lpstr>
      <vt:lpstr>璧山区</vt:lpstr>
      <vt:lpstr>九龙坡区</vt:lpstr>
      <vt:lpstr>大渡口区</vt:lpstr>
      <vt:lpstr>巴南区</vt:lpstr>
      <vt:lpstr>江津区</vt:lpstr>
      <vt:lpstr>綦江区</vt:lpstr>
      <vt:lpstr>丰都县</vt:lpstr>
      <vt:lpstr>长寿区</vt:lpstr>
      <vt:lpstr>涪陵区</vt:lpstr>
      <vt:lpstr>南川区</vt:lpstr>
      <vt:lpstr>忠县</vt:lpstr>
      <vt:lpstr>黔江区</vt:lpstr>
      <vt:lpstr>彭水县</vt:lpstr>
      <vt:lpstr>渝中区</vt:lpstr>
      <vt:lpstr>江北区</vt:lpstr>
      <vt:lpstr>沙坪坝区</vt:lpstr>
      <vt:lpstr>南岸区</vt:lpstr>
      <vt:lpstr>汇总分析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2023-12-14T03:10:27Z</dcterms:modified>
</cp:coreProperties>
</file>