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CS LAB2\Downloads\"/>
    </mc:Choice>
  </mc:AlternateContent>
  <xr:revisionPtr revIDLastSave="160" documentId="13_ncr:1_{F39C4E21-A839-4867-8491-9CF1293A1EB5}" xr6:coauthVersionLast="47" xr6:coauthVersionMax="47" xr10:uidLastSave="{7E0F34C2-6A89-4F40-A3E7-CCD2859F4FAF}"/>
  <bookViews>
    <workbookView xWindow="-120" yWindow="-120" windowWidth="20730" windowHeight="11160" firstSheet="1" activeTab="2" xr2:uid="{00000000-000D-0000-FFFF-FFFF00000000}"/>
  </bookViews>
  <sheets>
    <sheet name="Core Subject" sheetId="1" r:id="rId1"/>
    <sheet name="Transmutation" sheetId="4" r:id="rId2"/>
    <sheet name="Statistics" sheetId="5" r:id="rId3"/>
    <sheet name="Chart" sheetId="6" r:id="rId4"/>
    <sheet name="Mailing" sheetId="7" r:id="rId5"/>
  </sheets>
  <definedNames>
    <definedName name="descripotor">Transmutation!$C$1:$D$10</definedName>
    <definedName name="Descriptor">Transmutation!$C$1:$D$7</definedName>
    <definedName name="Descriptors">Transmutation!$E$2:$F$6</definedName>
    <definedName name="REmarks">Statistics!$B$4:$C$5</definedName>
    <definedName name="transmutation">Transmutation!$A$2:$B$42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C4" i="5"/>
  <c r="C2" i="5"/>
  <c r="O6" i="1"/>
  <c r="O7" i="1"/>
  <c r="O8" i="1"/>
  <c r="O9" i="1"/>
  <c r="O10" i="1"/>
  <c r="O11" i="1"/>
  <c r="O12" i="1"/>
  <c r="O13" i="1"/>
  <c r="O14" i="1"/>
  <c r="O5" i="1"/>
  <c r="N5" i="1"/>
  <c r="N6" i="1"/>
  <c r="N7" i="1"/>
  <c r="N8" i="1"/>
  <c r="N9" i="1"/>
  <c r="N10" i="1"/>
  <c r="N11" i="1"/>
  <c r="N12" i="1"/>
  <c r="N13" i="1"/>
  <c r="N14" i="1"/>
  <c r="M6" i="1"/>
  <c r="M7" i="1"/>
  <c r="M8" i="1"/>
  <c r="M9" i="1"/>
  <c r="M10" i="1"/>
  <c r="M11" i="1"/>
  <c r="M12" i="1"/>
  <c r="M13" i="1"/>
  <c r="M14" i="1"/>
  <c r="M5" i="1"/>
  <c r="L6" i="1"/>
  <c r="L7" i="1"/>
  <c r="L8" i="1"/>
  <c r="L9" i="1"/>
  <c r="L10" i="1"/>
  <c r="L11" i="1"/>
  <c r="L12" i="1"/>
  <c r="L13" i="1"/>
  <c r="L14" i="1"/>
  <c r="L5" i="1"/>
  <c r="K6" i="1"/>
  <c r="K7" i="1"/>
  <c r="K8" i="1"/>
  <c r="K9" i="1"/>
  <c r="K10" i="1"/>
  <c r="K11" i="1"/>
  <c r="K12" i="1"/>
  <c r="K13" i="1"/>
  <c r="K14" i="1"/>
  <c r="K5" i="1"/>
  <c r="J6" i="1"/>
  <c r="J7" i="1"/>
  <c r="J8" i="1"/>
  <c r="J9" i="1"/>
  <c r="J10" i="1"/>
  <c r="J11" i="1"/>
  <c r="J12" i="1"/>
  <c r="J13" i="1"/>
  <c r="J14" i="1"/>
  <c r="J5" i="1"/>
  <c r="H6" i="1"/>
  <c r="H7" i="1"/>
  <c r="H8" i="1"/>
  <c r="H9" i="1"/>
  <c r="H10" i="1"/>
  <c r="H11" i="1"/>
  <c r="H12" i="1"/>
  <c r="H13" i="1"/>
  <c r="H14" i="1"/>
  <c r="H5" i="1"/>
  <c r="G6" i="1"/>
  <c r="G7" i="1"/>
  <c r="G8" i="1"/>
  <c r="G9" i="1"/>
  <c r="G10" i="1"/>
  <c r="G11" i="1"/>
  <c r="G12" i="1"/>
  <c r="G13" i="1"/>
  <c r="G14" i="1"/>
  <c r="G5" i="1"/>
  <c r="E6" i="1"/>
  <c r="E7" i="1"/>
  <c r="E8" i="1"/>
  <c r="E9" i="1"/>
  <c r="E10" i="1"/>
  <c r="E11" i="1"/>
  <c r="E12" i="1"/>
  <c r="E13" i="1"/>
  <c r="E14" i="1"/>
  <c r="E5" i="1"/>
  <c r="D6" i="1"/>
  <c r="D7" i="1"/>
  <c r="D8" i="1"/>
  <c r="D9" i="1"/>
  <c r="D10" i="1"/>
  <c r="D11" i="1"/>
  <c r="D12" i="1"/>
  <c r="D13" i="1"/>
  <c r="D14" i="1"/>
  <c r="D5" i="1"/>
  <c r="A6" i="1"/>
  <c r="A7" i="1" s="1"/>
  <c r="A8" i="1" s="1"/>
  <c r="A9" i="1" s="1"/>
  <c r="A10" i="1" s="1"/>
  <c r="A11" i="1" s="1"/>
  <c r="A12" i="1" s="1"/>
  <c r="A13" i="1" s="1"/>
  <c r="A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  <author>CICT-FACULTY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Activity 2.1:</t>
        </r>
        <r>
          <rPr>
            <sz val="9"/>
            <color indexed="81"/>
            <rFont val="Tahoma"/>
            <family val="2"/>
          </rPr>
          <t xml:space="preserve">
Weight Component for Written Work</t>
        </r>
      </text>
    </comment>
    <comment ref="H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Activity 2.1:
</t>
        </r>
        <r>
          <rPr>
            <sz val="9"/>
            <color indexed="81"/>
            <rFont val="Tahoma"/>
            <family val="2"/>
          </rPr>
          <t xml:space="preserve">Weight Component for Performance Tasks
</t>
        </r>
      </text>
    </comment>
    <comment ref="K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Activity 2.1:
</t>
        </r>
        <r>
          <rPr>
            <sz val="9"/>
            <color indexed="81"/>
            <rFont val="Tahoma"/>
            <family val="2"/>
          </rPr>
          <t>Weight Component for Quarterly Exam</t>
        </r>
      </text>
    </comment>
    <comment ref="C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Activity 2.1:</t>
        </r>
        <r>
          <rPr>
            <sz val="9"/>
            <color indexed="81"/>
            <rFont val="Tahoma"/>
            <family val="2"/>
          </rPr>
          <t xml:space="preserve">
Raw Score for Written Work</t>
        </r>
      </text>
    </comment>
    <comment ref="D4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Activity 2.1:</t>
        </r>
        <r>
          <rPr>
            <sz val="9"/>
            <color indexed="81"/>
            <rFont val="Tahoma"/>
            <family val="2"/>
          </rPr>
          <t xml:space="preserve">
Percentage Score for Wrritten Work</t>
        </r>
      </text>
    </comment>
    <comment ref="E4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Activity 2.1:</t>
        </r>
        <r>
          <rPr>
            <sz val="9"/>
            <color indexed="81"/>
            <rFont val="Tahoma"/>
            <family val="2"/>
          </rPr>
          <t xml:space="preserve">
Weighted Score for Written Work</t>
        </r>
      </text>
    </comment>
    <comment ref="F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Activity 2.1 :</t>
        </r>
        <r>
          <rPr>
            <sz val="9"/>
            <color indexed="81"/>
            <rFont val="Tahoma"/>
            <family val="2"/>
          </rPr>
          <t xml:space="preserve">
Raw Score for Performance Tasks</t>
        </r>
      </text>
    </comment>
    <comment ref="G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Activity 2.1:
</t>
        </r>
        <r>
          <rPr>
            <sz val="9"/>
            <color indexed="81"/>
            <rFont val="Tahoma"/>
            <family val="2"/>
          </rPr>
          <t xml:space="preserve">Percentage Score for Performance Tasks
</t>
        </r>
      </text>
    </comment>
    <comment ref="H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Activity 2.1:
</t>
        </r>
        <r>
          <rPr>
            <sz val="9"/>
            <color indexed="81"/>
            <rFont val="Tahoma"/>
            <family val="2"/>
          </rPr>
          <t>Weighted Score for Performance Task</t>
        </r>
      </text>
    </comment>
    <comment ref="I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Activity 2.1 :
</t>
        </r>
        <r>
          <rPr>
            <sz val="9"/>
            <color indexed="81"/>
            <rFont val="Tahoma"/>
            <family val="2"/>
          </rPr>
          <t>Raw Score for Quarterly Assessment</t>
        </r>
      </text>
    </comment>
    <comment ref="J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Activity 2.1:</t>
        </r>
        <r>
          <rPr>
            <sz val="9"/>
            <color indexed="81"/>
            <rFont val="Tahoma"/>
            <family val="2"/>
          </rPr>
          <t xml:space="preserve">
Percentage Score for Quarterly Exams</t>
        </r>
      </text>
    </comment>
    <comment ref="K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 xml:space="preserve">Activity 2.1:
</t>
        </r>
        <r>
          <rPr>
            <sz val="9"/>
            <color indexed="81"/>
            <rFont val="Tahoma"/>
            <family val="2"/>
          </rPr>
          <t xml:space="preserve">Weighted Score for Quarterly Exam
</t>
        </r>
      </text>
    </comment>
    <comment ref="L4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 xml:space="preserve">Activity 2.1:
</t>
        </r>
        <r>
          <rPr>
            <sz val="9"/>
            <color indexed="81"/>
            <rFont val="Tahoma"/>
            <family val="2"/>
          </rPr>
          <t xml:space="preserve">The SUM of all Weighted Score
</t>
        </r>
      </text>
    </comment>
    <comment ref="M4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 xml:space="preserve">Activity 2.1:
</t>
        </r>
        <r>
          <rPr>
            <sz val="9"/>
            <color indexed="81"/>
            <rFont val="Tahoma"/>
            <family val="2"/>
          </rPr>
          <t xml:space="preserve">Transmuted value of the initial grade
</t>
        </r>
      </text>
    </comment>
  </commentList>
</comments>
</file>

<file path=xl/sharedStrings.xml><?xml version="1.0" encoding="utf-8"?>
<sst xmlns="http://schemas.openxmlformats.org/spreadsheetml/2006/main" count="112" uniqueCount="93">
  <si>
    <t>Class Record</t>
  </si>
  <si>
    <t>Core Subject</t>
  </si>
  <si>
    <t>Transmuted</t>
  </si>
  <si>
    <t>No.</t>
  </si>
  <si>
    <t>Name</t>
  </si>
  <si>
    <t>Written Work</t>
  </si>
  <si>
    <t>PS</t>
  </si>
  <si>
    <t>WS</t>
  </si>
  <si>
    <t>Performance Tasks</t>
  </si>
  <si>
    <t>Quarterly Assessment</t>
  </si>
  <si>
    <t>Initial Grade</t>
  </si>
  <si>
    <t>Quarterly Grade</t>
  </si>
  <si>
    <t>Descriptor</t>
  </si>
  <si>
    <t>Remarks</t>
  </si>
  <si>
    <t>Jose Burgos</t>
  </si>
  <si>
    <t>Juan Dela Cruz</t>
  </si>
  <si>
    <t>Ben David</t>
  </si>
  <si>
    <t>Maria De Leon</t>
  </si>
  <si>
    <t>Virginia Gomez</t>
  </si>
  <si>
    <t>Luis Lopez</t>
  </si>
  <si>
    <t>Rosa Macapagal</t>
  </si>
  <si>
    <t>Gabriel Mallari</t>
  </si>
  <si>
    <t>Amelia Pineda</t>
  </si>
  <si>
    <t>Carina Quiambao</t>
  </si>
  <si>
    <r>
      <rPr>
        <b/>
        <sz val="11"/>
        <color theme="1"/>
        <rFont val="Arial"/>
        <family val="2"/>
      </rPr>
      <t>HPS</t>
    </r>
    <r>
      <rPr>
        <sz val="11"/>
        <color theme="1"/>
        <rFont val="Arial"/>
        <family val="2"/>
      </rPr>
      <t xml:space="preserve"> (Highest Possible Score)</t>
    </r>
  </si>
  <si>
    <t>Transmuted Grade</t>
  </si>
  <si>
    <t>Grading Scale</t>
  </si>
  <si>
    <t>Did not meet expectation</t>
  </si>
  <si>
    <t>FAirly Satisfactory</t>
  </si>
  <si>
    <t>satisfactory</t>
  </si>
  <si>
    <t>very satisfactory</t>
  </si>
  <si>
    <t>Outstanding</t>
  </si>
  <si>
    <t>Total Number of Students:</t>
  </si>
  <si>
    <t>Passed:</t>
  </si>
  <si>
    <t>Failed:</t>
  </si>
  <si>
    <t>Outstanding:</t>
  </si>
  <si>
    <t>Very Satisfactory:</t>
  </si>
  <si>
    <t>Satisfactory:</t>
  </si>
  <si>
    <t>Fairly Satisfactory:</t>
  </si>
  <si>
    <t>Did not meet expectations:</t>
  </si>
  <si>
    <t>Grade Descriptor</t>
  </si>
  <si>
    <t>Subjects</t>
  </si>
  <si>
    <t>Core Subject 1</t>
  </si>
  <si>
    <t>Core Subject 2</t>
  </si>
  <si>
    <t>Core Subject 3</t>
  </si>
  <si>
    <t>Core Subject 4</t>
  </si>
  <si>
    <t>Title</t>
  </si>
  <si>
    <t>First Name</t>
  </si>
  <si>
    <t>Last Name</t>
  </si>
  <si>
    <t>Address</t>
  </si>
  <si>
    <t>City</t>
  </si>
  <si>
    <t>Mr.</t>
  </si>
  <si>
    <t xml:space="preserve">Jaime </t>
  </si>
  <si>
    <t>Burgos</t>
  </si>
  <si>
    <t>Santol St. , San Juan</t>
  </si>
  <si>
    <t>Angeles City</t>
  </si>
  <si>
    <t xml:space="preserve">Ms. </t>
  </si>
  <si>
    <t xml:space="preserve">Elena </t>
  </si>
  <si>
    <t>Dela Cruz</t>
  </si>
  <si>
    <t>Camachile St., San Jose</t>
  </si>
  <si>
    <t>Mabalacat City</t>
  </si>
  <si>
    <t xml:space="preserve">Felisa </t>
  </si>
  <si>
    <t>David</t>
  </si>
  <si>
    <t>Sampaguita St., San Antonio</t>
  </si>
  <si>
    <t>Quezon City</t>
  </si>
  <si>
    <t>Melinda</t>
  </si>
  <si>
    <t xml:space="preserve"> De Leon</t>
  </si>
  <si>
    <t>Yakal St., Villa Isabel</t>
  </si>
  <si>
    <t>Makati City</t>
  </si>
  <si>
    <t xml:space="preserve">Mr. </t>
  </si>
  <si>
    <t xml:space="preserve">Virgilio </t>
  </si>
  <si>
    <t>Gomez</t>
  </si>
  <si>
    <t>Rosas St., Santo Domingo</t>
  </si>
  <si>
    <t>Cebu City</t>
  </si>
  <si>
    <t>Miguel</t>
  </si>
  <si>
    <t>Lopez</t>
  </si>
  <si>
    <t>Teresa Drive, Lewana</t>
  </si>
  <si>
    <t>Cabanatuan City</t>
  </si>
  <si>
    <t xml:space="preserve">Teresa </t>
  </si>
  <si>
    <t>Macapagal</t>
  </si>
  <si>
    <t>Phase 5 Block 10, Villa Quintana</t>
  </si>
  <si>
    <t>Olongapo City</t>
  </si>
  <si>
    <t xml:space="preserve">Aurora </t>
  </si>
  <si>
    <t>Mallari</t>
  </si>
  <si>
    <t>123 Rue De Paree, Essel</t>
  </si>
  <si>
    <t>San Fernando City</t>
  </si>
  <si>
    <t>Angela</t>
  </si>
  <si>
    <t>Pineda</t>
  </si>
  <si>
    <t>Centeno St., Muraullo</t>
  </si>
  <si>
    <t>San Juan City</t>
  </si>
  <si>
    <t xml:space="preserve">Cora </t>
  </si>
  <si>
    <t>Quiambao</t>
  </si>
  <si>
    <t>888 Abad Santos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</si>
</sst>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10" fontId="1" fillId="0" borderId="0" xfId="1" applyNumberFormat="1" applyFont="1"/>
    <xf numFmtId="2" fontId="1" fillId="0" borderId="0" xfId="0" applyNumberFormat="1" applyFont="1"/>
    <xf numFmtId="10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zoomScale="95" zoomScaleNormal="95" workbookViewId="0">
      <selection activeCell="N9" sqref="N9"/>
    </sheetView>
  </sheetViews>
  <sheetFormatPr defaultRowHeight="14.25"/>
  <cols>
    <col min="1" max="1" width="5.28515625" style="1" customWidth="1"/>
    <col min="2" max="2" width="24.85546875" style="1" customWidth="1"/>
    <col min="3" max="3" width="16.140625" style="1" customWidth="1"/>
    <col min="4" max="4" width="9.7109375" style="1" customWidth="1"/>
    <col min="5" max="5" width="9.42578125" style="1" customWidth="1"/>
    <col min="6" max="6" width="21.85546875" style="1" customWidth="1"/>
    <col min="7" max="7" width="9.7109375" style="1" customWidth="1"/>
    <col min="8" max="8" width="10" style="1" customWidth="1"/>
    <col min="9" max="9" width="23.5703125" style="1" customWidth="1"/>
    <col min="10" max="10" width="12" style="1" customWidth="1"/>
    <col min="11" max="11" width="9.7109375" style="1" customWidth="1"/>
    <col min="12" max="12" width="14" style="1" customWidth="1"/>
    <col min="13" max="13" width="19" style="1" customWidth="1"/>
    <col min="14" max="14" width="26.140625" style="1" customWidth="1"/>
    <col min="15" max="15" width="19.28515625" style="1" customWidth="1"/>
    <col min="16" max="16384" width="9.140625" style="1"/>
  </cols>
  <sheetData>
    <row r="1" spans="1:15" ht="15">
      <c r="A1" s="14" t="s">
        <v>0</v>
      </c>
      <c r="B1" s="1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">
      <c r="A2" s="2"/>
      <c r="B2" s="2" t="s">
        <v>1</v>
      </c>
      <c r="C2" s="2"/>
      <c r="D2" s="2"/>
      <c r="N2" s="2"/>
      <c r="O2" s="2"/>
    </row>
    <row r="3" spans="1:15" ht="15">
      <c r="A3" s="2"/>
      <c r="B3" s="2"/>
      <c r="C3" s="2"/>
      <c r="D3" s="2"/>
      <c r="E3" s="2">
        <v>25</v>
      </c>
      <c r="F3" s="2"/>
      <c r="G3" s="2"/>
      <c r="H3" s="2">
        <v>50</v>
      </c>
      <c r="I3" s="2"/>
      <c r="J3" s="2"/>
      <c r="K3" s="2">
        <v>25</v>
      </c>
      <c r="L3" s="2">
        <v>100</v>
      </c>
      <c r="M3" s="2" t="s">
        <v>2</v>
      </c>
      <c r="N3" s="2"/>
      <c r="O3" s="2"/>
    </row>
    <row r="4" spans="1:15" ht="1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6</v>
      </c>
      <c r="H4" s="2" t="s">
        <v>7</v>
      </c>
      <c r="I4" s="2" t="s">
        <v>9</v>
      </c>
      <c r="J4" s="2" t="s">
        <v>6</v>
      </c>
      <c r="K4" s="2" t="s">
        <v>7</v>
      </c>
      <c r="L4" s="2" t="s">
        <v>10</v>
      </c>
      <c r="M4" s="2" t="s">
        <v>11</v>
      </c>
      <c r="N4" s="2" t="s">
        <v>12</v>
      </c>
      <c r="O4" s="2" t="s">
        <v>13</v>
      </c>
    </row>
    <row r="5" spans="1:15" ht="15">
      <c r="A5" s="1">
        <v>1</v>
      </c>
      <c r="B5" s="1" t="s">
        <v>14</v>
      </c>
      <c r="C5" s="1">
        <v>145</v>
      </c>
      <c r="D5" s="5">
        <f>(C5/$C$16)*100%</f>
        <v>0.90625</v>
      </c>
      <c r="E5" s="6">
        <f>D5*$E$3</f>
        <v>22.65625</v>
      </c>
      <c r="F5" s="1">
        <v>90</v>
      </c>
      <c r="G5" s="7">
        <f>F5/$F$16*100%</f>
        <v>0.75</v>
      </c>
      <c r="H5" s="6">
        <f>G5 * $H$3</f>
        <v>37.5</v>
      </c>
      <c r="I5" s="1">
        <v>43</v>
      </c>
      <c r="J5" s="7">
        <f>(I5/$I$16)*100%</f>
        <v>0.86</v>
      </c>
      <c r="K5" s="6">
        <f>J5*$K$3</f>
        <v>21.5</v>
      </c>
      <c r="L5" s="6">
        <f>E5 + H5 + K5</f>
        <v>81.65625</v>
      </c>
      <c r="M5" s="1">
        <f xml:space="preserve"> VLOOKUP(L5, transmutation, 2, L5)</f>
        <v>88</v>
      </c>
      <c r="N5" t="str">
        <f>VLOOKUP(M5,Descriptors,2,M5)</f>
        <v>very satisfactory</v>
      </c>
      <c r="O5" s="1" t="str">
        <f>IF(M5 &gt; 75,"PASSED","FAILED")</f>
        <v>PASSED</v>
      </c>
    </row>
    <row r="6" spans="1:15" ht="15">
      <c r="A6" s="1">
        <f>A5+1</f>
        <v>2</v>
      </c>
      <c r="B6" s="1" t="s">
        <v>15</v>
      </c>
      <c r="C6" s="1">
        <v>120</v>
      </c>
      <c r="D6" s="5">
        <f t="shared" ref="D6:D14" si="0">(C6/$C$16)*100%</f>
        <v>0.75</v>
      </c>
      <c r="E6" s="6">
        <f t="shared" ref="E6:E14" si="1">D6*$E$3</f>
        <v>18.75</v>
      </c>
      <c r="F6" s="1">
        <v>90</v>
      </c>
      <c r="G6" s="7">
        <f t="shared" ref="G6:G14" si="2">F6/$F$16*100%</f>
        <v>0.75</v>
      </c>
      <c r="H6" s="6">
        <f t="shared" ref="H6:H14" si="3">G6 * $H$3</f>
        <v>37.5</v>
      </c>
      <c r="I6" s="1">
        <v>40</v>
      </c>
      <c r="J6" s="7">
        <f t="shared" ref="J6:J14" si="4">(I6/$I$16)*100%</f>
        <v>0.8</v>
      </c>
      <c r="K6" s="6">
        <f t="shared" ref="K6:K14" si="5">J6*$K$3</f>
        <v>20</v>
      </c>
      <c r="L6" s="6">
        <f t="shared" ref="L6:L14" si="6">E6 + H6 + K6</f>
        <v>76.25</v>
      </c>
      <c r="M6" s="1">
        <f xml:space="preserve"> VLOOKUP(L6, transmutation, 2, L6)</f>
        <v>85</v>
      </c>
      <c r="N6" t="str">
        <f>VLOOKUP(M6,Descriptors,2,M6)</f>
        <v>very satisfactory</v>
      </c>
      <c r="O6" s="1" t="str">
        <f t="shared" ref="O6:O14" si="7">IF(M6 &gt; 75,"PASSED","FAILED")</f>
        <v>PASSED</v>
      </c>
    </row>
    <row r="7" spans="1:15" ht="15">
      <c r="A7" s="1">
        <f t="shared" ref="A7:A14" si="8">A6+1</f>
        <v>3</v>
      </c>
      <c r="B7" s="1" t="s">
        <v>16</v>
      </c>
      <c r="C7" s="1">
        <v>140</v>
      </c>
      <c r="D7" s="5">
        <f t="shared" si="0"/>
        <v>0.875</v>
      </c>
      <c r="E7" s="6">
        <f t="shared" si="1"/>
        <v>21.875</v>
      </c>
      <c r="F7" s="1">
        <v>100</v>
      </c>
      <c r="G7" s="7">
        <f t="shared" si="2"/>
        <v>0.83333333333333337</v>
      </c>
      <c r="H7" s="6">
        <f t="shared" si="3"/>
        <v>41.666666666666671</v>
      </c>
      <c r="I7" s="1">
        <v>40</v>
      </c>
      <c r="J7" s="7">
        <f t="shared" si="4"/>
        <v>0.8</v>
      </c>
      <c r="K7" s="6">
        <f t="shared" si="5"/>
        <v>20</v>
      </c>
      <c r="L7" s="6">
        <f t="shared" si="6"/>
        <v>83.541666666666671</v>
      </c>
      <c r="M7" s="1">
        <f xml:space="preserve"> VLOOKUP(L7, transmutation, 2, L7)</f>
        <v>89</v>
      </c>
      <c r="N7" t="str">
        <f>VLOOKUP(M7,Descriptors,2,M7)</f>
        <v>very satisfactory</v>
      </c>
      <c r="O7" s="1" t="str">
        <f t="shared" si="7"/>
        <v>PASSED</v>
      </c>
    </row>
    <row r="8" spans="1:15" ht="15">
      <c r="A8" s="1">
        <f t="shared" si="8"/>
        <v>4</v>
      </c>
      <c r="B8" s="1" t="s">
        <v>17</v>
      </c>
      <c r="C8" s="1">
        <v>98</v>
      </c>
      <c r="D8" s="5">
        <f t="shared" si="0"/>
        <v>0.61250000000000004</v>
      </c>
      <c r="E8" s="6">
        <f t="shared" si="1"/>
        <v>15.312500000000002</v>
      </c>
      <c r="F8" s="1">
        <v>91</v>
      </c>
      <c r="G8" s="7">
        <f t="shared" si="2"/>
        <v>0.7583333333333333</v>
      </c>
      <c r="H8" s="6">
        <f t="shared" si="3"/>
        <v>37.916666666666664</v>
      </c>
      <c r="I8" s="1">
        <v>34</v>
      </c>
      <c r="J8" s="7">
        <f t="shared" si="4"/>
        <v>0.68</v>
      </c>
      <c r="K8" s="6">
        <f t="shared" si="5"/>
        <v>17</v>
      </c>
      <c r="L8" s="6">
        <f t="shared" si="6"/>
        <v>70.229166666666657</v>
      </c>
      <c r="M8" s="1">
        <f xml:space="preserve"> VLOOKUP(L8, transmutation, 2, L8)</f>
        <v>81</v>
      </c>
      <c r="N8" t="str">
        <f>VLOOKUP(M8,Descriptors,2,M8)</f>
        <v>satisfactory</v>
      </c>
      <c r="O8" s="1" t="str">
        <f t="shared" si="7"/>
        <v>PASSED</v>
      </c>
    </row>
    <row r="9" spans="1:15" ht="15">
      <c r="A9" s="1">
        <f t="shared" si="8"/>
        <v>5</v>
      </c>
      <c r="B9" s="1" t="s">
        <v>18</v>
      </c>
      <c r="C9" s="1">
        <v>85</v>
      </c>
      <c r="D9" s="5">
        <f t="shared" si="0"/>
        <v>0.53125</v>
      </c>
      <c r="E9" s="6">
        <f t="shared" si="1"/>
        <v>13.28125</v>
      </c>
      <c r="F9" s="1">
        <v>55</v>
      </c>
      <c r="G9" s="7">
        <f t="shared" si="2"/>
        <v>0.45833333333333331</v>
      </c>
      <c r="H9" s="6">
        <f t="shared" si="3"/>
        <v>22.916666666666664</v>
      </c>
      <c r="I9" s="1">
        <v>23</v>
      </c>
      <c r="J9" s="7">
        <f t="shared" si="4"/>
        <v>0.46</v>
      </c>
      <c r="K9" s="6">
        <f t="shared" si="5"/>
        <v>11.5</v>
      </c>
      <c r="L9" s="6">
        <f t="shared" si="6"/>
        <v>47.697916666666664</v>
      </c>
      <c r="M9" s="1">
        <f xml:space="preserve"> VLOOKUP(L9, transmutation, 2, L9)</f>
        <v>71</v>
      </c>
      <c r="N9" t="str">
        <f>VLOOKUP(M9,Descriptors,2,M9)</f>
        <v>Did not meet expectation</v>
      </c>
      <c r="O9" s="1" t="str">
        <f t="shared" si="7"/>
        <v>FAILED</v>
      </c>
    </row>
    <row r="10" spans="1:15" ht="15">
      <c r="A10" s="1">
        <f t="shared" si="8"/>
        <v>6</v>
      </c>
      <c r="B10" s="1" t="s">
        <v>19</v>
      </c>
      <c r="C10" s="1">
        <v>137</v>
      </c>
      <c r="D10" s="5">
        <f t="shared" si="0"/>
        <v>0.85624999999999996</v>
      </c>
      <c r="E10" s="6">
        <f t="shared" si="1"/>
        <v>21.40625</v>
      </c>
      <c r="F10" s="1">
        <v>104</v>
      </c>
      <c r="G10" s="7">
        <f t="shared" si="2"/>
        <v>0.8666666666666667</v>
      </c>
      <c r="H10" s="6">
        <f t="shared" si="3"/>
        <v>43.333333333333336</v>
      </c>
      <c r="I10" s="1">
        <v>45</v>
      </c>
      <c r="J10" s="7">
        <f t="shared" si="4"/>
        <v>0.9</v>
      </c>
      <c r="K10" s="6">
        <f t="shared" si="5"/>
        <v>22.5</v>
      </c>
      <c r="L10" s="6">
        <f t="shared" si="6"/>
        <v>87.239583333333343</v>
      </c>
      <c r="M10" s="1">
        <f xml:space="preserve"> VLOOKUP(L10, transmutation, 2, L10)</f>
        <v>92</v>
      </c>
      <c r="N10" t="str">
        <f>VLOOKUP(M10,Descriptors,2,M10)</f>
        <v>Outstanding</v>
      </c>
      <c r="O10" s="1" t="str">
        <f t="shared" si="7"/>
        <v>PASSED</v>
      </c>
    </row>
    <row r="11" spans="1:15" ht="15">
      <c r="A11" s="1">
        <f t="shared" si="8"/>
        <v>7</v>
      </c>
      <c r="B11" s="1" t="s">
        <v>20</v>
      </c>
      <c r="C11" s="1">
        <v>118</v>
      </c>
      <c r="D11" s="5">
        <f t="shared" si="0"/>
        <v>0.73750000000000004</v>
      </c>
      <c r="E11" s="6">
        <f t="shared" si="1"/>
        <v>18.4375</v>
      </c>
      <c r="F11" s="1">
        <v>78</v>
      </c>
      <c r="G11" s="7">
        <f t="shared" si="2"/>
        <v>0.65</v>
      </c>
      <c r="H11" s="6">
        <f t="shared" si="3"/>
        <v>32.5</v>
      </c>
      <c r="I11" s="1">
        <v>39</v>
      </c>
      <c r="J11" s="7">
        <f t="shared" si="4"/>
        <v>0.78</v>
      </c>
      <c r="K11" s="6">
        <f t="shared" si="5"/>
        <v>19.5</v>
      </c>
      <c r="L11" s="6">
        <f t="shared" si="6"/>
        <v>70.4375</v>
      </c>
      <c r="M11" s="1">
        <f xml:space="preserve"> VLOOKUP(L11, transmutation, 2, L11)</f>
        <v>81</v>
      </c>
      <c r="N11" t="str">
        <f>VLOOKUP(M11,Descriptors,2,M11)</f>
        <v>satisfactory</v>
      </c>
      <c r="O11" s="1" t="str">
        <f t="shared" si="7"/>
        <v>PASSED</v>
      </c>
    </row>
    <row r="12" spans="1:15" ht="15">
      <c r="A12" s="1">
        <f t="shared" si="8"/>
        <v>8</v>
      </c>
      <c r="B12" s="1" t="s">
        <v>21</v>
      </c>
      <c r="C12" s="1">
        <v>100</v>
      </c>
      <c r="D12" s="5">
        <f t="shared" si="0"/>
        <v>0.625</v>
      </c>
      <c r="E12" s="6">
        <f t="shared" si="1"/>
        <v>15.625</v>
      </c>
      <c r="F12" s="1">
        <v>75</v>
      </c>
      <c r="G12" s="7">
        <f t="shared" si="2"/>
        <v>0.625</v>
      </c>
      <c r="H12" s="6">
        <f t="shared" si="3"/>
        <v>31.25</v>
      </c>
      <c r="I12" s="1">
        <v>35</v>
      </c>
      <c r="J12" s="7">
        <f t="shared" si="4"/>
        <v>0.7</v>
      </c>
      <c r="K12" s="6">
        <f t="shared" si="5"/>
        <v>17.5</v>
      </c>
      <c r="L12" s="6">
        <f t="shared" si="6"/>
        <v>64.375</v>
      </c>
      <c r="M12" s="1">
        <f xml:space="preserve"> VLOOKUP(L12, transmutation, 2, L12)</f>
        <v>77</v>
      </c>
      <c r="N12" t="str">
        <f>VLOOKUP(M12,Descriptors,2,M12)</f>
        <v>Did not meet expectation</v>
      </c>
      <c r="O12" s="1" t="str">
        <f t="shared" si="7"/>
        <v>PASSED</v>
      </c>
    </row>
    <row r="13" spans="1:15" ht="15">
      <c r="A13" s="1">
        <f t="shared" si="8"/>
        <v>9</v>
      </c>
      <c r="B13" s="1" t="s">
        <v>22</v>
      </c>
      <c r="C13" s="1">
        <v>79</v>
      </c>
      <c r="D13" s="5">
        <f t="shared" si="0"/>
        <v>0.49375000000000002</v>
      </c>
      <c r="E13" s="6">
        <f t="shared" si="1"/>
        <v>12.34375</v>
      </c>
      <c r="F13" s="1">
        <v>50</v>
      </c>
      <c r="G13" s="7">
        <f t="shared" si="2"/>
        <v>0.41666666666666669</v>
      </c>
      <c r="H13" s="6">
        <f t="shared" si="3"/>
        <v>20.833333333333336</v>
      </c>
      <c r="I13" s="1">
        <v>20</v>
      </c>
      <c r="J13" s="7">
        <f t="shared" si="4"/>
        <v>0.4</v>
      </c>
      <c r="K13" s="6">
        <f t="shared" si="5"/>
        <v>10</v>
      </c>
      <c r="L13" s="6">
        <f t="shared" si="6"/>
        <v>43.177083333333336</v>
      </c>
      <c r="M13" s="1">
        <f xml:space="preserve"> VLOOKUP(L13, transmutation, 2, L13)</f>
        <v>70</v>
      </c>
      <c r="N13" t="str">
        <f>VLOOKUP(M13,Descriptors,2,M13)</f>
        <v>Did not meet expectation</v>
      </c>
      <c r="O13" s="1" t="str">
        <f t="shared" si="7"/>
        <v>FAILED</v>
      </c>
    </row>
    <row r="14" spans="1:15" ht="15">
      <c r="A14" s="1">
        <f t="shared" si="8"/>
        <v>10</v>
      </c>
      <c r="B14" s="1" t="s">
        <v>23</v>
      </c>
      <c r="C14" s="1">
        <v>88</v>
      </c>
      <c r="D14" s="5">
        <f t="shared" si="0"/>
        <v>0.55000000000000004</v>
      </c>
      <c r="E14" s="6">
        <f t="shared" si="1"/>
        <v>13.750000000000002</v>
      </c>
      <c r="F14" s="1">
        <v>80</v>
      </c>
      <c r="G14" s="7">
        <f t="shared" si="2"/>
        <v>0.66666666666666663</v>
      </c>
      <c r="H14" s="6">
        <f t="shared" si="3"/>
        <v>33.333333333333329</v>
      </c>
      <c r="I14" s="1">
        <v>40</v>
      </c>
      <c r="J14" s="7">
        <f t="shared" si="4"/>
        <v>0.8</v>
      </c>
      <c r="K14" s="6">
        <f t="shared" si="5"/>
        <v>20</v>
      </c>
      <c r="L14" s="6">
        <f t="shared" si="6"/>
        <v>67.083333333333329</v>
      </c>
      <c r="M14" s="1">
        <f xml:space="preserve"> VLOOKUP(L14, transmutation, 2, L14)</f>
        <v>79</v>
      </c>
      <c r="N14" t="str">
        <f>VLOOKUP(M14,Descriptors,2,M14)</f>
        <v>FAirly Satisfactory</v>
      </c>
      <c r="O14" s="1" t="str">
        <f t="shared" si="7"/>
        <v>PASSED</v>
      </c>
    </row>
    <row r="16" spans="1:15" ht="15" customHeight="1">
      <c r="A16" s="15" t="s">
        <v>24</v>
      </c>
      <c r="B16" s="15"/>
      <c r="C16" s="2">
        <v>160</v>
      </c>
      <c r="F16" s="2">
        <v>120</v>
      </c>
      <c r="I16" s="2">
        <v>50</v>
      </c>
    </row>
    <row r="17" spans="1:13" ht="15">
      <c r="A17" s="2"/>
    </row>
    <row r="19" spans="1:13" ht="15">
      <c r="A19" s="2"/>
      <c r="B19" s="2"/>
      <c r="C19" s="2"/>
      <c r="D19" s="2"/>
    </row>
    <row r="20" spans="1:13" ht="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35" spans="1:13" ht="15">
      <c r="A35" s="2"/>
      <c r="B35" s="2"/>
      <c r="C35" s="2"/>
      <c r="D35" s="2"/>
    </row>
    <row r="36" spans="1:13" ht="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</sheetData>
  <mergeCells count="2">
    <mergeCell ref="A1:B1"/>
    <mergeCell ref="A16:B1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workbookViewId="0">
      <selection activeCell="F3" sqref="F3"/>
    </sheetView>
  </sheetViews>
  <sheetFormatPr defaultRowHeight="15"/>
  <cols>
    <col min="1" max="1" width="11.7109375" customWidth="1"/>
    <col min="2" max="2" width="17" customWidth="1"/>
    <col min="3" max="3" width="25.140625" customWidth="1"/>
    <col min="4" max="4" width="20.140625" customWidth="1"/>
    <col min="5" max="5" width="24.140625" customWidth="1"/>
    <col min="6" max="6" width="12.140625" customWidth="1"/>
  </cols>
  <sheetData>
    <row r="1" spans="1:6">
      <c r="A1" t="s">
        <v>10</v>
      </c>
      <c r="B1" t="s">
        <v>25</v>
      </c>
      <c r="E1" s="8" t="s">
        <v>12</v>
      </c>
      <c r="F1" s="9" t="s">
        <v>26</v>
      </c>
    </row>
    <row r="2" spans="1:6">
      <c r="A2">
        <v>0</v>
      </c>
      <c r="B2">
        <v>60</v>
      </c>
      <c r="E2" s="10">
        <v>70</v>
      </c>
      <c r="F2" s="11" t="s">
        <v>27</v>
      </c>
    </row>
    <row r="3" spans="1:6">
      <c r="A3">
        <v>4</v>
      </c>
      <c r="B3">
        <v>61</v>
      </c>
      <c r="E3" s="10">
        <v>79</v>
      </c>
      <c r="F3" s="11" t="s">
        <v>28</v>
      </c>
    </row>
    <row r="4" spans="1:6">
      <c r="A4">
        <v>8</v>
      </c>
      <c r="B4">
        <v>62</v>
      </c>
      <c r="E4" s="10">
        <v>80</v>
      </c>
      <c r="F4" s="11" t="s">
        <v>29</v>
      </c>
    </row>
    <row r="5" spans="1:6">
      <c r="A5">
        <v>12</v>
      </c>
      <c r="B5">
        <v>63</v>
      </c>
      <c r="E5" s="10">
        <v>84</v>
      </c>
      <c r="F5" s="11" t="s">
        <v>30</v>
      </c>
    </row>
    <row r="6" spans="1:6">
      <c r="A6">
        <v>16</v>
      </c>
      <c r="B6">
        <v>64</v>
      </c>
      <c r="E6" s="10">
        <v>90</v>
      </c>
      <c r="F6" s="11" t="s">
        <v>31</v>
      </c>
    </row>
    <row r="7" spans="1:6">
      <c r="A7">
        <v>20</v>
      </c>
      <c r="B7">
        <v>65</v>
      </c>
      <c r="E7" s="13"/>
      <c r="F7" s="12"/>
    </row>
    <row r="8" spans="1:6">
      <c r="A8">
        <v>24</v>
      </c>
      <c r="B8">
        <v>66</v>
      </c>
    </row>
    <row r="9" spans="1:6">
      <c r="A9">
        <v>28</v>
      </c>
      <c r="B9">
        <v>67</v>
      </c>
    </row>
    <row r="10" spans="1:6">
      <c r="A10">
        <v>32</v>
      </c>
      <c r="B10">
        <v>68</v>
      </c>
    </row>
    <row r="11" spans="1:6">
      <c r="A11">
        <v>36</v>
      </c>
      <c r="B11">
        <v>69</v>
      </c>
    </row>
    <row r="12" spans="1:6">
      <c r="A12">
        <v>40</v>
      </c>
      <c r="B12">
        <v>70</v>
      </c>
    </row>
    <row r="13" spans="1:6">
      <c r="A13">
        <v>44</v>
      </c>
      <c r="B13">
        <v>71</v>
      </c>
    </row>
    <row r="14" spans="1:6">
      <c r="A14">
        <v>48</v>
      </c>
      <c r="B14">
        <v>72</v>
      </c>
    </row>
    <row r="15" spans="1:6">
      <c r="A15">
        <v>52</v>
      </c>
      <c r="B15">
        <v>73</v>
      </c>
    </row>
    <row r="16" spans="1:6">
      <c r="A16">
        <v>56</v>
      </c>
      <c r="B16">
        <v>74</v>
      </c>
    </row>
    <row r="17" spans="1:2">
      <c r="A17">
        <v>60</v>
      </c>
      <c r="B17">
        <v>75</v>
      </c>
    </row>
    <row r="18" spans="1:2">
      <c r="A18">
        <v>61.6</v>
      </c>
      <c r="B18">
        <v>76</v>
      </c>
    </row>
    <row r="19" spans="1:2">
      <c r="A19">
        <v>63.2</v>
      </c>
      <c r="B19">
        <v>77</v>
      </c>
    </row>
    <row r="20" spans="1:2">
      <c r="A20">
        <v>64.8</v>
      </c>
      <c r="B20">
        <v>78</v>
      </c>
    </row>
    <row r="21" spans="1:2">
      <c r="A21">
        <v>66.400000000000006</v>
      </c>
      <c r="B21">
        <v>79</v>
      </c>
    </row>
    <row r="22" spans="1:2">
      <c r="A22">
        <v>68</v>
      </c>
      <c r="B22">
        <v>80</v>
      </c>
    </row>
    <row r="23" spans="1:2">
      <c r="A23">
        <v>69.599999999999994</v>
      </c>
      <c r="B23">
        <v>81</v>
      </c>
    </row>
    <row r="24" spans="1:2">
      <c r="A24">
        <v>71.2</v>
      </c>
      <c r="B24">
        <v>82</v>
      </c>
    </row>
    <row r="25" spans="1:2">
      <c r="A25">
        <v>72.8</v>
      </c>
      <c r="B25">
        <v>83</v>
      </c>
    </row>
    <row r="26" spans="1:2">
      <c r="A26">
        <v>74.400000000000006</v>
      </c>
      <c r="B26">
        <v>84</v>
      </c>
    </row>
    <row r="27" spans="1:2">
      <c r="A27">
        <v>76</v>
      </c>
      <c r="B27">
        <v>85</v>
      </c>
    </row>
    <row r="28" spans="1:2">
      <c r="A28">
        <v>77.599999999999994</v>
      </c>
      <c r="B28">
        <v>86</v>
      </c>
    </row>
    <row r="29" spans="1:2">
      <c r="A29">
        <v>79.2</v>
      </c>
      <c r="B29">
        <v>87</v>
      </c>
    </row>
    <row r="30" spans="1:2">
      <c r="A30">
        <v>80.8</v>
      </c>
      <c r="B30">
        <v>88</v>
      </c>
    </row>
    <row r="31" spans="1:2">
      <c r="A31">
        <v>82.4</v>
      </c>
      <c r="B31">
        <v>89</v>
      </c>
    </row>
    <row r="32" spans="1:2">
      <c r="A32">
        <v>84</v>
      </c>
      <c r="B32">
        <v>90</v>
      </c>
    </row>
    <row r="33" spans="1:2">
      <c r="A33">
        <v>85.6</v>
      </c>
      <c r="B33">
        <v>91</v>
      </c>
    </row>
    <row r="34" spans="1:2">
      <c r="A34">
        <v>87.2</v>
      </c>
      <c r="B34">
        <v>92</v>
      </c>
    </row>
    <row r="35" spans="1:2">
      <c r="A35">
        <v>88.8</v>
      </c>
      <c r="B35">
        <v>93</v>
      </c>
    </row>
    <row r="36" spans="1:2">
      <c r="A36">
        <v>90.4</v>
      </c>
      <c r="B36">
        <v>94</v>
      </c>
    </row>
    <row r="37" spans="1:2">
      <c r="A37">
        <v>92</v>
      </c>
      <c r="B37">
        <v>95</v>
      </c>
    </row>
    <row r="38" spans="1:2">
      <c r="A38">
        <v>93.6</v>
      </c>
      <c r="B38">
        <v>96</v>
      </c>
    </row>
    <row r="39" spans="1:2">
      <c r="A39">
        <v>95.2</v>
      </c>
      <c r="B39">
        <v>97</v>
      </c>
    </row>
    <row r="40" spans="1:2">
      <c r="A40">
        <v>96.8</v>
      </c>
      <c r="B40">
        <v>98</v>
      </c>
    </row>
    <row r="41" spans="1:2">
      <c r="A41">
        <v>98.4</v>
      </c>
      <c r="B41">
        <v>99</v>
      </c>
    </row>
    <row r="42" spans="1:2">
      <c r="A42">
        <v>100</v>
      </c>
      <c r="B4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1"/>
  <sheetViews>
    <sheetView tabSelected="1" workbookViewId="0">
      <selection activeCell="I1" sqref="I1"/>
    </sheetView>
  </sheetViews>
  <sheetFormatPr defaultRowHeight="15"/>
  <cols>
    <col min="1" max="1" width="12.85546875" customWidth="1"/>
    <col min="2" max="2" width="13" customWidth="1"/>
  </cols>
  <sheetData>
    <row r="2" spans="1:3">
      <c r="A2" s="17" t="s">
        <v>32</v>
      </c>
      <c r="B2" s="17"/>
      <c r="C2">
        <f ca="1">COUNT('Core Subject'!M5:'Core Subject'!M14)</f>
        <v>10</v>
      </c>
    </row>
    <row r="4" spans="1:3">
      <c r="B4" s="3" t="s">
        <v>33</v>
      </c>
      <c r="C4">
        <f>COUNTIF('Core Subject'!O5:O14, "passed")</f>
        <v>8</v>
      </c>
    </row>
    <row r="5" spans="1:3">
      <c r="B5" s="3" t="s">
        <v>34</v>
      </c>
      <c r="C5">
        <f>COUNTIF('Core Subject'!O5:O14, "FAILED")</f>
        <v>2</v>
      </c>
    </row>
    <row r="7" spans="1:3">
      <c r="A7" s="16" t="s">
        <v>35</v>
      </c>
      <c r="B7" s="16"/>
    </row>
    <row r="8" spans="1:3">
      <c r="A8" s="16" t="s">
        <v>36</v>
      </c>
      <c r="B8" s="16"/>
    </row>
    <row r="9" spans="1:3">
      <c r="A9" s="16" t="s">
        <v>37</v>
      </c>
      <c r="B9" s="16"/>
    </row>
    <row r="10" spans="1:3">
      <c r="A10" s="16" t="s">
        <v>38</v>
      </c>
      <c r="B10" s="16"/>
    </row>
    <row r="11" spans="1:3">
      <c r="A11" s="16" t="s">
        <v>39</v>
      </c>
      <c r="B11" s="16"/>
    </row>
  </sheetData>
  <mergeCells count="6">
    <mergeCell ref="A11:B11"/>
    <mergeCell ref="A2:B2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B12" sqref="B12"/>
    </sheetView>
  </sheetViews>
  <sheetFormatPr defaultRowHeight="15"/>
  <cols>
    <col min="1" max="2" width="14.140625" customWidth="1"/>
    <col min="3" max="3" width="19.42578125" customWidth="1"/>
    <col min="4" max="4" width="13.7109375" customWidth="1"/>
    <col min="5" max="5" width="18.5703125" customWidth="1"/>
    <col min="6" max="6" width="25.85546875" customWidth="1"/>
  </cols>
  <sheetData>
    <row r="1" spans="1:6">
      <c r="B1" s="18" t="s">
        <v>40</v>
      </c>
      <c r="C1" s="18"/>
      <c r="D1" s="18"/>
      <c r="E1" s="18"/>
      <c r="F1" s="18"/>
    </row>
    <row r="2" spans="1:6">
      <c r="A2" t="s">
        <v>41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</row>
    <row r="3" spans="1:6">
      <c r="A3" t="s">
        <v>42</v>
      </c>
      <c r="B3">
        <v>1</v>
      </c>
      <c r="C3">
        <v>3</v>
      </c>
      <c r="D3">
        <v>2</v>
      </c>
      <c r="E3">
        <v>2</v>
      </c>
      <c r="F3">
        <v>2</v>
      </c>
    </row>
    <row r="4" spans="1:6">
      <c r="A4" t="s">
        <v>43</v>
      </c>
      <c r="B4">
        <v>0</v>
      </c>
      <c r="C4">
        <v>4</v>
      </c>
      <c r="D4">
        <v>0</v>
      </c>
      <c r="E4">
        <v>2</v>
      </c>
      <c r="F4">
        <v>4</v>
      </c>
    </row>
    <row r="5" spans="1:6">
      <c r="A5" t="s">
        <v>44</v>
      </c>
      <c r="B5">
        <v>2</v>
      </c>
      <c r="C5">
        <v>4</v>
      </c>
      <c r="D5">
        <v>3</v>
      </c>
      <c r="E5">
        <v>0</v>
      </c>
      <c r="F5">
        <v>1</v>
      </c>
    </row>
    <row r="6" spans="1:6">
      <c r="A6" t="s">
        <v>45</v>
      </c>
      <c r="B6">
        <v>1</v>
      </c>
      <c r="C6">
        <v>2</v>
      </c>
      <c r="D6">
        <v>2</v>
      </c>
      <c r="E6">
        <v>2</v>
      </c>
      <c r="F6">
        <v>3</v>
      </c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B18" sqref="B18"/>
    </sheetView>
  </sheetViews>
  <sheetFormatPr defaultRowHeight="15"/>
  <cols>
    <col min="1" max="1" width="5.85546875" customWidth="1"/>
    <col min="2" max="2" width="18.5703125" customWidth="1"/>
    <col min="3" max="3" width="19.7109375" customWidth="1"/>
    <col min="4" max="4" width="28.7109375" customWidth="1"/>
    <col min="5" max="5" width="17.140625" customWidth="1"/>
  </cols>
  <sheetData>
    <row r="1" spans="1:5">
      <c r="A1" s="4" t="s">
        <v>46</v>
      </c>
      <c r="B1" s="4" t="s">
        <v>47</v>
      </c>
      <c r="C1" s="4" t="s">
        <v>48</v>
      </c>
      <c r="D1" s="4" t="s">
        <v>49</v>
      </c>
      <c r="E1" s="4" t="s">
        <v>50</v>
      </c>
    </row>
    <row r="2" spans="1:5">
      <c r="A2" s="1" t="s">
        <v>51</v>
      </c>
      <c r="B2" t="s">
        <v>52</v>
      </c>
      <c r="C2" t="s">
        <v>53</v>
      </c>
      <c r="D2" t="s">
        <v>54</v>
      </c>
      <c r="E2" t="s">
        <v>55</v>
      </c>
    </row>
    <row r="3" spans="1:5">
      <c r="A3" s="1" t="s">
        <v>56</v>
      </c>
      <c r="B3" t="s">
        <v>57</v>
      </c>
      <c r="C3" t="s">
        <v>58</v>
      </c>
      <c r="D3" t="s">
        <v>59</v>
      </c>
      <c r="E3" t="s">
        <v>60</v>
      </c>
    </row>
    <row r="4" spans="1:5">
      <c r="A4" s="1" t="s">
        <v>56</v>
      </c>
      <c r="B4" t="s">
        <v>61</v>
      </c>
      <c r="C4" t="s">
        <v>62</v>
      </c>
      <c r="D4" t="s">
        <v>63</v>
      </c>
      <c r="E4" t="s">
        <v>64</v>
      </c>
    </row>
    <row r="5" spans="1:5">
      <c r="A5" s="1" t="s">
        <v>56</v>
      </c>
      <c r="B5" t="s">
        <v>65</v>
      </c>
      <c r="C5" t="s">
        <v>66</v>
      </c>
      <c r="D5" t="s">
        <v>67</v>
      </c>
      <c r="E5" t="s">
        <v>68</v>
      </c>
    </row>
    <row r="6" spans="1:5">
      <c r="A6" s="1" t="s">
        <v>69</v>
      </c>
      <c r="B6" t="s">
        <v>70</v>
      </c>
      <c r="C6" t="s">
        <v>71</v>
      </c>
      <c r="D6" t="s">
        <v>72</v>
      </c>
      <c r="E6" t="s">
        <v>73</v>
      </c>
    </row>
    <row r="7" spans="1:5">
      <c r="A7" s="1" t="s">
        <v>69</v>
      </c>
      <c r="B7" t="s">
        <v>74</v>
      </c>
      <c r="C7" t="s">
        <v>75</v>
      </c>
      <c r="D7" t="s">
        <v>76</v>
      </c>
      <c r="E7" t="s">
        <v>77</v>
      </c>
    </row>
    <row r="8" spans="1:5">
      <c r="A8" s="1" t="s">
        <v>56</v>
      </c>
      <c r="B8" t="s">
        <v>78</v>
      </c>
      <c r="C8" t="s">
        <v>79</v>
      </c>
      <c r="D8" t="s">
        <v>80</v>
      </c>
      <c r="E8" t="s">
        <v>81</v>
      </c>
    </row>
    <row r="9" spans="1:5">
      <c r="A9" s="1" t="s">
        <v>56</v>
      </c>
      <c r="B9" t="s">
        <v>82</v>
      </c>
      <c r="C9" t="s">
        <v>83</v>
      </c>
      <c r="D9" t="s">
        <v>84</v>
      </c>
      <c r="E9" t="s">
        <v>85</v>
      </c>
    </row>
    <row r="10" spans="1:5">
      <c r="A10" s="1" t="s">
        <v>56</v>
      </c>
      <c r="B10" t="s">
        <v>86</v>
      </c>
      <c r="C10" t="s">
        <v>87</v>
      </c>
      <c r="D10" t="s">
        <v>88</v>
      </c>
      <c r="E10" t="s">
        <v>89</v>
      </c>
    </row>
    <row r="11" spans="1:5">
      <c r="A11" s="1" t="s">
        <v>56</v>
      </c>
      <c r="B11" t="s">
        <v>90</v>
      </c>
      <c r="C11" t="s">
        <v>91</v>
      </c>
      <c r="D11" t="s">
        <v>92</v>
      </c>
      <c r="E11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HAU-CICT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CICT-FACULTY</dc:creator>
  <cp:keywords/>
  <dc:description/>
  <cp:lastModifiedBy>John Rafael Esguerra</cp:lastModifiedBy>
  <cp:revision/>
  <dcterms:created xsi:type="dcterms:W3CDTF">2016-12-06T06:33:32Z</dcterms:created>
  <dcterms:modified xsi:type="dcterms:W3CDTF">2023-10-11T12:28:17Z</dcterms:modified>
  <cp:category/>
  <cp:contentStatus/>
</cp:coreProperties>
</file>