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A_Github_repo\ZhanGuoWuxia\data\Datas\X_行动\"/>
    </mc:Choice>
  </mc:AlternateContent>
  <xr:revisionPtr revIDLastSave="0" documentId="13_ncr:1_{EA45A4E9-74B7-4F03-9D26-9F96A451DB1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角色剧情配置模板" sheetId="3" r:id="rId1"/>
  </sheets>
  <calcPr calcId="181029"/>
</workbook>
</file>

<file path=xl/calcChain.xml><?xml version="1.0" encoding="utf-8"?>
<calcChain xmlns="http://schemas.openxmlformats.org/spreadsheetml/2006/main">
  <c r="L11" i="3" l="1"/>
  <c r="J11" i="3"/>
  <c r="G11" i="3"/>
  <c r="F11" i="3"/>
  <c r="B11" i="3"/>
  <c r="N10" i="3"/>
  <c r="L10" i="3"/>
  <c r="F10" i="3"/>
  <c r="B10" i="3"/>
  <c r="J10" i="3" s="1"/>
  <c r="N9" i="3"/>
  <c r="L9" i="3"/>
  <c r="F9" i="3"/>
  <c r="B9" i="3"/>
  <c r="M10" i="3" s="1"/>
  <c r="N8" i="3"/>
  <c r="L8" i="3"/>
  <c r="F8" i="3"/>
  <c r="B8" i="3"/>
  <c r="M9" i="3" s="1"/>
  <c r="N7" i="3"/>
  <c r="L7" i="3"/>
  <c r="F7" i="3"/>
  <c r="B7" i="3"/>
  <c r="J7" i="3" s="1"/>
  <c r="N6" i="3"/>
  <c r="L6" i="3"/>
  <c r="F6" i="3"/>
  <c r="B6" i="3"/>
  <c r="M7" i="3" s="1"/>
  <c r="L5" i="3"/>
  <c r="F5" i="3"/>
  <c r="B5" i="3"/>
  <c r="A20" i="3" s="1"/>
  <c r="G10" i="3" l="1"/>
  <c r="J5" i="3"/>
  <c r="J6" i="3"/>
  <c r="M8" i="3"/>
  <c r="G8" i="3"/>
  <c r="J9" i="3"/>
  <c r="G7" i="3"/>
  <c r="J8" i="3"/>
  <c r="G6" i="3"/>
  <c r="G9" i="3"/>
  <c r="G5" i="3"/>
  <c r="M6" i="3"/>
  <c r="M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KK47</author>
  </authors>
  <commentList>
    <comment ref="I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 xml:space="preserve"> &lt;enum name="ActionClassType" comment="行动类型"&gt;
  &lt;var name="Area" alias="地块" value="0" /&gt;
  &lt;var name="Role" alias="角色" value="1" /&gt;
  &lt;var name="Menpai" alias="门派" value="2" /&gt;
 &lt;/enum&gt;</t>
        </r>
      </text>
    </comment>
  </commentList>
</comments>
</file>

<file path=xl/sharedStrings.xml><?xml version="1.0" encoding="utf-8"?>
<sst xmlns="http://schemas.openxmlformats.org/spreadsheetml/2006/main" count="85" uniqueCount="60">
  <si>
    <t>##var</t>
  </si>
  <si>
    <t>Id</t>
  </si>
  <si>
    <t>Icon</t>
  </si>
  <si>
    <t>Prefix</t>
  </si>
  <si>
    <t>ImportanceType</t>
  </si>
  <si>
    <t>Name</t>
  </si>
  <si>
    <r>
      <rPr>
        <sz val="11"/>
        <color rgb="FF006100"/>
        <rFont val="宋体"/>
        <family val="3"/>
        <charset val="134"/>
        <scheme val="minor"/>
      </rPr>
      <t>Lua</t>
    </r>
    <r>
      <rPr>
        <sz val="11"/>
        <color rgb="FF006100"/>
        <rFont val="宋体"/>
        <family val="3"/>
        <charset val="134"/>
        <scheme val="minor"/>
      </rPr>
      <t>CommandFile</t>
    </r>
  </si>
  <si>
    <t>CostActionCount</t>
  </si>
  <si>
    <t>ActionType</t>
  </si>
  <si>
    <t>ActionConditions</t>
  </si>
  <si>
    <t>##type</t>
  </si>
  <si>
    <r>
      <rPr>
        <sz val="11"/>
        <color rgb="FF9C0006"/>
        <rFont val="宋体"/>
        <family val="3"/>
        <charset val="134"/>
        <scheme val="minor"/>
      </rPr>
      <t>s</t>
    </r>
    <r>
      <rPr>
        <sz val="11"/>
        <color rgb="FF9C0006"/>
        <rFont val="宋体"/>
        <family val="3"/>
        <charset val="134"/>
        <scheme val="minor"/>
      </rPr>
      <t>tring</t>
    </r>
  </si>
  <si>
    <t>string</t>
  </si>
  <si>
    <t>ActionImportantType</t>
  </si>
  <si>
    <r>
      <rPr>
        <sz val="11"/>
        <color rgb="FF9C0006"/>
        <rFont val="宋体"/>
        <family val="3"/>
        <charset val="134"/>
        <scheme val="minor"/>
      </rPr>
      <t>t</t>
    </r>
    <r>
      <rPr>
        <sz val="11"/>
        <color rgb="FF9C0006"/>
        <rFont val="宋体"/>
        <family val="3"/>
        <charset val="134"/>
        <scheme val="minor"/>
      </rPr>
      <t>ext</t>
    </r>
  </si>
  <si>
    <t>int</t>
  </si>
  <si>
    <t>ActionClassType</t>
  </si>
  <si>
    <t>array,ActionConditionBase</t>
  </si>
  <si>
    <t>##</t>
  </si>
  <si>
    <t>ID</t>
  </si>
  <si>
    <t>图标</t>
  </si>
  <si>
    <t>前缀</t>
  </si>
  <si>
    <t>重要程度</t>
  </si>
  <si>
    <t>key                  行为名称</t>
  </si>
  <si>
    <t>调用lua指令文件</t>
  </si>
  <si>
    <t>花费行动次数</t>
  </si>
  <si>
    <t>行动类型</t>
  </si>
  <si>
    <t>行动激活条件列表(目前暂定最多10个条件，要加上限往后面继续合并格子就行)</t>
  </si>
  <si>
    <t>条件1</t>
  </si>
  <si>
    <t>条件2</t>
  </si>
  <si>
    <t>条件3</t>
  </si>
  <si>
    <t>条件4</t>
  </si>
  <si>
    <t>条件5</t>
  </si>
  <si>
    <t>条件6</t>
  </si>
  <si>
    <t>条件7</t>
  </si>
  <si>
    <t>条件8</t>
  </si>
  <si>
    <t>条件9</t>
  </si>
  <si>
    <t>条件10</t>
  </si>
  <si>
    <t>重要</t>
  </si>
  <si>
    <t>地块</t>
  </si>
  <si>
    <t>门派地块判断,玩家,有,当前地块</t>
  </si>
  <si>
    <t>&lt;color=#E55EFD&gt;[???]&lt;/color&gt;</t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</si>
  <si>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_story1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</si>
  <si>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_story2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</si>
  <si>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_story3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</si>
  <si>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_story4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</si>
  <si>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_story5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</si>
  <si>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_story6</t>
    </r>
  </si>
  <si>
    <r>
      <rPr>
        <sz val="12"/>
        <rFont val="宋体"/>
        <family val="3"/>
        <charset val="134"/>
      </rPr>
      <t>i18n/action/name/</t>
    </r>
    <r>
      <rPr>
        <sz val="12"/>
        <rFont val="宋体"/>
        <family val="3"/>
        <charset val="134"/>
      </rPr>
      <t>liuming</t>
    </r>
    <r>
      <rPr>
        <sz val="12"/>
        <rFont val="宋体"/>
        <family val="3"/>
        <charset val="134"/>
      </rPr>
      <t>_daily</t>
    </r>
  </si>
  <si>
    <r>
      <rPr>
        <sz val="11"/>
        <color theme="1"/>
        <rFont val="宋体"/>
        <family val="3"/>
        <charset val="134"/>
        <scheme val="minor"/>
      </rPr>
      <t>#</t>
    </r>
    <r>
      <rPr>
        <sz val="11"/>
        <color theme="1"/>
        <rFont val="宋体"/>
        <family val="3"/>
        <charset val="134"/>
        <scheme val="minor"/>
      </rPr>
      <t>#</t>
    </r>
  </si>
  <si>
    <t>&lt;color=#FFB1FA&gt;[日常]&lt;/color&gt;</t>
  </si>
  <si>
    <t>故事名</t>
  </si>
  <si>
    <t>角色名</t>
  </si>
  <si>
    <t>日常行为</t>
  </si>
  <si>
    <t>妖媚的紫蛇</t>
  </si>
  <si>
    <t>姬野蔓</t>
  </si>
  <si>
    <t>练剑</t>
  </si>
  <si>
    <t>改变左边三个参数就可以生成不同角色剧情配置</t>
  </si>
  <si>
    <t>行动模板表配置</t>
  </si>
  <si>
    <r>
      <rPr>
        <sz val="12"/>
        <rFont val="宋体"/>
        <family val="3"/>
        <charset val="134"/>
      </rPr>
      <t>注意：复制粘贴时选</t>
    </r>
    <r>
      <rPr>
        <sz val="12"/>
        <color rgb="FFFF0000"/>
        <rFont val="宋体"/>
        <family val="3"/>
        <charset val="134"/>
      </rPr>
      <t>按值复制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</si>
</sst>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34080019531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>
      <alignment vertical="center"/>
    </xf>
    <xf numFmtId="0" fontId="2" fillId="3" borderId="0" xfId="1">
      <alignment vertical="center"/>
    </xf>
    <xf numFmtId="0" fontId="3" fillId="4" borderId="0" xfId="3">
      <alignment vertical="center"/>
    </xf>
    <xf numFmtId="0" fontId="4" fillId="5" borderId="0" xfId="5">
      <alignment vertical="center"/>
    </xf>
    <xf numFmtId="0" fontId="0" fillId="0" borderId="0" xfId="0" applyAlignment="1">
      <alignment horizontal="center" vertical="center"/>
    </xf>
    <xf numFmtId="0" fontId="5" fillId="6" borderId="0" xfId="4" applyFont="1" applyFill="1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3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0" xfId="5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0" xfId="3" applyAlignment="1">
      <alignment vertical="center"/>
    </xf>
    <xf numFmtId="0" fontId="1" fillId="2" borderId="0" xfId="2" applyAlignment="1">
      <alignment horizontal="center" vertical="center"/>
    </xf>
    <xf numFmtId="0" fontId="2" fillId="3" borderId="0" xfId="1" applyAlignment="1">
      <alignment horizontal="center" vertical="center"/>
    </xf>
    <xf numFmtId="0" fontId="3" fillId="4" borderId="0" xfId="3" applyAlignment="1">
      <alignment horizontal="center" vertical="center"/>
    </xf>
  </cellXfs>
  <cellStyles count="6">
    <cellStyle name="20% - 着色 1" xfId="4" builtinId="30"/>
    <cellStyle name="40% - 着色 1" xfId="5" builtinId="31"/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3</xdr:col>
      <xdr:colOff>1615440</xdr:colOff>
      <xdr:row>40</xdr:row>
      <xdr:rowOff>180975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0200"/>
          <a:ext cx="5253990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tabSelected="1" workbookViewId="0">
      <selection activeCell="E17" sqref="E17"/>
    </sheetView>
  </sheetViews>
  <sheetFormatPr defaultColWidth="9" defaultRowHeight="15.6" x14ac:dyDescent="0.25"/>
  <cols>
    <col min="1" max="1" width="12.5" customWidth="1"/>
    <col min="2" max="3" width="17.59765625" style="5" customWidth="1"/>
    <col min="4" max="5" width="35.19921875" style="5" customWidth="1"/>
    <col min="6" max="6" width="27.69921875" style="5" customWidth="1"/>
    <col min="7" max="7" width="31.09765625" style="5" customWidth="1"/>
    <col min="8" max="9" width="25.8984375" customWidth="1"/>
    <col min="10" max="10" width="39.5" customWidth="1"/>
    <col min="11" max="11" width="46.5" customWidth="1"/>
    <col min="12" max="12" width="40.09765625" customWidth="1"/>
    <col min="13" max="13" width="40.8984375" customWidth="1"/>
    <col min="14" max="14" width="47.69921875" customWidth="1"/>
    <col min="15" max="15" width="48.19921875" customWidth="1"/>
    <col min="16" max="16" width="46" customWidth="1"/>
    <col min="17" max="17" width="44.3984375" customWidth="1"/>
    <col min="18" max="18" width="44.5" customWidth="1"/>
    <col min="19" max="19" width="11.19921875" customWidth="1"/>
    <col min="20" max="20" width="16.09765625" customWidth="1"/>
  </cols>
  <sheetData>
    <row r="1" spans="1:21" s="1" customFormat="1" ht="14.4" x14ac:dyDescent="0.25">
      <c r="A1" s="7" t="s">
        <v>0</v>
      </c>
      <c r="B1" s="7" t="s">
        <v>1</v>
      </c>
      <c r="C1" s="7" t="s">
        <v>2</v>
      </c>
      <c r="D1" s="7" t="s">
        <v>3</v>
      </c>
      <c r="E1" s="15" t="s">
        <v>5</v>
      </c>
      <c r="F1" s="15"/>
      <c r="G1" s="7" t="s">
        <v>6</v>
      </c>
      <c r="H1" s="7" t="s">
        <v>7</v>
      </c>
      <c r="I1" s="7" t="s">
        <v>8</v>
      </c>
      <c r="J1" s="15" t="s">
        <v>9</v>
      </c>
      <c r="K1" s="15"/>
      <c r="L1" s="15"/>
      <c r="M1" s="15"/>
      <c r="N1" s="15"/>
      <c r="O1" s="15"/>
      <c r="P1" s="15"/>
      <c r="Q1" s="15"/>
      <c r="R1" s="15"/>
      <c r="S1" s="15"/>
      <c r="T1" s="11" t="s">
        <v>4</v>
      </c>
    </row>
    <row r="2" spans="1:21" s="2" customFormat="1" ht="14.4" x14ac:dyDescent="0.25">
      <c r="A2" s="8" t="s">
        <v>10</v>
      </c>
      <c r="B2" s="8" t="s">
        <v>11</v>
      </c>
      <c r="C2" s="8" t="s">
        <v>12</v>
      </c>
      <c r="D2" s="8" t="s">
        <v>12</v>
      </c>
      <c r="E2" s="16" t="s">
        <v>14</v>
      </c>
      <c r="F2" s="16"/>
      <c r="G2" s="8" t="s">
        <v>11</v>
      </c>
      <c r="H2" s="8" t="s">
        <v>15</v>
      </c>
      <c r="I2" s="8" t="s">
        <v>16</v>
      </c>
      <c r="J2" s="16" t="s">
        <v>17</v>
      </c>
      <c r="K2" s="16"/>
      <c r="L2" s="16"/>
      <c r="M2" s="16"/>
      <c r="N2" s="16"/>
      <c r="O2" s="16"/>
      <c r="P2" s="16"/>
      <c r="Q2" s="16"/>
      <c r="R2" s="16"/>
      <c r="S2" s="16"/>
      <c r="T2" s="12" t="s">
        <v>13</v>
      </c>
    </row>
    <row r="3" spans="1:21" s="3" customFormat="1" ht="14.4" x14ac:dyDescent="0.25">
      <c r="A3" s="9" t="s">
        <v>18</v>
      </c>
      <c r="B3" s="9" t="s">
        <v>19</v>
      </c>
      <c r="C3" s="9" t="s">
        <v>20</v>
      </c>
      <c r="D3" s="9" t="s">
        <v>21</v>
      </c>
      <c r="E3" s="17" t="s">
        <v>23</v>
      </c>
      <c r="F3" s="17"/>
      <c r="G3" s="9" t="s">
        <v>24</v>
      </c>
      <c r="H3" s="9" t="s">
        <v>25</v>
      </c>
      <c r="I3" s="9" t="s">
        <v>26</v>
      </c>
      <c r="J3" s="17" t="s">
        <v>27</v>
      </c>
      <c r="K3" s="17"/>
      <c r="L3" s="17"/>
      <c r="M3" s="17"/>
      <c r="N3" s="17"/>
      <c r="O3" s="17"/>
      <c r="P3" s="17"/>
      <c r="Q3" s="17"/>
      <c r="R3" s="17"/>
      <c r="S3" s="17"/>
      <c r="T3" s="13" t="s">
        <v>22</v>
      </c>
      <c r="U3" s="14"/>
    </row>
    <row r="4" spans="1:21" s="4" customFormat="1" ht="14.4" x14ac:dyDescent="0.25">
      <c r="A4" s="10" t="s">
        <v>49</v>
      </c>
      <c r="B4" s="10"/>
      <c r="C4" s="10"/>
      <c r="D4" s="10"/>
      <c r="E4" s="10"/>
      <c r="F4" s="10"/>
      <c r="G4" s="10"/>
      <c r="H4" s="10"/>
      <c r="I4" s="10"/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U4" s="10"/>
    </row>
    <row r="5" spans="1:21" s="5" customFormat="1" x14ac:dyDescent="0.25">
      <c r="B5" s="5" t="str">
        <f>CONCATENATE($A$16,ROW(B5)-4)</f>
        <v>妖媚的紫蛇1</v>
      </c>
      <c r="D5" s="5" t="s">
        <v>41</v>
      </c>
      <c r="E5" s="5" t="s">
        <v>42</v>
      </c>
      <c r="F5" s="5" t="str">
        <f>CONCATENATE($A$16,":",$B$16)</f>
        <v>妖媚的紫蛇:姬野蔓</v>
      </c>
      <c r="G5" s="5" t="str">
        <f t="shared" ref="G5:G10" si="0">CONCATENATE("Story/",$B$16,"/",$B5)</f>
        <v>Story/姬野蔓/妖媚的紫蛇1</v>
      </c>
      <c r="H5" s="5">
        <v>1</v>
      </c>
      <c r="I5" s="5" t="s">
        <v>39</v>
      </c>
      <c r="J5" s="5" t="str">
        <f>CONCATENATE("存档标记,没有,完成",$B5)</f>
        <v>存档标记,没有,完成妖媚的紫蛇1</v>
      </c>
      <c r="K5" s="5" t="s">
        <v>40</v>
      </c>
      <c r="L5" s="5" t="str">
        <f>CONCATENATE("门派角色判断,玩家,有,",$B$16)</f>
        <v>门派角色判断,玩家,有,姬野蔓</v>
      </c>
      <c r="T5" s="5" t="s">
        <v>38</v>
      </c>
    </row>
    <row r="6" spans="1:21" s="5" customFormat="1" x14ac:dyDescent="0.25">
      <c r="B6" s="5" t="str">
        <f>CONCATENATE($A$16,ROW(B6)-4)</f>
        <v>妖媚的紫蛇2</v>
      </c>
      <c r="D6" s="5" t="s">
        <v>41</v>
      </c>
      <c r="E6" s="5" t="s">
        <v>43</v>
      </c>
      <c r="F6" s="5" t="str">
        <f t="shared" ref="F6:F10" si="1">CONCATENATE($A$16,":",$B$16)</f>
        <v>妖媚的紫蛇:姬野蔓</v>
      </c>
      <c r="G6" s="5" t="str">
        <f t="shared" si="0"/>
        <v>Story/姬野蔓/妖媚的紫蛇2</v>
      </c>
      <c r="H6" s="5">
        <v>1</v>
      </c>
      <c r="I6" s="5" t="s">
        <v>39</v>
      </c>
      <c r="J6" s="5" t="str">
        <f t="shared" ref="J6:J10" si="2">CONCATENATE("存档标记,没有,完成",$B6)</f>
        <v>存档标记,没有,完成妖媚的紫蛇2</v>
      </c>
      <c r="K6" s="5" t="s">
        <v>40</v>
      </c>
      <c r="L6" s="5" t="str">
        <f t="shared" ref="L6:L11" si="3">CONCATENATE("门派角色判断,玩家,有,",$B$16)</f>
        <v>门派角色判断,玩家,有,姬野蔓</v>
      </c>
      <c r="M6" s="5" t="str">
        <f>CONCATENATE("存档标记,有,完成",$B5)</f>
        <v>存档标记,有,完成妖媚的紫蛇1</v>
      </c>
      <c r="N6" s="5" t="str">
        <f>CONCATENATE("角色好感,",$B$16,",大于等于,7")</f>
        <v>角色好感,姬野蔓,大于等于,7</v>
      </c>
      <c r="T6" s="5" t="s">
        <v>38</v>
      </c>
    </row>
    <row r="7" spans="1:21" s="5" customFormat="1" x14ac:dyDescent="0.25">
      <c r="B7" s="5" t="str">
        <f>CONCATENATE($A$16,ROW(B7)-4)</f>
        <v>妖媚的紫蛇3</v>
      </c>
      <c r="D7" s="5" t="s">
        <v>41</v>
      </c>
      <c r="E7" s="5" t="s">
        <v>44</v>
      </c>
      <c r="F7" s="5" t="str">
        <f t="shared" si="1"/>
        <v>妖媚的紫蛇:姬野蔓</v>
      </c>
      <c r="G7" s="5" t="str">
        <f t="shared" si="0"/>
        <v>Story/姬野蔓/妖媚的紫蛇3</v>
      </c>
      <c r="H7" s="5">
        <v>1</v>
      </c>
      <c r="I7" s="5" t="s">
        <v>39</v>
      </c>
      <c r="J7" s="5" t="str">
        <f t="shared" si="2"/>
        <v>存档标记,没有,完成妖媚的紫蛇3</v>
      </c>
      <c r="K7" s="5" t="s">
        <v>40</v>
      </c>
      <c r="L7" s="5" t="str">
        <f t="shared" si="3"/>
        <v>门派角色判断,玩家,有,姬野蔓</v>
      </c>
      <c r="M7" s="5" t="str">
        <f t="shared" ref="M7:M10" si="4">CONCATENATE("存档标记,有,完成",$B6)</f>
        <v>存档标记,有,完成妖媚的紫蛇2</v>
      </c>
      <c r="N7" s="5" t="str">
        <f>CONCATENATE("角色好感,",$B$16,",大于等于,7")</f>
        <v>角色好感,姬野蔓,大于等于,7</v>
      </c>
      <c r="T7" s="5" t="s">
        <v>38</v>
      </c>
    </row>
    <row r="8" spans="1:21" s="5" customFormat="1" x14ac:dyDescent="0.25">
      <c r="B8" s="5" t="str">
        <f>CONCATENATE($A$16,ROW(B8)-4)</f>
        <v>妖媚的紫蛇4</v>
      </c>
      <c r="D8" s="5" t="s">
        <v>41</v>
      </c>
      <c r="E8" s="5" t="s">
        <v>45</v>
      </c>
      <c r="F8" s="5" t="str">
        <f t="shared" si="1"/>
        <v>妖媚的紫蛇:姬野蔓</v>
      </c>
      <c r="G8" s="5" t="str">
        <f t="shared" si="0"/>
        <v>Story/姬野蔓/妖媚的紫蛇4</v>
      </c>
      <c r="H8" s="5">
        <v>1</v>
      </c>
      <c r="I8" s="5" t="s">
        <v>39</v>
      </c>
      <c r="J8" s="5" t="str">
        <f t="shared" si="2"/>
        <v>存档标记,没有,完成妖媚的紫蛇4</v>
      </c>
      <c r="K8" s="5" t="s">
        <v>40</v>
      </c>
      <c r="L8" s="5" t="str">
        <f t="shared" si="3"/>
        <v>门派角色判断,玩家,有,姬野蔓</v>
      </c>
      <c r="M8" s="5" t="str">
        <f t="shared" si="4"/>
        <v>存档标记,有,完成妖媚的紫蛇3</v>
      </c>
      <c r="N8" s="5" t="str">
        <f>CONCATENATE("角色好感,",$B$16,",大于等于,14")</f>
        <v>角色好感,姬野蔓,大于等于,14</v>
      </c>
      <c r="T8" s="5" t="s">
        <v>38</v>
      </c>
    </row>
    <row r="9" spans="1:21" s="5" customFormat="1" x14ac:dyDescent="0.25">
      <c r="B9" s="5" t="str">
        <f>CONCATENATE($A$16,ROW(B9)-4)</f>
        <v>妖媚的紫蛇5</v>
      </c>
      <c r="D9" s="5" t="s">
        <v>41</v>
      </c>
      <c r="E9" s="5" t="s">
        <v>46</v>
      </c>
      <c r="F9" s="5" t="str">
        <f t="shared" si="1"/>
        <v>妖媚的紫蛇:姬野蔓</v>
      </c>
      <c r="G9" s="5" t="str">
        <f t="shared" si="0"/>
        <v>Story/姬野蔓/妖媚的紫蛇5</v>
      </c>
      <c r="H9" s="5">
        <v>1</v>
      </c>
      <c r="I9" s="5" t="s">
        <v>39</v>
      </c>
      <c r="J9" s="5" t="str">
        <f t="shared" si="2"/>
        <v>存档标记,没有,完成妖媚的紫蛇5</v>
      </c>
      <c r="K9" s="5" t="s">
        <v>40</v>
      </c>
      <c r="L9" s="5" t="str">
        <f t="shared" si="3"/>
        <v>门派角色判断,玩家,有,姬野蔓</v>
      </c>
      <c r="M9" s="5" t="str">
        <f t="shared" si="4"/>
        <v>存档标记,有,完成妖媚的紫蛇4</v>
      </c>
      <c r="N9" s="5" t="str">
        <f>CONCATENATE("角色好感,",$B$16,",大于等于,14")</f>
        <v>角色好感,姬野蔓,大于等于,14</v>
      </c>
      <c r="T9" s="5" t="s">
        <v>38</v>
      </c>
    </row>
    <row r="10" spans="1:21" s="5" customFormat="1" x14ac:dyDescent="0.25">
      <c r="B10" s="5" t="str">
        <f>CONCATENATE($A$16,"终")</f>
        <v>妖媚的紫蛇终</v>
      </c>
      <c r="D10" s="5" t="s">
        <v>41</v>
      </c>
      <c r="E10" s="5" t="s">
        <v>47</v>
      </c>
      <c r="F10" s="5" t="str">
        <f t="shared" si="1"/>
        <v>妖媚的紫蛇:姬野蔓</v>
      </c>
      <c r="G10" s="5" t="str">
        <f t="shared" si="0"/>
        <v>Story/姬野蔓/妖媚的紫蛇终</v>
      </c>
      <c r="H10" s="5">
        <v>1</v>
      </c>
      <c r="I10" s="5" t="s">
        <v>39</v>
      </c>
      <c r="J10" s="5" t="str">
        <f t="shared" si="2"/>
        <v>存档标记,没有,完成妖媚的紫蛇终</v>
      </c>
      <c r="K10" s="5" t="s">
        <v>40</v>
      </c>
      <c r="L10" s="5" t="str">
        <f t="shared" si="3"/>
        <v>门派角色判断,玩家,有,姬野蔓</v>
      </c>
      <c r="M10" s="5" t="str">
        <f t="shared" si="4"/>
        <v>存档标记,有,完成妖媚的紫蛇5</v>
      </c>
      <c r="N10" s="5" t="str">
        <f>CONCATENATE("角色好感,",$B$16,",大于等于,21")</f>
        <v>角色好感,姬野蔓,大于等于,21</v>
      </c>
      <c r="T10" s="5" t="s">
        <v>38</v>
      </c>
    </row>
    <row r="11" spans="1:21" s="6" customFormat="1" x14ac:dyDescent="0.25">
      <c r="B11" s="6" t="str">
        <f>CONCATENATE("刷",$B$16,"好感")</f>
        <v>刷姬野蔓好感</v>
      </c>
      <c r="C11" s="5"/>
      <c r="D11" s="5" t="s">
        <v>50</v>
      </c>
      <c r="E11" s="5" t="s">
        <v>48</v>
      </c>
      <c r="F11" s="6" t="str">
        <f>CONCATENATE("去找",$B$16,$C$16)</f>
        <v>去找姬野蔓练剑</v>
      </c>
      <c r="G11" s="5" t="str">
        <f>CONCATENATE("Story/",$B$16,"/","刷",$B$16,"好感")</f>
        <v>Story/姬野蔓/刷姬野蔓好感</v>
      </c>
      <c r="H11" s="6">
        <v>1</v>
      </c>
      <c r="I11" s="5" t="s">
        <v>39</v>
      </c>
      <c r="J11" s="5" t="str">
        <f>CONCATENATE("角色好感,",$B$16,",小于等于,21")</f>
        <v>角色好感,姬野蔓,小于等于,21</v>
      </c>
      <c r="K11" s="5" t="s">
        <v>40</v>
      </c>
      <c r="L11" s="5" t="str">
        <f t="shared" si="3"/>
        <v>门派角色判断,玩家,有,姬野蔓</v>
      </c>
      <c r="M11" s="5" t="str">
        <f>CONCATENATE("存档标记,有,完成",$B5)</f>
        <v>存档标记,有,完成妖媚的紫蛇1</v>
      </c>
      <c r="T11" s="5" t="s">
        <v>38</v>
      </c>
    </row>
    <row r="15" spans="1:21" x14ac:dyDescent="0.25">
      <c r="A15" s="7" t="s">
        <v>51</v>
      </c>
      <c r="B15" s="7" t="s">
        <v>52</v>
      </c>
      <c r="C15" s="7" t="s">
        <v>53</v>
      </c>
    </row>
    <row r="16" spans="1:21" x14ac:dyDescent="0.25">
      <c r="A16" t="s">
        <v>54</v>
      </c>
      <c r="B16" s="5" t="s">
        <v>55</v>
      </c>
      <c r="C16" s="5" t="s">
        <v>56</v>
      </c>
      <c r="E16" s="5" t="s">
        <v>57</v>
      </c>
    </row>
    <row r="19" spans="1:1" x14ac:dyDescent="0.25">
      <c r="A19" t="s">
        <v>58</v>
      </c>
    </row>
    <row r="20" spans="1:1" x14ac:dyDescent="0.25">
      <c r="A20" t="str">
        <f>CONCATENATE(B5,",",B6,",",B7,",",B8,",",B9,",",B10,",",B11)</f>
        <v>妖媚的紫蛇1,妖媚的紫蛇2,妖媚的紫蛇3,妖媚的紫蛇4,妖媚的紫蛇5,妖媚的紫蛇终,刷姬野蔓好感</v>
      </c>
    </row>
    <row r="22" spans="1:1" x14ac:dyDescent="0.25">
      <c r="A22" t="s">
        <v>59</v>
      </c>
    </row>
  </sheetData>
  <mergeCells count="6">
    <mergeCell ref="E1:F1"/>
    <mergeCell ref="J1:S1"/>
    <mergeCell ref="E2:F2"/>
    <mergeCell ref="J2:S2"/>
    <mergeCell ref="E3:F3"/>
    <mergeCell ref="J3:S3"/>
  </mergeCells>
  <phoneticPr fontId="8" type="noConversion"/>
  <pageMargins left="0.75" right="0.75" top="1" bottom="1" header="0.51111111111111096" footer="0.51111111111111096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角色剧情配置模板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开开 杨</cp:lastModifiedBy>
  <dcterms:created xsi:type="dcterms:W3CDTF">2016-12-20T00:54:00Z</dcterms:created>
  <dcterms:modified xsi:type="dcterms:W3CDTF">2024-06-07T08:41:39Z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  <property fmtid="{D5CDD505-2E9C-101B-9397-08002B2CF9AE}" pid="3" name="ICV">
    <vt:lpwstr>59343A12FBC14B5D8C52D13A05465800</vt:lpwstr>
  </property>
</Properties>
</file>