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software\project\scrum\"/>
    </mc:Choice>
  </mc:AlternateContent>
  <xr:revisionPtr revIDLastSave="0" documentId="13_ncr:1_{FBB93B71-6D40-4344-AC99-2445442BF2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DAYOFWEEK">'[1]SYS CALC'!$A$2:$B$8</definedName>
    <definedName name="PBStatus">[2]SETUP!$J$2:$J$4</definedName>
    <definedName name="PBType">[2]SETUP!$J$15:$J$20</definedName>
    <definedName name="People">[1]SETUP!$A$20:$A$29</definedName>
    <definedName name="ReferenceID">#REF!</definedName>
    <definedName name="RLSevirity">[1]SETUP!$O$2:$O$5</definedName>
    <definedName name="RLStatus">[1]SETUP!$Q$1:$S$1</definedName>
    <definedName name="RolesInProject">[1]SETUP!$A$12:$A$17</definedName>
    <definedName name="SetupSprintList">[1]SETUP!$A$2:$A$8</definedName>
    <definedName name="TeamMembers">[1]SETUP!$A$20:$A$29</definedName>
    <definedName name="theyear">[1]CALENDAR!$C$3</definedName>
    <definedName name="TYPE">'[1]SYS CALC'!#REF!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3" i="1"/>
  <c r="I19" i="1"/>
  <c r="C19" i="1"/>
  <c r="I18" i="1"/>
  <c r="N17" i="1"/>
  <c r="N15" i="1"/>
  <c r="N14" i="1"/>
  <c r="N11" i="1"/>
  <c r="N10" i="1"/>
  <c r="N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4" authorId="0" shapeId="0" xr:uid="{00000000-0006-0000-0000-000001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is the highest reference ID number used so far.  
</t>
        </r>
      </text>
    </comment>
    <comment ref="A5" authorId="0" shapeId="0" xr:uid="{00000000-0006-0000-0000-000002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5" authorId="0" shapeId="0" xr:uid="{00000000-0006-0000-0000-000003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is the release where the story will be developped</t>
        </r>
      </text>
    </comment>
    <comment ref="C5" authorId="0" shapeId="0" xr:uid="{00000000-0006-0000-0000-000004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is the sprint where the story will be developped</t>
        </r>
      </text>
    </comment>
    <comment ref="D5" authorId="0" shapeId="0" xr:uid="{00000000-0006-0000-0000-000005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5" authorId="0" shapeId="0" xr:uid="{00000000-0006-0000-0000-000006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 shapeId="0" xr:uid="{00000000-0006-0000-0000-000007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Type of the story.</t>
        </r>
      </text>
    </comment>
    <comment ref="H5" authorId="0" shapeId="0" xr:uid="{00000000-0006-0000-0000-000008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Status of the story</t>
        </r>
      </text>
    </comment>
    <comment ref="I5" authorId="0" shapeId="0" xr:uid="{00000000-0006-0000-0000-000009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column is calculated:
Ideal Hours * Adjustment Factor
</t>
        </r>
      </text>
    </comment>
    <comment ref="J5" authorId="0" shapeId="0" xr:uid="{00000000-0006-0000-0000-00000A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M = Must Have
S = Should Have
C = Could Have
W = Won't have this time</t>
        </r>
      </text>
    </comment>
    <comment ref="L5" authorId="0" shapeId="0" xr:uid="{00000000-0006-0000-0000-00000B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0 = Lowest Business Value
100 = Highest Business Value</t>
        </r>
      </text>
    </comment>
    <comment ref="M5" authorId="0" shapeId="0" xr:uid="{00000000-0006-0000-0000-00000C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Enter here the new ideal estimates which are done with planningpoker
</t>
        </r>
      </text>
    </comment>
    <comment ref="N5" authorId="0" shapeId="0" xr:uid="{00000000-0006-0000-0000-00000D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This column is calculated based on the values of complexity and information.  The data is looked up in the setup tab.</t>
        </r>
      </text>
    </comment>
    <comment ref="O5" authorId="0" shapeId="0" xr:uid="{00000000-0006-0000-0000-00000E000000}">
      <text>
        <r>
          <rPr>
            <b/>
            <sz val="9"/>
            <rFont val="Tahoma"/>
            <family val="2"/>
          </rPr>
          <t>Luc Segers: Complexity</t>
        </r>
        <r>
          <rPr>
            <sz val="9"/>
            <rFont val="Tahoma"/>
            <family val="2"/>
          </rPr>
          <t xml:space="preserve">
0 = Not Defined
1 = Very Simple
2 = Simple
3 = Moderate
4 = Complex
5 = Extreme Complex</t>
        </r>
      </text>
    </comment>
    <comment ref="P5" authorId="0" shapeId="0" xr:uid="{00000000-0006-0000-0000-00000F000000}">
      <text>
        <r>
          <rPr>
            <b/>
            <sz val="9"/>
            <rFont val="Tahoma"/>
            <family val="2"/>
          </rPr>
          <t>Luc Segers: Information</t>
        </r>
        <r>
          <rPr>
            <sz val="9"/>
            <rFont val="Tahoma"/>
            <family val="2"/>
          </rPr>
          <t xml:space="preserve">
0 = Not Defined
1 = No information
2 = Little information
3 = Moderate information
4 = Much information
5 = All information</t>
        </r>
      </text>
    </comment>
    <comment ref="C19" authorId="0" shapeId="0" xr:uid="{00000000-0006-0000-0000-000010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Total amount of stories available in the project backlog</t>
        </r>
      </text>
    </comment>
    <comment ref="I19" authorId="0" shapeId="0" xr:uid="{00000000-0006-0000-0000-000011000000}">
      <text>
        <r>
          <rPr>
            <b/>
            <sz val="9"/>
            <rFont val="Tahoma"/>
            <family val="2"/>
          </rPr>
          <t>Luc Segers:</t>
        </r>
        <r>
          <rPr>
            <sz val="9"/>
            <rFont val="Tahoma"/>
            <family val="2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<sst xmlns="http://schemas.openxmlformats.org/spreadsheetml/2006/main" count="80" uniqueCount="53">
  <si>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</si>
  <si>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</si>
  <si>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</si>
  <si>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</si>
  <si>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</si>
  <si>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</si>
  <si>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</si>
  <si>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</si>
  <si>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</si>
  <si>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</si>
  <si>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</si>
  <si>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</si>
  <si>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</si>
  <si>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</si>
  <si>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</si>
  <si>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</si>
  <si>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</si>
  <si>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</si>
  <si>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</si>
  <si>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</si>
  <si>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黑白照片彩色化</t>
  </si>
  <si>
    <t>作为一个图像上色用户，我想要给黑白老照片上色，以便看看以前的年代的黑白照片变成彩色是什么样子。</t>
  </si>
  <si>
    <t>Initial Feature</t>
  </si>
  <si>
    <t>Not Done</t>
  </si>
  <si>
    <t>上传黑白老照片，选择黑白照片上色，生成上色后的彩色照片。</t>
  </si>
  <si>
    <t>微信登录系统</t>
  </si>
  <si>
    <t>点击微信登录按钮，使用微信扫码登录，提示登录成功</t>
  </si>
  <si>
    <t>自定义上色</t>
  </si>
  <si>
    <t>黑白电影彩色化</t>
  </si>
  <si>
    <t>上传一部以前的黑白老电影，选择黑白电影着色，生成一部上色后的电影（电影内容不变）</t>
  </si>
  <si>
    <t>彩色电影在线观看</t>
  </si>
  <si>
    <t>作为甲方，我希望实现彩色化的黑白电影，能够被用户在线观看，以便可以增加用户量。</t>
  </si>
  <si>
    <t>用户登录后，选择一部已上色的电影，在线观看</t>
  </si>
  <si>
    <t>兼容其他主流app</t>
  </si>
  <si>
    <t>作为甲方，我希望能够实现与别的app的接口，以便获得更多的用户使用量。</t>
  </si>
  <si>
    <t>选择一款已实现本系统接口的app，在此app上使用本系统进行上色</t>
  </si>
  <si>
    <t>草稿彩色化</t>
  </si>
  <si>
    <t>上传线稿，选择草稿上色按钮，显示上色后的结果</t>
  </si>
  <si>
    <t>用户评价</t>
  </si>
  <si>
    <t>作为甲方，我希望能够得到用户对转换后的彩色图片（电影，草稿）的评价，以便了解系统的好坏。</t>
  </si>
  <si>
    <t>点击评价，可对生成的结果写下自己的评价，其他用户可看到评价。</t>
  </si>
  <si>
    <t>下载生成结果至本地</t>
  </si>
  <si>
    <t>作为一个使用本系统的用户，我希望能够将生成的彩色图片（电影，草稿）下载到本地，以便保存生成结果到本地。</t>
  </si>
  <si>
    <t>上色完毕后，点击下载，可在相应的下载路径查看下载的彩色图片（电影，草稿）</t>
  </si>
  <si>
    <t>分享生成结果</t>
  </si>
  <si>
    <t>作为一个使用本系统的用户，我希望能将上色结果分享到其他平台，以便能和更多朋友分享。</t>
  </si>
  <si>
    <r>
      <t>点击分享，选择分享至.</t>
    </r>
    <r>
      <rPr>
        <sz val="10"/>
        <color theme="1"/>
        <rFont val="宋体"/>
        <family val="3"/>
        <charset val="134"/>
      </rPr>
      <t>.，可在相应位置查看已分享结果</t>
    </r>
  </si>
  <si>
    <t>Total</t>
  </si>
  <si>
    <t>作为甲方,我希望自动上色系统能够实现用户可以自定义上色的功能，这样既可以实现自动上色，又可以实现根据用户喜好，自定义着色。</t>
    <phoneticPr fontId="15" type="noConversion"/>
  </si>
  <si>
    <t>作为一个图像上色用户，我想用微信登录自动上色系统，以便避免使用手机号或者邮箱登录带来的麻烦。</t>
    <phoneticPr fontId="15" type="noConversion"/>
  </si>
  <si>
    <t>作为甲方，我希望自动上色系统能实现给以前的黑白电影上色，以便吸引更多的用户。</t>
    <phoneticPr fontId="15" type="noConversion"/>
  </si>
  <si>
    <t>作为甲方，我希望自动上色系统也能实现给草稿上颜色，以便增加系统的功能，吸引用户。</t>
    <phoneticPr fontId="15" type="noConversion"/>
  </si>
  <si>
    <t>上传黑白老照片，选择自定义上色，通过提供的颜色自己操作着色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</si>
</sst>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\-0.00;;@\ "/>
    <numFmt numFmtId="177" formatCode="0;\-0;;@\ "/>
  </numFmts>
  <fonts count="16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10"/>
      <color indexed="63"/>
      <name val="宋体"/>
      <family val="3"/>
      <charset val="134"/>
    </font>
    <font>
      <b/>
      <sz val="26"/>
      <color indexed="63"/>
      <name val="宋体"/>
      <family val="3"/>
      <charset val="134"/>
    </font>
    <font>
      <sz val="8"/>
      <name val="Calibri"/>
      <family val="2"/>
    </font>
    <font>
      <sz val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i/>
      <sz val="9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0"/>
      <color rgb="FF000000"/>
      <name val="Arial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double">
        <color theme="4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1" applyFont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3" borderId="1" xfId="0" applyFont="1" applyFill="1" applyBorder="1" applyAlignment="1">
      <alignment horizontal="center" textRotation="90" wrapText="1"/>
    </xf>
    <xf numFmtId="0" fontId="7" fillId="3" borderId="2" xfId="0" applyFont="1" applyFill="1" applyBorder="1" applyAlignment="1">
      <alignment textRotation="90" wrapText="1"/>
    </xf>
    <xf numFmtId="0" fontId="7" fillId="3" borderId="2" xfId="0" applyFont="1" applyFill="1" applyBorder="1" applyAlignment="1">
      <alignment horizontal="center" textRotation="90" wrapText="1"/>
    </xf>
    <xf numFmtId="0" fontId="7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7" fillId="3" borderId="2" xfId="0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/>
    <xf numFmtId="0" fontId="9" fillId="0" borderId="4" xfId="0" applyFont="1" applyFill="1" applyBorder="1" applyAlignment="1">
      <alignment wrapText="1"/>
    </xf>
    <xf numFmtId="0" fontId="9" fillId="4" borderId="4" xfId="0" applyFont="1" applyFill="1" applyBorder="1" applyAlignment="1"/>
    <xf numFmtId="0" fontId="9" fillId="4" borderId="4" xfId="0" applyFont="1" applyFill="1" applyBorder="1" applyAlignment="1">
      <alignment wrapText="1"/>
    </xf>
    <xf numFmtId="0" fontId="9" fillId="0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9" fillId="2" borderId="4" xfId="0" applyFont="1" applyFill="1" applyBorder="1" applyAlignment="1">
      <alignment wrapText="1"/>
    </xf>
    <xf numFmtId="0" fontId="9" fillId="4" borderId="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8" fillId="3" borderId="2" xfId="0" applyFont="1" applyFill="1" applyBorder="1" applyAlignment="1">
      <alignment horizontal="center" textRotation="90"/>
    </xf>
    <xf numFmtId="0" fontId="8" fillId="3" borderId="8" xfId="0" applyFont="1" applyFill="1" applyBorder="1" applyAlignment="1">
      <alignment horizontal="center" textRotation="90" wrapText="1"/>
    </xf>
    <xf numFmtId="0" fontId="8" fillId="3" borderId="9" xfId="0" applyFont="1" applyFill="1" applyBorder="1" applyAlignment="1">
      <alignment horizontal="center" vertical="center" textRotation="90" wrapText="1"/>
    </xf>
    <xf numFmtId="0" fontId="7" fillId="3" borderId="10" xfId="0" applyFont="1" applyFill="1" applyBorder="1" applyAlignment="1">
      <alignment horizontal="center" textRotation="90" wrapText="1"/>
    </xf>
    <xf numFmtId="0" fontId="7" fillId="3" borderId="11" xfId="0" applyFont="1" applyFill="1" applyBorder="1" applyAlignment="1">
      <alignment horizontal="center" textRotation="90" wrapText="1"/>
    </xf>
    <xf numFmtId="177" fontId="9" fillId="5" borderId="4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left" vertical="top" wrapText="1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176" fontId="9" fillId="5" borderId="14" xfId="0" applyNumberFormat="1" applyFont="1" applyFill="1" applyBorder="1" applyAlignment="1">
      <alignment horizontal="center"/>
    </xf>
    <xf numFmtId="177" fontId="9" fillId="2" borderId="4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176" fontId="9" fillId="2" borderId="14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1" fontId="10" fillId="0" borderId="15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7" fillId="3" borderId="16" xfId="0" applyFont="1" applyFill="1" applyBorder="1" applyAlignment="1"/>
    <xf numFmtId="0" fontId="9" fillId="4" borderId="17" xfId="0" applyFont="1" applyFill="1" applyBorder="1" applyAlignment="1"/>
    <xf numFmtId="0" fontId="9" fillId="2" borderId="17" xfId="0" applyFont="1" applyFill="1" applyBorder="1" applyAlignment="1"/>
    <xf numFmtId="0" fontId="9" fillId="0" borderId="17" xfId="0" applyFont="1" applyFill="1" applyBorder="1" applyAlignment="1"/>
    <xf numFmtId="0" fontId="10" fillId="0" borderId="18" xfId="0" applyFont="1" applyFill="1" applyBorder="1" applyAlignment="1"/>
    <xf numFmtId="0" fontId="6" fillId="0" borderId="0" xfId="0" quotePrefix="1" applyFont="1" applyFill="1" applyBorder="1" applyAlignment="1"/>
    <xf numFmtId="0" fontId="4" fillId="0" borderId="0" xfId="1" applyFont="1" applyBorder="1" applyAlignment="1">
      <alignment vertical="center"/>
    </xf>
  </cellXfs>
  <cellStyles count="3">
    <cellStyle name="Normal 3" xfId="1" xr:uid="{00000000-0005-0000-0000-00002C000000}"/>
    <cellStyle name="常规" xfId="0" builtinId="0"/>
    <cellStyle name="常规 2" xfId="2" xr:uid="{4F79E905-43D1-49C0-B587-9B219F03B0E6}"/>
  </cellStyles>
  <dxfs count="2"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83820</xdr:rowOff>
        </xdr:from>
        <xdr:to>
          <xdr:col>3</xdr:col>
          <xdr:colOff>754380</xdr:colOff>
          <xdr:row>1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index cards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259\AppData\Roaming\Microsoft\Excel\&#33258;&#21160;&#19978;&#33394;&#31995;&#32479;%20(version%2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259\Documents\tencent%20files\1125976118\filerecv\&#33258;&#21160;&#19978;&#33394;&#31995;&#324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DASHBOARD"/>
      <sheetName val="SPRINT 1"/>
      <sheetName val="SPRINT 2"/>
      <sheetName val="SPRINT 3"/>
      <sheetName val="RISK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>
            <v>1930</v>
          </cell>
        </row>
      </sheetData>
      <sheetData sheetId="9"/>
      <sheetData sheetId="10"/>
      <sheetData sheetId="11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O2" t="str">
            <v>Critical</v>
          </cell>
        </row>
        <row r="3">
          <cell r="O3" t="str">
            <v>High</v>
          </cell>
        </row>
        <row r="4">
          <cell r="O4" t="str">
            <v>Medium</v>
          </cell>
        </row>
        <row r="5">
          <cell r="O5" t="str">
            <v>Low</v>
          </cell>
        </row>
        <row r="12">
          <cell r="A12" t="str">
            <v>Product Owner</v>
          </cell>
        </row>
        <row r="13">
          <cell r="A13" t="str">
            <v>Scrummaster</v>
          </cell>
        </row>
        <row r="14">
          <cell r="A14" t="str">
            <v>Steering</v>
          </cell>
        </row>
        <row r="15">
          <cell r="A15" t="str">
            <v>Developer</v>
          </cell>
        </row>
        <row r="16">
          <cell r="A16" t="str">
            <v>Designer</v>
          </cell>
        </row>
        <row r="17">
          <cell r="A17" t="str">
            <v>Tester</v>
          </cell>
        </row>
        <row r="20">
          <cell r="A20" t="str">
            <v>赵林林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2"/>
      <sheetData sheetId="13"/>
      <sheetData sheetId="14"/>
      <sheetData sheetId="15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BACKLOG"/>
      <sheetName val="PROJECT DASHBOARD"/>
      <sheetName val="SPRINT 1"/>
      <sheetName val="SPRINT 2"/>
      <sheetName val="SPRINT 3"/>
      <sheetName val="RISK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自动上色系统"/>
    </sheetNames>
    <definedNames>
      <definedName name="OpenForm"/>
    </definedNames>
    <sheetDataSet>
      <sheetData sheetId="0"/>
      <sheetData sheetId="1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4"/>
  <sheetViews>
    <sheetView tabSelected="1" workbookViewId="0">
      <selection activeCell="J18" sqref="J18"/>
    </sheetView>
  </sheetViews>
  <sheetFormatPr defaultColWidth="8.77734375" defaultRowHeight="13.2" x14ac:dyDescent="0.25"/>
  <cols>
    <col min="1" max="2" width="5.44140625" style="1" customWidth="1"/>
    <col min="3" max="3" width="10" style="1" customWidth="1"/>
    <col min="4" max="4" width="12.33203125" style="1" customWidth="1"/>
    <col min="5" max="5" width="17.44140625" style="1" customWidth="1"/>
    <col min="6" max="6" width="63.44140625" style="4" customWidth="1"/>
    <col min="7" max="7" width="6.44140625" style="1" customWidth="1"/>
    <col min="8" max="8" width="5.44140625" style="1" customWidth="1"/>
    <col min="9" max="9" width="7" style="1" customWidth="1"/>
    <col min="10" max="10" width="5.44140625" style="1" customWidth="1"/>
    <col min="11" max="11" width="29.6640625" style="1" customWidth="1"/>
    <col min="12" max="12" width="5.44140625" style="1" customWidth="1"/>
    <col min="13" max="13" width="6.44140625" style="1" customWidth="1"/>
    <col min="14" max="14" width="6.6640625" style="1" customWidth="1"/>
    <col min="15" max="15" width="5.109375" style="1" customWidth="1"/>
    <col min="16" max="16" width="4.44140625" style="1" customWidth="1"/>
    <col min="17" max="17" width="88.33203125" style="1" customWidth="1"/>
    <col min="18" max="16384" width="8.77734375" style="1"/>
  </cols>
  <sheetData>
    <row r="2" spans="1:17" s="2" customFormat="1" ht="51.75" customHeight="1" x14ac:dyDescent="0.15">
      <c r="A2" s="5"/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</row>
    <row r="4" spans="1:17" x14ac:dyDescent="0.25">
      <c r="A4" s="6">
        <f>MAX('[2]PROJECT BACKLOG'!$A$6:$A$17)</f>
        <v>4</v>
      </c>
      <c r="B4" s="57" t="s">
        <v>1</v>
      </c>
      <c r="C4" s="7"/>
      <c r="D4" s="7"/>
      <c r="E4" s="7"/>
    </row>
    <row r="5" spans="1:17" ht="90.75" customHeight="1" x14ac:dyDescent="0.25">
      <c r="A5" s="8" t="s">
        <v>2</v>
      </c>
      <c r="B5" s="9" t="s">
        <v>3</v>
      </c>
      <c r="C5" s="10" t="s">
        <v>4</v>
      </c>
      <c r="D5" s="11" t="s">
        <v>5</v>
      </c>
      <c r="E5" s="12" t="s">
        <v>6</v>
      </c>
      <c r="F5" s="12" t="s">
        <v>7</v>
      </c>
      <c r="G5" s="13" t="s">
        <v>8</v>
      </c>
      <c r="H5" s="13" t="s">
        <v>9</v>
      </c>
      <c r="I5" s="30" t="s">
        <v>10</v>
      </c>
      <c r="J5" s="31" t="s">
        <v>11</v>
      </c>
      <c r="K5" s="32" t="s">
        <v>12</v>
      </c>
      <c r="L5" s="33" t="s">
        <v>13</v>
      </c>
      <c r="M5" s="34" t="s">
        <v>14</v>
      </c>
      <c r="N5" s="34" t="s">
        <v>15</v>
      </c>
      <c r="O5" s="34" t="s">
        <v>16</v>
      </c>
      <c r="P5" s="34" t="s">
        <v>17</v>
      </c>
      <c r="Q5" s="52" t="s">
        <v>18</v>
      </c>
    </row>
    <row r="6" spans="1:17" ht="25.2" x14ac:dyDescent="0.25">
      <c r="A6" s="14">
        <v>1</v>
      </c>
      <c r="B6" s="14">
        <v>1</v>
      </c>
      <c r="C6" s="15">
        <v>1</v>
      </c>
      <c r="D6" s="15" t="s">
        <v>19</v>
      </c>
      <c r="E6" s="15" t="s">
        <v>20</v>
      </c>
      <c r="F6" s="16" t="s">
        <v>21</v>
      </c>
      <c r="G6" s="15" t="s">
        <v>22</v>
      </c>
      <c r="H6" s="17" t="s">
        <v>23</v>
      </c>
      <c r="I6" s="35">
        <v>385</v>
      </c>
      <c r="J6" s="36">
        <v>98</v>
      </c>
      <c r="K6" s="37" t="s">
        <v>24</v>
      </c>
      <c r="L6" s="38"/>
      <c r="M6" s="39">
        <v>350</v>
      </c>
      <c r="N6" s="40"/>
      <c r="O6" s="39"/>
      <c r="P6" s="39"/>
      <c r="Q6" s="53"/>
    </row>
    <row r="7" spans="1:17" ht="24.6" customHeight="1" x14ac:dyDescent="0.25">
      <c r="A7" s="14">
        <v>2</v>
      </c>
      <c r="B7" s="14">
        <v>1</v>
      </c>
      <c r="C7" s="15">
        <v>1</v>
      </c>
      <c r="D7" s="17" t="s">
        <v>19</v>
      </c>
      <c r="E7" s="17" t="s">
        <v>25</v>
      </c>
      <c r="F7" s="18" t="s">
        <v>49</v>
      </c>
      <c r="G7" s="17" t="s">
        <v>22</v>
      </c>
      <c r="H7" s="17" t="s">
        <v>23</v>
      </c>
      <c r="I7" s="35">
        <v>10</v>
      </c>
      <c r="J7" s="36">
        <v>95</v>
      </c>
      <c r="K7" s="37" t="s">
        <v>26</v>
      </c>
      <c r="L7" s="38"/>
      <c r="M7" s="39">
        <v>10</v>
      </c>
      <c r="N7" s="40" t="e">
        <f>IF('[2]PROJECT BACKLOG'!#REF!=0,0,VLOOKUP('[2]PROJECT BACKLOG'!#REF!,[2]SETUP!$B$35:$C$40,2)+VLOOKUP('[2]PROJECT BACKLOG'!#REF!,[2]SETUP!$B$43:$C$48,2)+[2]SETUP!$C$32:$C$32)</f>
        <v>#REF!</v>
      </c>
      <c r="O7" s="39"/>
      <c r="P7" s="39"/>
      <c r="Q7" s="53"/>
    </row>
    <row r="8" spans="1:17" ht="31.2" customHeight="1" x14ac:dyDescent="0.25">
      <c r="A8" s="14">
        <v>3</v>
      </c>
      <c r="B8" s="19">
        <v>1</v>
      </c>
      <c r="C8" s="15">
        <v>1</v>
      </c>
      <c r="D8" s="17" t="s">
        <v>19</v>
      </c>
      <c r="E8" s="17" t="s">
        <v>27</v>
      </c>
      <c r="F8" s="18" t="s">
        <v>48</v>
      </c>
      <c r="G8" s="17" t="s">
        <v>22</v>
      </c>
      <c r="H8" s="17" t="s">
        <v>23</v>
      </c>
      <c r="I8" s="35">
        <v>25</v>
      </c>
      <c r="J8" s="36">
        <v>93</v>
      </c>
      <c r="K8" s="37" t="s">
        <v>52</v>
      </c>
      <c r="L8" s="38"/>
      <c r="M8" s="39">
        <v>25</v>
      </c>
      <c r="N8" s="40"/>
      <c r="O8" s="39"/>
      <c r="P8" s="39"/>
      <c r="Q8" s="53"/>
    </row>
    <row r="9" spans="1:17" s="3" customFormat="1" ht="27.75" customHeight="1" x14ac:dyDescent="0.25">
      <c r="A9" s="20"/>
      <c r="B9" s="21"/>
      <c r="C9" s="22"/>
      <c r="D9" s="22"/>
      <c r="E9" s="22"/>
      <c r="F9" s="23"/>
      <c r="G9" s="22"/>
      <c r="H9" s="22"/>
      <c r="I9" s="41">
        <f>SUM(I6:I8)</f>
        <v>420</v>
      </c>
      <c r="J9" s="42"/>
      <c r="K9" s="43"/>
      <c r="L9" s="44"/>
      <c r="M9" s="45"/>
      <c r="N9" s="46"/>
      <c r="O9" s="45"/>
      <c r="P9" s="45"/>
      <c r="Q9" s="54"/>
    </row>
    <row r="10" spans="1:17" ht="38.4" customHeight="1" x14ac:dyDescent="0.25">
      <c r="A10" s="14">
        <v>1</v>
      </c>
      <c r="B10" s="15">
        <v>2</v>
      </c>
      <c r="C10" s="15">
        <v>2</v>
      </c>
      <c r="D10" s="15" t="s">
        <v>19</v>
      </c>
      <c r="E10" s="15" t="s">
        <v>28</v>
      </c>
      <c r="F10" s="16" t="s">
        <v>50</v>
      </c>
      <c r="G10" s="15" t="s">
        <v>22</v>
      </c>
      <c r="H10" s="15" t="s">
        <v>23</v>
      </c>
      <c r="I10" s="35">
        <v>365</v>
      </c>
      <c r="J10" s="19">
        <v>98</v>
      </c>
      <c r="K10" s="47" t="s">
        <v>29</v>
      </c>
      <c r="L10" s="48"/>
      <c r="M10" s="49">
        <v>330</v>
      </c>
      <c r="N10" s="40">
        <f>IF('[2]PROJECT BACKLOG'!$O15=0,0,VLOOKUP('[2]PROJECT BACKLOG'!$O15,[2]SETUP!$B$35:$C$40,2)+VLOOKUP('[2]PROJECT BACKLOG'!$P15,[2]SETUP!$B$43:$C$48,2)+[2]SETUP!$C$32:$C$32)</f>
        <v>0</v>
      </c>
      <c r="O10" s="49"/>
      <c r="P10" s="49"/>
      <c r="Q10" s="55"/>
    </row>
    <row r="11" spans="1:17" ht="28.8" customHeight="1" x14ac:dyDescent="0.25">
      <c r="A11" s="14">
        <v>2</v>
      </c>
      <c r="B11" s="15">
        <v>2</v>
      </c>
      <c r="C11" s="15">
        <v>2</v>
      </c>
      <c r="D11" s="15" t="s">
        <v>19</v>
      </c>
      <c r="E11" s="15" t="s">
        <v>30</v>
      </c>
      <c r="F11" s="16" t="s">
        <v>31</v>
      </c>
      <c r="G11" s="15" t="s">
        <v>22</v>
      </c>
      <c r="H11" s="15" t="s">
        <v>23</v>
      </c>
      <c r="I11" s="35">
        <v>20</v>
      </c>
      <c r="J11" s="19">
        <v>90</v>
      </c>
      <c r="K11" s="47" t="s">
        <v>32</v>
      </c>
      <c r="L11" s="48"/>
      <c r="M11" s="49">
        <v>20</v>
      </c>
      <c r="N11" s="40" t="e">
        <f>IF('[2]PROJECT BACKLOG'!#REF!=0,0,VLOOKUP('[2]PROJECT BACKLOG'!#REF!,[2]SETUP!$B$35:$C$40,2)+VLOOKUP('[2]PROJECT BACKLOG'!#REF!,[2]SETUP!$B$43:$C$48,2)+[2]SETUP!$C$32:$C$32)</f>
        <v>#REF!</v>
      </c>
      <c r="O11" s="49"/>
      <c r="P11" s="49"/>
      <c r="Q11" s="55"/>
    </row>
    <row r="12" spans="1:17" ht="41.4" customHeight="1" x14ac:dyDescent="0.25">
      <c r="A12" s="14">
        <v>3</v>
      </c>
      <c r="B12" s="15">
        <v>2</v>
      </c>
      <c r="C12" s="15">
        <v>2</v>
      </c>
      <c r="D12" s="15" t="s">
        <v>19</v>
      </c>
      <c r="E12" s="15" t="s">
        <v>33</v>
      </c>
      <c r="F12" s="16" t="s">
        <v>34</v>
      </c>
      <c r="G12" s="15" t="s">
        <v>22</v>
      </c>
      <c r="H12" s="15" t="s">
        <v>23</v>
      </c>
      <c r="I12" s="35">
        <v>25</v>
      </c>
      <c r="J12" s="19">
        <v>91</v>
      </c>
      <c r="K12" s="47" t="s">
        <v>35</v>
      </c>
      <c r="L12" s="48"/>
      <c r="M12" s="49">
        <v>25</v>
      </c>
      <c r="N12" s="40"/>
      <c r="O12" s="49"/>
      <c r="P12" s="49"/>
      <c r="Q12" s="55"/>
    </row>
    <row r="13" spans="1:17" s="3" customFormat="1" ht="27" customHeight="1" x14ac:dyDescent="0.25">
      <c r="A13" s="20"/>
      <c r="B13" s="21"/>
      <c r="C13" s="22"/>
      <c r="D13" s="22"/>
      <c r="E13" s="22"/>
      <c r="F13" s="23"/>
      <c r="G13" s="22"/>
      <c r="H13" s="22"/>
      <c r="I13" s="41">
        <f>SUM(I10:I12)</f>
        <v>410</v>
      </c>
      <c r="J13" s="42"/>
      <c r="K13" s="43"/>
      <c r="L13" s="44"/>
      <c r="M13" s="45"/>
      <c r="N13" s="46"/>
      <c r="O13" s="45"/>
      <c r="P13" s="45"/>
      <c r="Q13" s="54"/>
    </row>
    <row r="14" spans="1:17" ht="25.2" x14ac:dyDescent="0.25">
      <c r="A14" s="14">
        <v>1</v>
      </c>
      <c r="B14" s="15">
        <v>3</v>
      </c>
      <c r="C14" s="15">
        <v>3</v>
      </c>
      <c r="D14" s="15" t="s">
        <v>19</v>
      </c>
      <c r="E14" s="15" t="s">
        <v>36</v>
      </c>
      <c r="F14" s="16" t="s">
        <v>51</v>
      </c>
      <c r="G14" s="15" t="s">
        <v>22</v>
      </c>
      <c r="H14" s="15" t="s">
        <v>23</v>
      </c>
      <c r="I14" s="35">
        <v>365</v>
      </c>
      <c r="J14" s="19">
        <v>98</v>
      </c>
      <c r="K14" s="47" t="s">
        <v>37</v>
      </c>
      <c r="L14" s="48"/>
      <c r="M14" s="49">
        <v>330</v>
      </c>
      <c r="N14" s="40" t="e">
        <f>IF('[2]PROJECT BACKLOG'!#REF!=0,0,VLOOKUP('[2]PROJECT BACKLOG'!#REF!,[2]SETUP!$B$35:$C$40,2)+VLOOKUP('[2]PROJECT BACKLOG'!#REF!,[2]SETUP!$B$43:$C$48,2)+[2]SETUP!$C$32:$C$32)</f>
        <v>#REF!</v>
      </c>
      <c r="O14" s="49"/>
      <c r="P14" s="49"/>
      <c r="Q14" s="55"/>
    </row>
    <row r="15" spans="1:17" ht="25.2" x14ac:dyDescent="0.25">
      <c r="A15" s="14">
        <v>2</v>
      </c>
      <c r="B15" s="15">
        <v>3</v>
      </c>
      <c r="C15" s="15">
        <v>3</v>
      </c>
      <c r="D15" s="15" t="s">
        <v>19</v>
      </c>
      <c r="E15" s="15" t="s">
        <v>38</v>
      </c>
      <c r="F15" s="16" t="s">
        <v>39</v>
      </c>
      <c r="G15" s="15" t="s">
        <v>22</v>
      </c>
      <c r="H15" s="17" t="s">
        <v>23</v>
      </c>
      <c r="I15" s="35">
        <v>20</v>
      </c>
      <c r="J15" s="36">
        <v>92</v>
      </c>
      <c r="K15" s="37" t="s">
        <v>40</v>
      </c>
      <c r="L15" s="38"/>
      <c r="M15" s="39">
        <v>20</v>
      </c>
      <c r="N15" s="40" t="e">
        <f>IF('[2]PROJECT BACKLOG'!#REF!=0,0,VLOOKUP('[2]PROJECT BACKLOG'!#REF!,[2]SETUP!$B$35:$C$40,2)+VLOOKUP('[2]PROJECT BACKLOG'!#REF!,[2]SETUP!$B$43:$C$48,2)+[2]SETUP!$C$32:$C$32)</f>
        <v>#REF!</v>
      </c>
      <c r="O15" s="39"/>
      <c r="P15" s="39"/>
      <c r="Q15" s="53"/>
    </row>
    <row r="16" spans="1:17" ht="39.6" customHeight="1" x14ac:dyDescent="0.25">
      <c r="A16" s="14">
        <v>3</v>
      </c>
      <c r="B16" s="15">
        <v>3</v>
      </c>
      <c r="C16" s="15">
        <v>3</v>
      </c>
      <c r="D16" s="15" t="s">
        <v>19</v>
      </c>
      <c r="E16" s="15" t="s">
        <v>41</v>
      </c>
      <c r="F16" s="16" t="s">
        <v>42</v>
      </c>
      <c r="G16" s="15" t="s">
        <v>22</v>
      </c>
      <c r="H16" s="17" t="s">
        <v>23</v>
      </c>
      <c r="I16" s="35">
        <v>10</v>
      </c>
      <c r="J16" s="36">
        <v>93</v>
      </c>
      <c r="K16" s="37" t="s">
        <v>43</v>
      </c>
      <c r="L16" s="38"/>
      <c r="M16" s="39">
        <v>10</v>
      </c>
      <c r="N16" s="40"/>
      <c r="O16" s="39"/>
      <c r="P16" s="39"/>
      <c r="Q16" s="53"/>
    </row>
    <row r="17" spans="1:17" ht="30" customHeight="1" x14ac:dyDescent="0.25">
      <c r="A17" s="24">
        <v>4</v>
      </c>
      <c r="B17" s="17">
        <v>3</v>
      </c>
      <c r="C17" s="17">
        <v>3</v>
      </c>
      <c r="D17" s="17" t="s">
        <v>19</v>
      </c>
      <c r="E17" s="17" t="s">
        <v>44</v>
      </c>
      <c r="F17" s="18" t="s">
        <v>45</v>
      </c>
      <c r="G17" s="17" t="s">
        <v>22</v>
      </c>
      <c r="H17" s="17" t="s">
        <v>23</v>
      </c>
      <c r="I17" s="35">
        <v>15</v>
      </c>
      <c r="J17" s="36">
        <v>88</v>
      </c>
      <c r="K17" s="37" t="s">
        <v>46</v>
      </c>
      <c r="L17" s="38"/>
      <c r="M17" s="39">
        <v>15</v>
      </c>
      <c r="N17" s="40" t="e">
        <f>IF('[2]PROJECT BACKLOG'!#REF!=0,0,VLOOKUP('[2]PROJECT BACKLOG'!#REF!,[2]SETUP!$B$35:$C$40,2)+VLOOKUP('[2]PROJECT BACKLOG'!#REF!,[2]SETUP!$B$43:$C$48,2)+[2]SETUP!$C$32:$C$32)</f>
        <v>#REF!</v>
      </c>
      <c r="O17" s="39"/>
      <c r="P17" s="39"/>
      <c r="Q17" s="53"/>
    </row>
    <row r="18" spans="1:17" s="3" customFormat="1" ht="26.4" customHeight="1" x14ac:dyDescent="0.25">
      <c r="A18" s="20"/>
      <c r="B18" s="21"/>
      <c r="C18" s="22"/>
      <c r="D18" s="22"/>
      <c r="E18" s="22"/>
      <c r="F18" s="23"/>
      <c r="G18" s="22"/>
      <c r="H18" s="22"/>
      <c r="I18" s="41">
        <f>SUM(I14:I17)</f>
        <v>410</v>
      </c>
      <c r="J18" s="42"/>
      <c r="K18" s="43"/>
      <c r="L18" s="44"/>
      <c r="M18" s="45"/>
      <c r="N18" s="46"/>
      <c r="O18" s="45"/>
      <c r="P18" s="45"/>
      <c r="Q18" s="54"/>
    </row>
    <row r="19" spans="1:17" x14ac:dyDescent="0.25">
      <c r="A19" s="25" t="s">
        <v>47</v>
      </c>
      <c r="B19" s="26"/>
      <c r="C19" s="27">
        <f>SUBTOTAL(103,C6:C17)</f>
        <v>10</v>
      </c>
      <c r="D19" s="27"/>
      <c r="E19" s="27"/>
      <c r="F19" s="28"/>
      <c r="G19" s="27"/>
      <c r="H19" s="27"/>
      <c r="I19" s="50">
        <f>SUMIF(H6:H17,"&lt;&gt;Withdrawn",I6:I17)</f>
        <v>2070</v>
      </c>
      <c r="J19" s="26"/>
      <c r="K19" s="26"/>
      <c r="L19" s="26"/>
      <c r="M19" s="26"/>
      <c r="N19" s="26"/>
      <c r="O19" s="26"/>
      <c r="P19" s="26"/>
      <c r="Q19" s="56"/>
    </row>
    <row r="53" spans="6:13" x14ac:dyDescent="0.25">
      <c r="F53" s="29"/>
      <c r="M53" s="51"/>
    </row>
    <row r="54" spans="6:13" x14ac:dyDescent="0.25">
      <c r="F54" s="29"/>
      <c r="M54" s="51"/>
    </row>
  </sheetData>
  <mergeCells count="1">
    <mergeCell ref="B2:L2"/>
  </mergeCells>
  <phoneticPr fontId="15" type="noConversion"/>
  <conditionalFormatting sqref="L9">
    <cfRule type="dataBar" priority="3">
      <dataBar>
        <cfvo type="percent" val="0"/>
        <cfvo type="percent" val="100"/>
        <color rgb="FFFF0000"/>
      </dataBar>
    </cfRule>
  </conditionalFormatting>
  <conditionalFormatting sqref="O9">
    <cfRule type="dataBar" priority="5">
      <dataBar>
        <cfvo type="num" val="1"/>
        <cfvo type="num" val="5"/>
        <color theme="9"/>
      </dataBar>
    </cfRule>
  </conditionalFormatting>
  <conditionalFormatting sqref="P9">
    <cfRule type="dataBar" priority="4">
      <dataBar>
        <cfvo type="num" val="1"/>
        <cfvo type="num" val="5"/>
        <color rgb="FF638EC6"/>
      </dataBar>
    </cfRule>
  </conditionalFormatting>
  <conditionalFormatting sqref="L18">
    <cfRule type="dataBar" priority="11">
      <dataBar>
        <cfvo type="percent" val="0"/>
        <cfvo type="percent" val="100"/>
        <color rgb="FFFF0000"/>
      </dataBar>
    </cfRule>
  </conditionalFormatting>
  <conditionalFormatting sqref="O18">
    <cfRule type="dataBar" priority="2">
      <dataBar>
        <cfvo type="num" val="1"/>
        <cfvo type="num" val="5"/>
        <color theme="9"/>
      </dataBar>
    </cfRule>
  </conditionalFormatting>
  <conditionalFormatting sqref="P18">
    <cfRule type="dataBar" priority="1">
      <dataBar>
        <cfvo type="num" val="1"/>
        <cfvo type="num" val="5"/>
        <color rgb="FF638EC6"/>
      </dataBar>
    </cfRule>
  </conditionalFormatting>
  <conditionalFormatting sqref="F11:F12 E13:F17 A10:D17 A18:Q18 E6:Q6 A6:C8 D7:Q8 G10:Q17">
    <cfRule type="expression" dxfId="1" priority="9">
      <formula>$H6="WITHDRAWN"</formula>
    </cfRule>
  </conditionalFormatting>
  <conditionalFormatting sqref="L10:L17 L6:L8">
    <cfRule type="dataBar" priority="10">
      <dataBar>
        <cfvo type="percent" val="0"/>
        <cfvo type="percent" val="100"/>
        <color rgb="FFFF0000"/>
      </dataBar>
    </cfRule>
  </conditionalFormatting>
  <conditionalFormatting sqref="O10:O17 O6:O8">
    <cfRule type="dataBar" priority="8">
      <dataBar>
        <cfvo type="num" val="1"/>
        <cfvo type="num" val="5"/>
        <color theme="9"/>
      </dataBar>
    </cfRule>
  </conditionalFormatting>
  <conditionalFormatting sqref="P10:P17 P6:P8">
    <cfRule type="dataBar" priority="7">
      <dataBar>
        <cfvo type="num" val="1"/>
        <cfvo type="num" val="5"/>
        <color rgb="FF638EC6"/>
      </dataBar>
    </cfRule>
  </conditionalFormatting>
  <conditionalFormatting sqref="F9:P9 A9:D9">
    <cfRule type="expression" dxfId="0" priority="6">
      <formula>$H9="WITHDRAWN"</formula>
    </cfRule>
  </conditionalFormatting>
  <dataValidations count="2">
    <dataValidation type="list" allowBlank="1" showInputMessage="1" showErrorMessage="1" sqref="G6:G8 G10:G18" xr:uid="{00000000-0002-0000-0000-000000000000}">
      <formula1>PBType</formula1>
    </dataValidation>
    <dataValidation type="list" allowBlank="1" showInputMessage="1" showErrorMessage="1" sqref="H6:H8 H10:H18" xr:uid="{00000000-0002-0000-0000-000001000000}">
      <formula1>PBStatus</formula1>
    </dataValidation>
  </dataValidations>
  <pageMargins left="0.75" right="0.75" top="1" bottom="1" header="0.5" footer="0.5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Pict="0" macro="[2]!OpenForm">
                <anchor moveWithCells="1">
                  <from>
                    <xdr:col>1</xdr:col>
                    <xdr:colOff>45720</xdr:colOff>
                    <xdr:row>0</xdr:row>
                    <xdr:rowOff>83820</xdr:rowOff>
                  </from>
                  <to>
                    <xdr:col>3</xdr:col>
                    <xdr:colOff>754380</xdr:colOff>
                    <xdr:row>1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付春江</cp:lastModifiedBy>
  <dcterms:created xsi:type="dcterms:W3CDTF">2019-12-22T07:18:28Z</dcterms:created>
  <dcterms:modified xsi:type="dcterms:W3CDTF">2019-12-23T02:56:56Z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