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 firstSheet="1" activeTab="2"/>
  </bookViews>
  <sheets>
    <sheet name="客户对数表" sheetId="1" r:id="rId1"/>
    <sheet name="应收帐款明细表" sheetId="2" r:id="rId2"/>
    <sheet name="采购进仓汇总表" sheetId="3" r:id="rId3"/>
    <sheet name="各单位收发存汇总表" sheetId="10" r:id="rId4"/>
    <sheet name="窄带车间耗料汇总表" sheetId="6" r:id="rId5"/>
    <sheet name="窄带销售汇总表" sheetId="8" r:id="rId6"/>
    <sheet name="钢管销售汇总表" sheetId="7" r:id="rId7"/>
    <sheet name="钢管退货汇总表" sheetId="9" r:id="rId8"/>
    <sheet name="盘盈盘亏报表" sheetId="11" r:id="rId9"/>
    <sheet name="委外计划完成情况表" sheetId="5" r:id="rId10"/>
  </sheets>
  <calcPr calcId="124519"/>
  <fileRecoveryPr repairLoad="1"/>
</workbook>
</file>

<file path=xl/calcChain.xml><?xml version="1.0" encoding="utf-8"?>
<calcChain xmlns="http://schemas.openxmlformats.org/spreadsheetml/2006/main">
  <c r="S5" i="10"/>
  <c r="P5"/>
  <c r="CF11" i="8"/>
  <c r="CF10"/>
  <c r="CF9"/>
  <c r="CF8"/>
  <c r="CF7"/>
  <c r="CF6"/>
  <c r="CF5"/>
  <c r="CF4"/>
  <c r="CF11" i="6"/>
  <c r="CF10"/>
  <c r="CF9"/>
  <c r="CF8"/>
  <c r="CF7"/>
  <c r="CF6"/>
  <c r="CF5"/>
  <c r="CF4"/>
  <c r="J12" i="5"/>
  <c r="I12"/>
  <c r="K12" s="1"/>
  <c r="K11"/>
  <c r="J11"/>
  <c r="I10"/>
  <c r="I9"/>
  <c r="I8"/>
  <c r="K7"/>
  <c r="J7"/>
  <c r="I7"/>
  <c r="I6"/>
  <c r="K6" s="1"/>
  <c r="J5"/>
  <c r="I5"/>
  <c r="K5" s="1"/>
  <c r="I4"/>
  <c r="J4" s="1"/>
  <c r="J6" l="1"/>
  <c r="K4"/>
</calcChain>
</file>

<file path=xl/comments1.xml><?xml version="1.0" encoding="utf-8"?>
<comments xmlns="http://schemas.openxmlformats.org/spreadsheetml/2006/main">
  <authors>
    <author>作者</author>
  </authors>
  <commentList>
    <comment ref="L2" authorId="0">
      <text>
        <r>
          <rPr>
            <sz val="9"/>
            <color indexed="81"/>
            <rFont val="宋体"/>
            <family val="3"/>
            <charset val="134"/>
          </rPr>
          <t xml:space="preserve">收到支票/电汇款(未兑现)
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D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希望设置shorten name for 物料, 产地, 材质.e.g. 001,精钢, 002,圆管
. 不想要模糊选择.</t>
        </r>
      </text>
    </comment>
    <comment ref="P3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物料编码
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M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当前系统加权平均单价</t>
        </r>
      </text>
    </comment>
  </commentList>
</comments>
</file>

<file path=xl/sharedStrings.xml><?xml version="1.0" encoding="utf-8"?>
<sst xmlns="http://schemas.openxmlformats.org/spreadsheetml/2006/main" count="396" uniqueCount="194">
  <si>
    <t>日期</t>
    <phoneticPr fontId="4" type="noConversion"/>
  </si>
  <si>
    <t>单号</t>
    <phoneticPr fontId="4" type="noConversion"/>
  </si>
  <si>
    <t>客户名称</t>
    <phoneticPr fontId="4" type="noConversion"/>
  </si>
  <si>
    <t>材料名称</t>
    <phoneticPr fontId="4" type="noConversion"/>
  </si>
  <si>
    <t>材料规格</t>
    <phoneticPr fontId="4" type="noConversion"/>
  </si>
  <si>
    <t>销售单价</t>
    <phoneticPr fontId="4" type="noConversion"/>
  </si>
  <si>
    <t>原材料单价</t>
    <phoneticPr fontId="4" type="noConversion"/>
  </si>
  <si>
    <t>原材料金额</t>
    <phoneticPr fontId="4" type="noConversion"/>
  </si>
  <si>
    <t>备注</t>
    <phoneticPr fontId="4" type="noConversion"/>
  </si>
  <si>
    <t>客户对数表</t>
    <phoneticPr fontId="4" type="noConversion"/>
  </si>
  <si>
    <t>出货重量(吨)</t>
    <phoneticPr fontId="1" type="noConversion"/>
  </si>
  <si>
    <t>客户实收重量(吨)</t>
    <phoneticPr fontId="4" type="noConversion"/>
  </si>
  <si>
    <t>业务员姓名</t>
    <phoneticPr fontId="1" type="noConversion"/>
  </si>
  <si>
    <t>损耗</t>
    <phoneticPr fontId="1" type="noConversion"/>
  </si>
  <si>
    <t>= 出货重量(吨) - 客户实收重量(吨)</t>
    <phoneticPr fontId="1" type="noConversion"/>
  </si>
  <si>
    <t>总金额（元）</t>
    <phoneticPr fontId="4" type="noConversion"/>
  </si>
  <si>
    <t>客户名</t>
    <phoneticPr fontId="1" type="noConversion"/>
  </si>
  <si>
    <t>到</t>
    <phoneticPr fontId="1" type="noConversion"/>
  </si>
  <si>
    <t>日期:</t>
    <phoneticPr fontId="1" type="noConversion"/>
  </si>
  <si>
    <t>客  户</t>
  </si>
  <si>
    <t>上月结存</t>
    <phoneticPr fontId="10" type="noConversion"/>
  </si>
  <si>
    <t>2月结存</t>
  </si>
  <si>
    <t>3月结存</t>
  </si>
  <si>
    <r>
      <t xml:space="preserve">   2013</t>
    </r>
    <r>
      <rPr>
        <b/>
        <sz val="16"/>
        <rFont val="宋体"/>
        <family val="3"/>
        <charset val="134"/>
      </rPr>
      <t>年</t>
    </r>
    <r>
      <rPr>
        <b/>
        <sz val="16"/>
        <rFont val="Times New Roman"/>
        <family val="1"/>
      </rPr>
      <t>03</t>
    </r>
    <r>
      <rPr>
        <b/>
        <sz val="16"/>
        <rFont val="宋体"/>
        <family val="3"/>
        <charset val="134"/>
      </rPr>
      <t>月</t>
    </r>
    <r>
      <rPr>
        <b/>
        <sz val="16"/>
        <rFont val="Times New Roman"/>
        <family val="1"/>
      </rPr>
      <t>20</t>
    </r>
    <r>
      <rPr>
        <b/>
        <sz val="16"/>
        <rFont val="宋体"/>
        <family val="3"/>
        <charset val="134"/>
      </rPr>
      <t>日应收款：</t>
    </r>
    <phoneticPr fontId="10" type="noConversion"/>
  </si>
  <si>
    <t>上月结存</t>
    <phoneticPr fontId="10" type="noConversion"/>
  </si>
  <si>
    <t>钢管</t>
    <phoneticPr fontId="10" type="noConversion"/>
  </si>
  <si>
    <t>带钢</t>
    <phoneticPr fontId="10" type="noConversion"/>
  </si>
  <si>
    <t>来料加工</t>
    <phoneticPr fontId="10" type="noConversion"/>
  </si>
  <si>
    <t>杂项</t>
    <phoneticPr fontId="10" type="noConversion"/>
  </si>
  <si>
    <r>
      <t>本月销售</t>
    </r>
    <r>
      <rPr>
        <sz val="12"/>
        <rFont val="宋体"/>
        <family val="3"/>
        <charset val="134"/>
      </rPr>
      <t>金额</t>
    </r>
    <phoneticPr fontId="10" type="noConversion"/>
  </si>
  <si>
    <t>现金收入</t>
    <phoneticPr fontId="10" type="noConversion"/>
  </si>
  <si>
    <t>银行收入
（开票）</t>
    <phoneticPr fontId="10" type="noConversion"/>
  </si>
  <si>
    <t>客户本月收入金额</t>
    <phoneticPr fontId="10" type="noConversion"/>
  </si>
  <si>
    <r>
      <t>本月结存</t>
    </r>
    <r>
      <rPr>
        <sz val="12"/>
        <rFont val="宋体"/>
        <family val="3"/>
        <charset val="134"/>
      </rPr>
      <t>金额</t>
    </r>
    <phoneticPr fontId="10" type="noConversion"/>
  </si>
  <si>
    <r>
      <t>收到支票</t>
    </r>
    <r>
      <rPr>
        <sz val="12"/>
        <rFont val="宋体"/>
        <family val="3"/>
        <charset val="134"/>
      </rPr>
      <t>/电汇款(未兑现)</t>
    </r>
    <phoneticPr fontId="10" type="noConversion"/>
  </si>
  <si>
    <t>减支票\电汇款后的结余数</t>
    <phoneticPr fontId="10" type="noConversion"/>
  </si>
  <si>
    <r>
      <t>1</t>
    </r>
    <r>
      <rPr>
        <sz val="11"/>
        <color theme="1"/>
        <rFont val="宋体"/>
        <family val="2"/>
        <charset val="134"/>
        <scheme val="minor"/>
      </rPr>
      <t>2</t>
    </r>
    <r>
      <rPr>
        <sz val="12"/>
        <rFont val="宋体"/>
        <family val="3"/>
        <charset val="134"/>
      </rPr>
      <t>月结存</t>
    </r>
    <phoneticPr fontId="10" type="noConversion"/>
  </si>
  <si>
    <t>1月结存</t>
    <phoneticPr fontId="10" type="noConversion"/>
  </si>
  <si>
    <t>暂时没有录入不开发票的金额</t>
    <phoneticPr fontId="10" type="noConversion"/>
  </si>
  <si>
    <r>
      <rPr>
        <sz val="12"/>
        <rFont val="宋体"/>
        <family val="3"/>
        <charset val="134"/>
      </rPr>
      <t>=H2</t>
    </r>
    <r>
      <rPr>
        <sz val="12"/>
        <rFont val="宋体"/>
        <family val="3"/>
        <charset val="134"/>
      </rPr>
      <t>+I2</t>
    </r>
    <phoneticPr fontId="10" type="noConversion"/>
  </si>
  <si>
    <r>
      <rPr>
        <sz val="12"/>
        <rFont val="宋体"/>
        <family val="3"/>
        <charset val="134"/>
      </rPr>
      <t>=B2</t>
    </r>
    <r>
      <rPr>
        <sz val="12"/>
        <rFont val="宋体"/>
        <family val="3"/>
        <charset val="134"/>
      </rPr>
      <t>+G2-J2</t>
    </r>
    <phoneticPr fontId="10" type="noConversion"/>
  </si>
  <si>
    <r>
      <rPr>
        <sz val="11"/>
        <color theme="1"/>
        <rFont val="宋体"/>
        <family val="3"/>
        <charset val="134"/>
        <scheme val="minor"/>
      </rPr>
      <t>=K2-L2</t>
    </r>
    <phoneticPr fontId="1" type="noConversion"/>
  </si>
  <si>
    <t>2013年3月份其它仓明细进销存</t>
    <phoneticPr fontId="10" type="noConversion"/>
  </si>
  <si>
    <t>日期</t>
    <phoneticPr fontId="10" type="noConversion"/>
  </si>
  <si>
    <t>种类</t>
    <phoneticPr fontId="10" type="noConversion"/>
  </si>
  <si>
    <t>产品名称</t>
  </si>
  <si>
    <t>存放地</t>
    <phoneticPr fontId="10" type="noConversion"/>
  </si>
  <si>
    <t>规格</t>
    <phoneticPr fontId="10" type="noConversion"/>
  </si>
  <si>
    <t>处理</t>
    <phoneticPr fontId="10" type="noConversion"/>
  </si>
  <si>
    <t>钢号</t>
    <phoneticPr fontId="10" type="noConversion"/>
  </si>
  <si>
    <t>产地</t>
    <phoneticPr fontId="10" type="noConversion"/>
  </si>
  <si>
    <t>摘要</t>
    <phoneticPr fontId="10" type="noConversion"/>
  </si>
  <si>
    <t>件</t>
    <phoneticPr fontId="10" type="noConversion"/>
  </si>
  <si>
    <t>上月结存单价</t>
    <phoneticPr fontId="10" type="noConversion"/>
  </si>
  <si>
    <t>金额</t>
    <phoneticPr fontId="10" type="noConversion"/>
  </si>
  <si>
    <t>本月进仓</t>
    <phoneticPr fontId="10" type="noConversion"/>
  </si>
  <si>
    <t>本月发出</t>
    <phoneticPr fontId="10" type="noConversion"/>
  </si>
  <si>
    <t>损耗</t>
    <phoneticPr fontId="10" type="noConversion"/>
  </si>
  <si>
    <t>本月结存</t>
    <phoneticPr fontId="10" type="noConversion"/>
  </si>
  <si>
    <t>单价</t>
    <phoneticPr fontId="10" type="noConversion"/>
  </si>
  <si>
    <t>原进仓日期</t>
    <phoneticPr fontId="10" type="noConversion"/>
  </si>
  <si>
    <t>轧制规格</t>
    <phoneticPr fontId="10" type="noConversion"/>
  </si>
  <si>
    <t>数量</t>
    <phoneticPr fontId="10" type="noConversion"/>
  </si>
  <si>
    <t>购入</t>
    <phoneticPr fontId="10" type="noConversion"/>
  </si>
  <si>
    <t>卷板</t>
    <phoneticPr fontId="10" type="noConversion"/>
  </si>
  <si>
    <t>富茂仓</t>
    <phoneticPr fontId="10" type="noConversion"/>
  </si>
  <si>
    <t>3.0*1250</t>
    <phoneticPr fontId="10" type="noConversion"/>
  </si>
  <si>
    <t>热卷</t>
    <phoneticPr fontId="10" type="noConversion"/>
  </si>
  <si>
    <t xml:space="preserve">SPHC                </t>
    <phoneticPr fontId="10" type="noConversion"/>
  </si>
  <si>
    <t>涟钢</t>
    <phoneticPr fontId="10" type="noConversion"/>
  </si>
  <si>
    <t>四会市英发钢业购入</t>
    <phoneticPr fontId="10" type="noConversion"/>
  </si>
  <si>
    <t>仓库</t>
    <phoneticPr fontId="10" type="noConversion"/>
  </si>
  <si>
    <t>计划量(吨)</t>
    <phoneticPr fontId="10" type="noConversion"/>
  </si>
  <si>
    <t>完成计划重量</t>
    <phoneticPr fontId="10" type="noConversion"/>
  </si>
  <si>
    <t>成率</t>
    <phoneticPr fontId="10" type="noConversion"/>
  </si>
  <si>
    <t>末完成计划数量</t>
    <phoneticPr fontId="10" type="noConversion"/>
  </si>
  <si>
    <t>备注</t>
    <phoneticPr fontId="10" type="noConversion"/>
  </si>
  <si>
    <t>富茂</t>
    <phoneticPr fontId="10" type="noConversion"/>
  </si>
  <si>
    <r>
      <t>1</t>
    </r>
    <r>
      <rPr>
        <sz val="11"/>
        <color theme="1"/>
        <rFont val="宋体"/>
        <family val="2"/>
        <charset val="134"/>
        <scheme val="minor"/>
      </rPr>
      <t>.0*1000</t>
    </r>
    <phoneticPr fontId="10" type="noConversion"/>
  </si>
  <si>
    <t>冷硬</t>
    <phoneticPr fontId="10" type="noConversion"/>
  </si>
  <si>
    <t>SPCC</t>
    <phoneticPr fontId="10" type="noConversion"/>
  </si>
  <si>
    <t>柳钢</t>
    <phoneticPr fontId="10" type="noConversion"/>
  </si>
  <si>
    <t>光亮退火</t>
    <phoneticPr fontId="10" type="noConversion"/>
  </si>
  <si>
    <r>
      <t>1</t>
    </r>
    <r>
      <rPr>
        <sz val="11"/>
        <color theme="1"/>
        <rFont val="宋体"/>
        <family val="2"/>
        <charset val="134"/>
        <scheme val="minor"/>
      </rPr>
      <t>.18*1250</t>
    </r>
    <phoneticPr fontId="10" type="noConversion"/>
  </si>
  <si>
    <r>
      <t>1</t>
    </r>
    <r>
      <rPr>
        <sz val="11"/>
        <color theme="1"/>
        <rFont val="宋体"/>
        <family val="2"/>
        <charset val="134"/>
        <scheme val="minor"/>
      </rPr>
      <t>.48*1250</t>
    </r>
    <phoneticPr fontId="10" type="noConversion"/>
  </si>
  <si>
    <r>
      <t>1</t>
    </r>
    <r>
      <rPr>
        <sz val="11"/>
        <color theme="1"/>
        <rFont val="宋体"/>
        <family val="2"/>
        <charset val="134"/>
        <scheme val="minor"/>
      </rPr>
      <t>.4*1250</t>
    </r>
    <phoneticPr fontId="10" type="noConversion"/>
  </si>
  <si>
    <r>
      <t>3</t>
    </r>
    <r>
      <rPr>
        <sz val="11"/>
        <color theme="1"/>
        <rFont val="宋体"/>
        <family val="2"/>
        <charset val="134"/>
        <scheme val="minor"/>
      </rPr>
      <t>.75*628</t>
    </r>
    <phoneticPr fontId="10" type="noConversion"/>
  </si>
  <si>
    <t>SPHC</t>
    <phoneticPr fontId="10" type="noConversion"/>
  </si>
  <si>
    <t xml:space="preserve">轧3.0光亮精整 </t>
    <phoneticPr fontId="10" type="noConversion"/>
  </si>
  <si>
    <t xml:space="preserve">轧2.5光亮精整 </t>
    <phoneticPr fontId="10" type="noConversion"/>
  </si>
  <si>
    <t xml:space="preserve">轧1.8光亮精整 </t>
    <phoneticPr fontId="10" type="noConversion"/>
  </si>
  <si>
    <r>
      <t>1</t>
    </r>
    <r>
      <rPr>
        <sz val="11"/>
        <color theme="1"/>
        <rFont val="宋体"/>
        <family val="2"/>
        <charset val="134"/>
        <scheme val="minor"/>
      </rPr>
      <t>.98*1000</t>
    </r>
    <phoneticPr fontId="10" type="noConversion"/>
  </si>
  <si>
    <r>
      <t>1</t>
    </r>
    <r>
      <rPr>
        <sz val="11"/>
        <color theme="1"/>
        <rFont val="宋体"/>
        <family val="2"/>
        <charset val="134"/>
        <scheme val="minor"/>
      </rPr>
      <t>.98*1250</t>
    </r>
    <phoneticPr fontId="10" type="noConversion"/>
  </si>
  <si>
    <t>采购入库明细</t>
    <phoneticPr fontId="1" type="noConversion"/>
  </si>
  <si>
    <t xml:space="preserve">                                         出   仓</t>
    <phoneticPr fontId="10" type="noConversion"/>
  </si>
  <si>
    <t>销售出仓</t>
    <phoneticPr fontId="10" type="noConversion"/>
  </si>
  <si>
    <t>客户</t>
    <phoneticPr fontId="10" type="noConversion"/>
  </si>
  <si>
    <t>日期</t>
    <phoneticPr fontId="10" type="noConversion"/>
  </si>
  <si>
    <t>名称</t>
    <phoneticPr fontId="10" type="noConversion"/>
  </si>
  <si>
    <t>产地</t>
    <phoneticPr fontId="10" type="noConversion"/>
  </si>
  <si>
    <t>材质    (型号)</t>
    <phoneticPr fontId="10" type="noConversion"/>
  </si>
  <si>
    <t>摘要</t>
    <phoneticPr fontId="10" type="noConversion"/>
  </si>
  <si>
    <t>开料规格</t>
    <phoneticPr fontId="10" type="noConversion"/>
  </si>
  <si>
    <t>厚度</t>
    <phoneticPr fontId="10" type="noConversion"/>
  </si>
  <si>
    <t>宽度</t>
    <phoneticPr fontId="10" type="noConversion"/>
  </si>
  <si>
    <t>实际   厚度</t>
    <phoneticPr fontId="10" type="noConversion"/>
  </si>
  <si>
    <t>硬度</t>
    <phoneticPr fontId="10" type="noConversion"/>
  </si>
  <si>
    <t>条数</t>
    <phoneticPr fontId="10" type="noConversion"/>
  </si>
  <si>
    <t>仓位</t>
    <phoneticPr fontId="10" type="noConversion"/>
  </si>
  <si>
    <t>本月进仓</t>
    <phoneticPr fontId="10" type="noConversion"/>
  </si>
  <si>
    <t>类别</t>
    <phoneticPr fontId="10" type="noConversion"/>
  </si>
  <si>
    <t>材料编号</t>
    <phoneticPr fontId="10" type="noConversion"/>
  </si>
  <si>
    <t>材料耗用明细</t>
    <phoneticPr fontId="10" type="noConversion"/>
  </si>
  <si>
    <t>出仓合计</t>
    <phoneticPr fontId="10" type="noConversion"/>
  </si>
  <si>
    <t>销售     合计</t>
    <phoneticPr fontId="10" type="noConversion"/>
  </si>
  <si>
    <t>磅差</t>
    <phoneticPr fontId="10" type="noConversion"/>
  </si>
  <si>
    <t>本月结存</t>
    <phoneticPr fontId="10" type="noConversion"/>
  </si>
  <si>
    <t>单价</t>
    <phoneticPr fontId="10" type="noConversion"/>
  </si>
  <si>
    <t>备注</t>
    <phoneticPr fontId="10" type="noConversion"/>
  </si>
  <si>
    <t>富桥</t>
  </si>
  <si>
    <t>冷硬</t>
  </si>
  <si>
    <t>柳钢</t>
  </si>
  <si>
    <t>SPCC</t>
  </si>
  <si>
    <t>1250分</t>
  </si>
  <si>
    <t>0.8*49.5</t>
  </si>
  <si>
    <t>F9</t>
  </si>
  <si>
    <t>拉管</t>
  </si>
  <si>
    <t>0.8*59</t>
  </si>
  <si>
    <t>F11</t>
  </si>
  <si>
    <t>JK18</t>
  </si>
  <si>
    <t>0.8*29.5</t>
  </si>
  <si>
    <t>C3</t>
  </si>
  <si>
    <t>再分条</t>
  </si>
  <si>
    <t>0.8*300</t>
  </si>
  <si>
    <t>西北</t>
  </si>
  <si>
    <t>冷板</t>
  </si>
  <si>
    <t>DC01</t>
  </si>
  <si>
    <t>1000分</t>
  </si>
  <si>
    <t>1.2*76</t>
  </si>
  <si>
    <t>1.15-1.18</t>
  </si>
  <si>
    <t>销售</t>
  </si>
  <si>
    <t>A01</t>
  </si>
  <si>
    <t>1.2*78</t>
  </si>
  <si>
    <t>A4</t>
  </si>
  <si>
    <t>S04</t>
  </si>
  <si>
    <t>热卷</t>
  </si>
  <si>
    <t>新余</t>
  </si>
  <si>
    <t>SPHC</t>
  </si>
  <si>
    <t>2.0*67</t>
  </si>
  <si>
    <t>1.95-2.</t>
  </si>
  <si>
    <t>C1</t>
  </si>
  <si>
    <t>2.0*58</t>
  </si>
  <si>
    <t>销售汇总</t>
    <phoneticPr fontId="10" type="noConversion"/>
  </si>
  <si>
    <t>车间进出汇总</t>
    <phoneticPr fontId="10" type="noConversion"/>
  </si>
  <si>
    <t>参阅"窄带销售汇总表"</t>
    <phoneticPr fontId="1" type="noConversion"/>
  </si>
  <si>
    <t>退货汇总</t>
    <phoneticPr fontId="10" type="noConversion"/>
  </si>
  <si>
    <t>条码</t>
    <phoneticPr fontId="10" type="noConversion"/>
  </si>
  <si>
    <t>规格</t>
    <phoneticPr fontId="10" type="noConversion"/>
  </si>
  <si>
    <t>物料名称</t>
    <phoneticPr fontId="10" type="noConversion"/>
  </si>
  <si>
    <t>材质</t>
    <phoneticPr fontId="10" type="noConversion"/>
  </si>
  <si>
    <t>重量(吨)</t>
    <phoneticPr fontId="10" type="noConversion"/>
  </si>
  <si>
    <t>金额</t>
    <phoneticPr fontId="10" type="noConversion"/>
  </si>
  <si>
    <t>退入仓库</t>
    <phoneticPr fontId="10" type="noConversion"/>
  </si>
  <si>
    <t>退入仓位</t>
    <phoneticPr fontId="10" type="noConversion"/>
  </si>
  <si>
    <t>单号</t>
    <phoneticPr fontId="10" type="noConversion"/>
  </si>
  <si>
    <t>销售员</t>
    <phoneticPr fontId="10" type="noConversion"/>
  </si>
  <si>
    <t>单据状态</t>
  </si>
  <si>
    <t>退货通知单号</t>
    <phoneticPr fontId="10" type="noConversion"/>
  </si>
  <si>
    <t>2013年8月份 委外计划完成情况表  单位:(吨)</t>
    <phoneticPr fontId="10" type="noConversion"/>
  </si>
  <si>
    <t>指委外</t>
    <phoneticPr fontId="1" type="noConversion"/>
  </si>
  <si>
    <t>扎制规格</t>
    <phoneticPr fontId="1" type="noConversion"/>
  </si>
  <si>
    <r>
      <rPr>
        <sz val="11"/>
        <rFont val="宋体"/>
        <family val="3"/>
        <charset val="134"/>
      </rPr>
      <t>可用数量</t>
    </r>
    <r>
      <rPr>
        <sz val="11"/>
        <rFont val="Arial"/>
        <family val="2"/>
        <charset val="177"/>
      </rPr>
      <t>(</t>
    </r>
    <r>
      <rPr>
        <sz val="11"/>
        <rFont val="宋体"/>
        <family val="3"/>
        <charset val="134"/>
      </rPr>
      <t>吨</t>
    </r>
    <r>
      <rPr>
        <sz val="11"/>
        <rFont val="Arial"/>
        <family val="2"/>
        <charset val="177"/>
      </rPr>
      <t>)</t>
    </r>
    <phoneticPr fontId="1" type="noConversion"/>
  </si>
  <si>
    <t>编码</t>
    <phoneticPr fontId="10" type="noConversion"/>
  </si>
  <si>
    <t>操作员</t>
    <phoneticPr fontId="10" type="noConversion"/>
  </si>
  <si>
    <t>单据状态</t>
    <phoneticPr fontId="10" type="noConversion"/>
  </si>
  <si>
    <t>盘点仓库</t>
    <phoneticPr fontId="10" type="noConversion"/>
  </si>
  <si>
    <t>系统重量</t>
    <phoneticPr fontId="10" type="noConversion"/>
  </si>
  <si>
    <t>盘点重量</t>
    <phoneticPr fontId="10" type="noConversion"/>
  </si>
  <si>
    <t>操作</t>
    <phoneticPr fontId="10" type="noConversion"/>
  </si>
  <si>
    <t>导出盘点单</t>
    <phoneticPr fontId="1" type="noConversion"/>
  </si>
  <si>
    <t>客户代码</t>
    <phoneticPr fontId="1" type="noConversion"/>
  </si>
  <si>
    <t>客户名称</t>
    <phoneticPr fontId="1" type="noConversion"/>
  </si>
  <si>
    <t>仓库</t>
    <phoneticPr fontId="1" type="noConversion"/>
  </si>
  <si>
    <t>业务日期</t>
    <phoneticPr fontId="10" type="noConversion"/>
  </si>
  <si>
    <t>供应商</t>
    <phoneticPr fontId="10" type="noConversion"/>
  </si>
  <si>
    <t>采购员</t>
    <phoneticPr fontId="10" type="noConversion"/>
  </si>
  <si>
    <t>材料总重量</t>
    <phoneticPr fontId="10" type="noConversion"/>
  </si>
  <si>
    <t>材料金额</t>
    <phoneticPr fontId="10" type="noConversion"/>
  </si>
  <si>
    <t>运输费用</t>
    <phoneticPr fontId="10" type="noConversion"/>
  </si>
  <si>
    <t>吊机单价</t>
    <phoneticPr fontId="10" type="noConversion"/>
  </si>
  <si>
    <t>运输单价</t>
    <phoneticPr fontId="10" type="noConversion"/>
  </si>
  <si>
    <t>其他单价</t>
    <phoneticPr fontId="10" type="noConversion"/>
  </si>
  <si>
    <t>仓库</t>
    <phoneticPr fontId="10" type="noConversion"/>
  </si>
  <si>
    <t>规格型号</t>
    <phoneticPr fontId="10" type="noConversion"/>
  </si>
</sst>
</file>

<file path=xl/styles.xml><?xml version="1.0" encoding="utf-8"?>
<styleSheet xmlns="http://schemas.openxmlformats.org/spreadsheetml/2006/main">
  <numFmts count="11">
    <numFmt numFmtId="41" formatCode="_ * #,##0_ ;_ * \-#,##0_ ;_ * &quot;-&quot;_ ;_ @_ "/>
    <numFmt numFmtId="43" formatCode="_ * #,##0.00_ ;_ * \-#,##0.00_ ;_ * &quot;-&quot;??_ ;_ @_ "/>
    <numFmt numFmtId="176" formatCode="0.000_);[Red]\(0.000\)"/>
    <numFmt numFmtId="177" formatCode="0.00_);[Red]\(0.00\)"/>
    <numFmt numFmtId="178" formatCode="_ * #,##0.00_ ;_ * \-#,##0.00_ ;_ * &quot;-&quot;_ ;_ @_ "/>
    <numFmt numFmtId="179" formatCode="0.00_ "/>
    <numFmt numFmtId="180" formatCode="m/d;@"/>
    <numFmt numFmtId="181" formatCode="0.000_ "/>
    <numFmt numFmtId="182" formatCode="m&quot;月&quot;d&quot;日&quot;;@"/>
    <numFmt numFmtId="183" formatCode="0_);[Red]\(0\)"/>
    <numFmt numFmtId="184" formatCode="0.000"/>
  </numFmts>
  <fonts count="3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22"/>
      <name val="宋体"/>
      <charset val="134"/>
    </font>
    <font>
      <sz val="9"/>
      <name val="宋体"/>
      <charset val="134"/>
    </font>
    <font>
      <sz val="11"/>
      <name val="宋体"/>
      <charset val="134"/>
    </font>
    <font>
      <sz val="12"/>
      <name val="宋体"/>
      <charset val="134"/>
    </font>
    <font>
      <sz val="11"/>
      <color rgb="FF00B0F0"/>
      <name val="宋体"/>
      <family val="2"/>
      <charset val="134"/>
      <scheme val="minor"/>
    </font>
    <font>
      <sz val="12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1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6"/>
      <name val="Times New Roman"/>
      <family val="1"/>
    </font>
    <font>
      <b/>
      <sz val="16"/>
      <name val="宋体"/>
      <family val="3"/>
      <charset val="134"/>
    </font>
    <font>
      <sz val="16"/>
      <name val="宋体"/>
      <family val="3"/>
      <charset val="134"/>
    </font>
    <font>
      <sz val="12"/>
      <color rgb="FFFF0000"/>
      <name val="宋体"/>
      <family val="3"/>
      <charset val="134"/>
    </font>
    <font>
      <sz val="11"/>
      <name val="Arial"/>
      <family val="2"/>
      <charset val="177"/>
    </font>
    <font>
      <b/>
      <sz val="12"/>
      <name val="宋体"/>
      <family val="3"/>
      <charset val="134"/>
    </font>
    <font>
      <b/>
      <sz val="12"/>
      <color indexed="18"/>
      <name val="华文中宋"/>
      <family val="3"/>
      <charset val="134"/>
    </font>
    <font>
      <b/>
      <sz val="10"/>
      <name val="宋体"/>
      <family val="3"/>
      <charset val="134"/>
    </font>
    <font>
      <sz val="12"/>
      <color indexed="18"/>
      <name val="宋体"/>
      <family val="3"/>
      <charset val="134"/>
    </font>
    <font>
      <b/>
      <sz val="11"/>
      <name val="华文中宋"/>
      <family val="3"/>
      <charset val="134"/>
    </font>
    <font>
      <sz val="10"/>
      <name val="新宋体"/>
      <family val="3"/>
      <charset val="134"/>
    </font>
    <font>
      <sz val="10"/>
      <name val="宋体"/>
      <family val="3"/>
      <charset val="134"/>
    </font>
    <font>
      <sz val="9"/>
      <color indexed="12"/>
      <name val="宋体"/>
      <family val="3"/>
      <charset val="134"/>
    </font>
    <font>
      <sz val="10"/>
      <name val="Arial"/>
      <family val="2"/>
      <charset val="177"/>
    </font>
    <font>
      <b/>
      <sz val="10"/>
      <color indexed="8"/>
      <name val="微软雅黑"/>
      <family val="2"/>
      <charset val="134"/>
    </font>
    <font>
      <b/>
      <sz val="9"/>
      <color indexed="81"/>
      <name val="宋体"/>
      <family val="3"/>
      <charset val="134"/>
    </font>
    <font>
      <b/>
      <sz val="10"/>
      <name val="微软雅黑"/>
      <family val="2"/>
      <charset val="134"/>
    </font>
    <font>
      <sz val="9"/>
      <color indexed="8"/>
      <name val="微软雅黑"/>
      <family val="2"/>
      <charset val="134"/>
    </font>
    <font>
      <sz val="9"/>
      <name val="微软雅黑"/>
      <family val="2"/>
      <charset val="134"/>
    </font>
    <font>
      <sz val="9"/>
      <color indexed="10"/>
      <name val="微软雅黑"/>
      <family val="2"/>
      <charset val="134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1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17"/>
      </left>
      <right/>
      <top style="thin">
        <color indexed="17"/>
      </top>
      <bottom style="thin">
        <color indexed="64"/>
      </bottom>
      <diagonal/>
    </border>
    <border>
      <left/>
      <right/>
      <top style="thin">
        <color indexed="17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41" fontId="2" fillId="0" borderId="0" applyFont="0" applyFill="0" applyBorder="0" applyAlignment="0" applyProtection="0">
      <alignment vertical="center"/>
    </xf>
  </cellStyleXfs>
  <cellXfs count="161">
    <xf numFmtId="0" fontId="0" fillId="0" borderId="0" xfId="0">
      <alignment vertical="center"/>
    </xf>
    <xf numFmtId="0" fontId="3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vertical="center"/>
    </xf>
    <xf numFmtId="58" fontId="5" fillId="0" borderId="0" xfId="0" applyNumberFormat="1" applyFont="1" applyFill="1" applyAlignment="1">
      <alignment vertical="center"/>
    </xf>
    <xf numFmtId="0" fontId="5" fillId="0" borderId="0" xfId="0" applyFont="1" applyFill="1" applyAlignment="1">
      <alignment horizontal="left" vertical="center"/>
    </xf>
    <xf numFmtId="177" fontId="5" fillId="0" borderId="0" xfId="0" applyNumberFormat="1" applyFont="1" applyFill="1" applyAlignment="1">
      <alignment horizontal="right" vertical="center"/>
    </xf>
    <xf numFmtId="178" fontId="5" fillId="0" borderId="0" xfId="1" applyNumberFormat="1" applyFont="1" applyFill="1" applyAlignment="1">
      <alignment horizontal="right" vertical="center"/>
    </xf>
    <xf numFmtId="0" fontId="6" fillId="0" borderId="1" xfId="0" applyFont="1" applyFill="1" applyBorder="1" applyAlignment="1">
      <alignment horizontal="center" vertical="center"/>
    </xf>
    <xf numFmtId="49" fontId="6" fillId="0" borderId="1" xfId="0" applyNumberFormat="1" applyFont="1" applyFill="1" applyBorder="1" applyAlignment="1">
      <alignment horizontal="center" vertical="center"/>
    </xf>
    <xf numFmtId="14" fontId="6" fillId="0" borderId="1" xfId="0" applyNumberFormat="1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177" fontId="6" fillId="0" borderId="1" xfId="0" applyNumberFormat="1" applyFont="1" applyFill="1" applyBorder="1" applyAlignment="1">
      <alignment horizontal="center" vertical="center"/>
    </xf>
    <xf numFmtId="178" fontId="6" fillId="0" borderId="1" xfId="1" applyNumberFormat="1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0" fillId="0" borderId="1" xfId="0" applyFill="1" applyBorder="1" applyAlignment="1">
      <alignment vertical="center"/>
    </xf>
    <xf numFmtId="0" fontId="0" fillId="0" borderId="0" xfId="0" applyFill="1" applyAlignment="1">
      <alignment vertical="center"/>
    </xf>
    <xf numFmtId="0" fontId="6" fillId="0" borderId="0" xfId="0" applyFont="1" applyFill="1" applyBorder="1" applyAlignment="1">
      <alignment horizontal="left" vertical="center"/>
    </xf>
    <xf numFmtId="0" fontId="7" fillId="0" borderId="1" xfId="0" quotePrefix="1" applyFont="1" applyFill="1" applyBorder="1" applyAlignment="1">
      <alignment vertical="center"/>
    </xf>
    <xf numFmtId="178" fontId="8" fillId="0" borderId="1" xfId="1" applyNumberFormat="1" applyFont="1" applyFill="1" applyBorder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vertical="center"/>
    </xf>
    <xf numFmtId="58" fontId="9" fillId="0" borderId="0" xfId="0" applyNumberFormat="1" applyFont="1" applyFill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6" fillId="0" borderId="0" xfId="0" applyFont="1" applyFill="1" applyBorder="1" applyAlignment="1">
      <alignment horizontal="left" vertical="center"/>
    </xf>
    <xf numFmtId="0" fontId="14" fillId="0" borderId="2" xfId="0" applyFont="1" applyBorder="1" applyAlignment="1">
      <alignment horizontal="center" vertical="center"/>
    </xf>
    <xf numFmtId="0" fontId="16" fillId="0" borderId="0" xfId="0" applyFont="1" applyAlignment="1">
      <alignment vertical="center"/>
    </xf>
    <xf numFmtId="43" fontId="16" fillId="0" borderId="0" xfId="0" applyNumberFormat="1" applyFont="1" applyAlignment="1">
      <alignment vertical="center"/>
    </xf>
    <xf numFmtId="0" fontId="8" fillId="0" borderId="3" xfId="0" applyFont="1" applyBorder="1" applyAlignment="1">
      <alignment horizontal="center" vertical="center"/>
    </xf>
    <xf numFmtId="0" fontId="8" fillId="0" borderId="4" xfId="0" applyFont="1" applyFill="1" applyBorder="1" applyAlignment="1">
      <alignment horizontal="center" vertical="center" wrapText="1"/>
    </xf>
    <xf numFmtId="179" fontId="8" fillId="0" borderId="5" xfId="0" applyNumberFormat="1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 wrapText="1"/>
    </xf>
    <xf numFmtId="0" fontId="17" fillId="2" borderId="7" xfId="0" applyFont="1" applyFill="1" applyBorder="1" applyAlignment="1">
      <alignment horizontal="center" vertical="center" wrapText="1"/>
    </xf>
    <xf numFmtId="0" fontId="17" fillId="2" borderId="6" xfId="0" applyFont="1" applyFill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178" fontId="8" fillId="0" borderId="9" xfId="1" applyNumberFormat="1" applyFont="1" applyBorder="1" applyAlignment="1">
      <alignment horizontal="center" vertical="center" wrapText="1"/>
    </xf>
    <xf numFmtId="178" fontId="8" fillId="0" borderId="5" xfId="1" applyNumberFormat="1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43" fontId="8" fillId="0" borderId="0" xfId="0" applyNumberFormat="1" applyFont="1" applyAlignment="1"/>
    <xf numFmtId="0" fontId="8" fillId="0" borderId="0" xfId="0" applyFont="1" applyAlignment="1"/>
    <xf numFmtId="0" fontId="0" fillId="0" borderId="0" xfId="0" applyAlignment="1"/>
    <xf numFmtId="0" fontId="0" fillId="0" borderId="0" xfId="0" quotePrefix="1" applyAlignment="1"/>
    <xf numFmtId="180" fontId="18" fillId="0" borderId="0" xfId="0" applyNumberFormat="1" applyFont="1" applyAlignment="1"/>
    <xf numFmtId="0" fontId="18" fillId="0" borderId="0" xfId="0" applyFont="1" applyAlignment="1"/>
    <xf numFmtId="0" fontId="9" fillId="0" borderId="0" xfId="0" applyFont="1" applyAlignment="1"/>
    <xf numFmtId="0" fontId="9" fillId="0" borderId="0" xfId="0" applyFont="1" applyAlignment="1">
      <alignment horizontal="center" vertical="center"/>
    </xf>
    <xf numFmtId="0" fontId="9" fillId="0" borderId="2" xfId="0" applyFont="1" applyBorder="1" applyAlignment="1" applyProtection="1">
      <protection hidden="1"/>
    </xf>
    <xf numFmtId="0" fontId="9" fillId="0" borderId="2" xfId="0" applyFont="1" applyBorder="1" applyAlignment="1" applyProtection="1">
      <alignment wrapText="1"/>
      <protection hidden="1"/>
    </xf>
    <xf numFmtId="0" fontId="9" fillId="0" borderId="2" xfId="0" applyFont="1" applyBorder="1" applyAlignment="1" applyProtection="1">
      <alignment horizontal="center"/>
      <protection hidden="1"/>
    </xf>
    <xf numFmtId="0" fontId="18" fillId="0" borderId="2" xfId="0" applyFont="1" applyBorder="1" applyAlignment="1">
      <alignment horizontal="center" vertical="center"/>
    </xf>
    <xf numFmtId="0" fontId="18" fillId="0" borderId="2" xfId="0" applyFont="1" applyBorder="1" applyAlignment="1">
      <alignment horizontal="center" vertical="center"/>
    </xf>
    <xf numFmtId="0" fontId="18" fillId="0" borderId="2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179" fontId="18" fillId="0" borderId="0" xfId="0" applyNumberFormat="1" applyFont="1" applyAlignment="1"/>
    <xf numFmtId="0" fontId="0" fillId="0" borderId="0" xfId="0" applyAlignment="1">
      <alignment vertical="center"/>
    </xf>
    <xf numFmtId="180" fontId="9" fillId="0" borderId="1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 applyProtection="1">
      <alignment horizontal="center" vertical="center" wrapText="1"/>
      <protection hidden="1"/>
    </xf>
    <xf numFmtId="0" fontId="9" fillId="0" borderId="1" xfId="0" applyFont="1" applyBorder="1" applyAlignment="1" applyProtection="1">
      <alignment horizontal="center" vertical="center" shrinkToFit="1"/>
      <protection hidden="1"/>
    </xf>
    <xf numFmtId="0" fontId="9" fillId="0" borderId="1" xfId="0" applyFont="1" applyFill="1" applyBorder="1" applyAlignment="1" applyProtection="1">
      <alignment horizontal="center" vertical="center" wrapText="1" shrinkToFit="1"/>
      <protection hidden="1"/>
    </xf>
    <xf numFmtId="0" fontId="9" fillId="0" borderId="1" xfId="0" applyFont="1" applyFill="1" applyBorder="1" applyAlignment="1" applyProtection="1">
      <alignment horizontal="center" vertical="center" shrinkToFit="1"/>
      <protection hidden="1"/>
    </xf>
    <xf numFmtId="179" fontId="9" fillId="0" borderId="1" xfId="0" applyNumberFormat="1" applyFont="1" applyFill="1" applyBorder="1" applyAlignment="1" applyProtection="1">
      <alignment horizontal="center" vertical="center" shrinkToFit="1"/>
      <protection hidden="1"/>
    </xf>
    <xf numFmtId="0" fontId="9" fillId="3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179" fontId="9" fillId="3" borderId="1" xfId="0" applyNumberFormat="1" applyFont="1" applyFill="1" applyBorder="1" applyAlignment="1">
      <alignment horizontal="center" vertical="center" wrapText="1"/>
    </xf>
    <xf numFmtId="179" fontId="9" fillId="3" borderId="11" xfId="0" applyNumberFormat="1" applyFont="1" applyFill="1" applyBorder="1" applyAlignment="1">
      <alignment horizontal="center" vertical="center" wrapText="1"/>
    </xf>
    <xf numFmtId="0" fontId="9" fillId="0" borderId="1" xfId="0" applyFont="1" applyBorder="1" applyAlignment="1" applyProtection="1">
      <alignment horizontal="center" vertical="center"/>
      <protection hidden="1"/>
    </xf>
    <xf numFmtId="0" fontId="9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/>
    <xf numFmtId="179" fontId="9" fillId="3" borderId="12" xfId="0" applyNumberFormat="1" applyFont="1" applyFill="1" applyBorder="1" applyAlignment="1">
      <alignment horizontal="center" vertical="center" wrapText="1"/>
    </xf>
    <xf numFmtId="58" fontId="18" fillId="0" borderId="1" xfId="0" applyNumberFormat="1" applyFont="1" applyBorder="1" applyAlignment="1"/>
    <xf numFmtId="0" fontId="18" fillId="0" borderId="1" xfId="0" applyFont="1" applyBorder="1" applyAlignment="1"/>
    <xf numFmtId="0" fontId="9" fillId="0" borderId="1" xfId="0" applyFont="1" applyBorder="1" applyAlignment="1">
      <alignment vertical="center"/>
    </xf>
    <xf numFmtId="0" fontId="9" fillId="0" borderId="13" xfId="0" applyFont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wrapText="1"/>
    </xf>
    <xf numFmtId="0" fontId="9" fillId="0" borderId="14" xfId="0" applyNumberFormat="1" applyFont="1" applyBorder="1" applyAlignment="1" applyProtection="1">
      <alignment vertical="center" shrinkToFit="1"/>
      <protection hidden="1"/>
    </xf>
    <xf numFmtId="0" fontId="9" fillId="0" borderId="1" xfId="0" applyNumberFormat="1" applyFont="1" applyBorder="1" applyAlignment="1" applyProtection="1">
      <alignment horizontal="center" vertical="center" shrinkToFit="1"/>
      <protection hidden="1"/>
    </xf>
    <xf numFmtId="0" fontId="9" fillId="0" borderId="1" xfId="0" applyFont="1" applyFill="1" applyBorder="1" applyAlignment="1"/>
    <xf numFmtId="179" fontId="9" fillId="0" borderId="1" xfId="0" applyNumberFormat="1" applyFont="1" applyFill="1" applyBorder="1" applyAlignment="1"/>
    <xf numFmtId="179" fontId="9" fillId="0" borderId="1" xfId="0" applyNumberFormat="1" applyFont="1" applyFill="1" applyBorder="1" applyAlignment="1" applyProtection="1">
      <alignment horizontal="center" vertical="center" shrinkToFit="1"/>
      <protection hidden="1"/>
    </xf>
    <xf numFmtId="0" fontId="9" fillId="4" borderId="1" xfId="0" applyFont="1" applyFill="1" applyBorder="1" applyAlignment="1"/>
    <xf numFmtId="181" fontId="9" fillId="4" borderId="1" xfId="0" applyNumberFormat="1" applyFont="1" applyFill="1" applyBorder="1" applyAlignment="1">
      <alignment vertical="center"/>
    </xf>
    <xf numFmtId="182" fontId="9" fillId="4" borderId="1" xfId="0" applyNumberFormat="1" applyFont="1" applyFill="1" applyBorder="1" applyAlignment="1">
      <alignment vertical="center"/>
    </xf>
    <xf numFmtId="0" fontId="15" fillId="0" borderId="0" xfId="0" applyFont="1" applyBorder="1" applyAlignment="1">
      <alignment horizontal="center"/>
    </xf>
    <xf numFmtId="181" fontId="0" fillId="0" borderId="0" xfId="0" applyNumberFormat="1" applyAlignment="1">
      <alignment vertical="center"/>
    </xf>
    <xf numFmtId="0" fontId="15" fillId="0" borderId="0" xfId="0" applyFont="1" applyBorder="1" applyAlignment="1">
      <alignment horizontal="center"/>
    </xf>
    <xf numFmtId="176" fontId="15" fillId="0" borderId="0" xfId="0" applyNumberFormat="1" applyFont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20" fillId="0" borderId="1" xfId="0" applyFont="1" applyBorder="1" applyAlignment="1">
      <alignment horizontal="center" vertical="center" wrapText="1"/>
    </xf>
    <xf numFmtId="0" fontId="20" fillId="0" borderId="1" xfId="0" applyFont="1" applyFill="1" applyBorder="1" applyAlignment="1">
      <alignment horizontal="center" vertical="center" shrinkToFit="1"/>
    </xf>
    <xf numFmtId="0" fontId="12" fillId="0" borderId="1" xfId="0" applyFont="1" applyBorder="1" applyAlignment="1"/>
    <xf numFmtId="0" fontId="12" fillId="0" borderId="1" xfId="0" applyFont="1" applyBorder="1" applyAlignment="1">
      <alignment horizontal="center"/>
    </xf>
    <xf numFmtId="176" fontId="19" fillId="0" borderId="1" xfId="0" applyNumberFormat="1" applyFont="1" applyBorder="1" applyAlignment="1">
      <alignment horizontal="center"/>
    </xf>
    <xf numFmtId="0" fontId="21" fillId="0" borderId="1" xfId="0" applyFont="1" applyBorder="1" applyAlignment="1">
      <alignment horizontal="center"/>
    </xf>
    <xf numFmtId="181" fontId="19" fillId="0" borderId="1" xfId="0" applyNumberFormat="1" applyFont="1" applyFill="1" applyBorder="1" applyAlignment="1">
      <alignment horizontal="center"/>
    </xf>
    <xf numFmtId="58" fontId="19" fillId="0" borderId="1" xfId="0" applyNumberFormat="1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22" fillId="0" borderId="1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/>
    </xf>
    <xf numFmtId="0" fontId="22" fillId="0" borderId="1" xfId="0" applyFont="1" applyFill="1" applyBorder="1" applyAlignment="1">
      <alignment horizontal="center" vertical="center" shrinkToFit="1"/>
    </xf>
    <xf numFmtId="176" fontId="23" fillId="0" borderId="1" xfId="0" applyNumberFormat="1" applyFont="1" applyFill="1" applyBorder="1" applyAlignment="1">
      <alignment horizontal="center" vertical="center"/>
    </xf>
    <xf numFmtId="176" fontId="19" fillId="0" borderId="1" xfId="0" applyNumberFormat="1" applyFont="1" applyFill="1" applyBorder="1" applyAlignment="1">
      <alignment horizontal="center" vertical="center"/>
    </xf>
    <xf numFmtId="176" fontId="19" fillId="0" borderId="11" xfId="0" applyNumberFormat="1" applyFont="1" applyFill="1" applyBorder="1" applyAlignment="1">
      <alignment horizontal="center" vertical="center"/>
    </xf>
    <xf numFmtId="0" fontId="19" fillId="0" borderId="11" xfId="0" applyFont="1" applyBorder="1" applyAlignment="1">
      <alignment horizontal="center" vertical="center"/>
    </xf>
    <xf numFmtId="176" fontId="19" fillId="0" borderId="15" xfId="0" applyNumberFormat="1" applyFont="1" applyFill="1" applyBorder="1" applyAlignment="1">
      <alignment horizontal="center" vertical="center"/>
    </xf>
    <xf numFmtId="0" fontId="19" fillId="0" borderId="15" xfId="0" applyFont="1" applyBorder="1" applyAlignment="1">
      <alignment horizontal="center" vertical="center"/>
    </xf>
    <xf numFmtId="176" fontId="19" fillId="0" borderId="12" xfId="0" applyNumberFormat="1" applyFont="1" applyFill="1" applyBorder="1" applyAlignment="1">
      <alignment horizontal="center" vertical="center"/>
    </xf>
    <xf numFmtId="0" fontId="19" fillId="0" borderId="12" xfId="0" applyFont="1" applyBorder="1" applyAlignment="1">
      <alignment horizontal="center" vertical="center"/>
    </xf>
    <xf numFmtId="0" fontId="9" fillId="0" borderId="16" xfId="0" applyNumberFormat="1" applyFont="1" applyFill="1" applyBorder="1" applyAlignment="1">
      <alignment horizontal="center" vertical="center"/>
    </xf>
    <xf numFmtId="0" fontId="9" fillId="0" borderId="17" xfId="0" applyFont="1" applyFill="1" applyBorder="1" applyAlignment="1">
      <alignment horizontal="center" vertical="center"/>
    </xf>
    <xf numFmtId="183" fontId="9" fillId="0" borderId="17" xfId="0" applyNumberFormat="1" applyFont="1" applyFill="1" applyBorder="1" applyAlignment="1">
      <alignment horizontal="center" vertical="center"/>
    </xf>
    <xf numFmtId="176" fontId="24" fillId="5" borderId="18" xfId="0" applyNumberFormat="1" applyFont="1" applyFill="1" applyBorder="1" applyAlignment="1">
      <alignment horizontal="left" vertical="center"/>
    </xf>
    <xf numFmtId="176" fontId="24" fillId="5" borderId="13" xfId="0" applyNumberFormat="1" applyFont="1" applyFill="1" applyBorder="1" applyAlignment="1">
      <alignment horizontal="left" vertical="center"/>
    </xf>
    <xf numFmtId="176" fontId="25" fillId="5" borderId="19" xfId="0" applyNumberFormat="1" applyFont="1" applyFill="1" applyBorder="1" applyAlignment="1">
      <alignment vertical="center"/>
    </xf>
    <xf numFmtId="176" fontId="25" fillId="3" borderId="14" xfId="0" applyNumberFormat="1" applyFont="1" applyFill="1" applyBorder="1" applyAlignment="1">
      <alignment horizontal="center" vertical="center"/>
    </xf>
    <xf numFmtId="176" fontId="25" fillId="3" borderId="18" xfId="0" applyNumberFormat="1" applyFont="1" applyFill="1" applyBorder="1" applyAlignment="1">
      <alignment horizontal="center" vertical="center"/>
    </xf>
    <xf numFmtId="176" fontId="25" fillId="3" borderId="13" xfId="0" applyNumberFormat="1" applyFont="1" applyFill="1" applyBorder="1" applyAlignment="1">
      <alignment horizontal="center" vertical="center"/>
    </xf>
    <xf numFmtId="176" fontId="25" fillId="3" borderId="19" xfId="0" applyNumberFormat="1" applyFont="1" applyFill="1" applyBorder="1" applyAlignment="1">
      <alignment vertical="center"/>
    </xf>
    <xf numFmtId="181" fontId="25" fillId="0" borderId="1" xfId="0" applyNumberFormat="1" applyFont="1" applyFill="1" applyBorder="1" applyAlignment="1">
      <alignment vertical="center"/>
    </xf>
    <xf numFmtId="181" fontId="25" fillId="0" borderId="11" xfId="0" applyNumberFormat="1" applyFont="1" applyFill="1" applyBorder="1" applyAlignment="1">
      <alignment vertical="center"/>
    </xf>
    <xf numFmtId="183" fontId="26" fillId="0" borderId="11" xfId="0" applyNumberFormat="1" applyFont="1" applyFill="1" applyBorder="1" applyAlignment="1">
      <alignment horizontal="center" vertical="center"/>
    </xf>
    <xf numFmtId="0" fontId="27" fillId="0" borderId="0" xfId="0" applyFont="1" applyFill="1" applyBorder="1" applyAlignment="1">
      <alignment vertical="center"/>
    </xf>
    <xf numFmtId="0" fontId="10" fillId="0" borderId="11" xfId="0" applyNumberFormat="1" applyFont="1" applyFill="1" applyBorder="1" applyAlignment="1">
      <alignment horizontal="center" vertical="center"/>
    </xf>
    <xf numFmtId="182" fontId="10" fillId="0" borderId="11" xfId="0" applyNumberFormat="1" applyFont="1" applyFill="1" applyBorder="1" applyAlignment="1">
      <alignment horizontal="center" vertical="center"/>
    </xf>
    <xf numFmtId="0" fontId="10" fillId="0" borderId="11" xfId="0" applyFont="1" applyFill="1" applyBorder="1" applyAlignment="1">
      <alignment horizontal="center" vertical="center" shrinkToFit="1"/>
    </xf>
    <xf numFmtId="0" fontId="10" fillId="0" borderId="11" xfId="0" applyFont="1" applyFill="1" applyBorder="1" applyAlignment="1">
      <alignment horizontal="center" vertical="center" wrapText="1" shrinkToFit="1"/>
    </xf>
    <xf numFmtId="49" fontId="10" fillId="0" borderId="11" xfId="0" applyNumberFormat="1" applyFont="1" applyFill="1" applyBorder="1" applyAlignment="1">
      <alignment horizontal="center" vertical="center"/>
    </xf>
    <xf numFmtId="0" fontId="10" fillId="0" borderId="11" xfId="0" applyNumberFormat="1" applyFont="1" applyFill="1" applyBorder="1" applyAlignment="1">
      <alignment horizontal="center" vertical="center" wrapText="1"/>
    </xf>
    <xf numFmtId="183" fontId="10" fillId="0" borderId="11" xfId="0" applyNumberFormat="1" applyFont="1" applyFill="1" applyBorder="1" applyAlignment="1">
      <alignment horizontal="center" vertical="center"/>
    </xf>
    <xf numFmtId="184" fontId="10" fillId="0" borderId="11" xfId="0" applyNumberFormat="1" applyFont="1" applyFill="1" applyBorder="1" applyAlignment="1">
      <alignment horizontal="center" vertical="center"/>
    </xf>
    <xf numFmtId="0" fontId="25" fillId="5" borderId="11" xfId="0" applyNumberFormat="1" applyFont="1" applyFill="1" applyBorder="1" applyAlignment="1">
      <alignment horizontal="center" vertical="center"/>
    </xf>
    <xf numFmtId="176" fontId="25" fillId="5" borderId="11" xfId="0" applyNumberFormat="1" applyFont="1" applyFill="1" applyBorder="1" applyAlignment="1">
      <alignment horizontal="center" vertical="center" wrapText="1"/>
    </xf>
    <xf numFmtId="0" fontId="25" fillId="3" borderId="11" xfId="0" applyNumberFormat="1" applyFont="1" applyFill="1" applyBorder="1" applyAlignment="1">
      <alignment horizontal="center" vertical="center"/>
    </xf>
    <xf numFmtId="176" fontId="25" fillId="3" borderId="11" xfId="0" applyNumberFormat="1" applyFont="1" applyFill="1" applyBorder="1" applyAlignment="1">
      <alignment horizontal="center" vertical="center" wrapText="1"/>
    </xf>
    <xf numFmtId="176" fontId="10" fillId="0" borderId="11" xfId="0" applyNumberFormat="1" applyFont="1" applyFill="1" applyBorder="1" applyAlignment="1">
      <alignment horizontal="center" vertical="center"/>
    </xf>
    <xf numFmtId="181" fontId="25" fillId="0" borderId="11" xfId="0" applyNumberFormat="1" applyFont="1" applyFill="1" applyBorder="1" applyAlignment="1">
      <alignment horizontal="center" vertical="center"/>
    </xf>
    <xf numFmtId="1" fontId="10" fillId="0" borderId="11" xfId="0" applyNumberFormat="1" applyFont="1" applyFill="1" applyBorder="1" applyAlignment="1">
      <alignment horizontal="center" vertical="center"/>
    </xf>
    <xf numFmtId="0" fontId="25" fillId="0" borderId="0" xfId="0" applyFont="1" applyFill="1" applyBorder="1" applyAlignment="1">
      <alignment vertical="center"/>
    </xf>
    <xf numFmtId="0" fontId="9" fillId="0" borderId="1" xfId="0" applyFont="1" applyBorder="1" applyAlignment="1">
      <alignment horizontal="center" vertical="center"/>
    </xf>
    <xf numFmtId="58" fontId="9" fillId="0" borderId="1" xfId="0" applyNumberFormat="1" applyFont="1" applyBorder="1" applyAlignment="1">
      <alignment horizontal="center" vertical="center"/>
    </xf>
    <xf numFmtId="1" fontId="9" fillId="0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9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183" fontId="9" fillId="0" borderId="0" xfId="0" applyNumberFormat="1" applyFont="1" applyFill="1" applyBorder="1" applyAlignment="1">
      <alignment horizontal="center" vertical="center"/>
    </xf>
    <xf numFmtId="176" fontId="24" fillId="5" borderId="20" xfId="0" applyNumberFormat="1" applyFont="1" applyFill="1" applyBorder="1" applyAlignment="1">
      <alignment horizontal="left" vertical="center"/>
    </xf>
    <xf numFmtId="176" fontId="24" fillId="5" borderId="21" xfId="0" applyNumberFormat="1" applyFont="1" applyFill="1" applyBorder="1" applyAlignment="1">
      <alignment horizontal="left" vertical="center"/>
    </xf>
    <xf numFmtId="176" fontId="25" fillId="3" borderId="3" xfId="0" applyNumberFormat="1" applyFont="1" applyFill="1" applyBorder="1" applyAlignment="1">
      <alignment horizontal="center" vertical="center"/>
    </xf>
    <xf numFmtId="176" fontId="25" fillId="3" borderId="20" xfId="0" applyNumberFormat="1" applyFont="1" applyFill="1" applyBorder="1" applyAlignment="1">
      <alignment horizontal="center" vertical="center"/>
    </xf>
    <xf numFmtId="176" fontId="25" fillId="3" borderId="21" xfId="0" applyNumberFormat="1" applyFont="1" applyFill="1" applyBorder="1" applyAlignment="1">
      <alignment horizontal="center" vertical="center"/>
    </xf>
    <xf numFmtId="0" fontId="28" fillId="6" borderId="1" xfId="0" applyFont="1" applyFill="1" applyBorder="1" applyAlignment="1"/>
    <xf numFmtId="0" fontId="28" fillId="6" borderId="1" xfId="0" applyFont="1" applyFill="1" applyBorder="1" applyAlignment="1">
      <alignment horizontal="center"/>
    </xf>
    <xf numFmtId="0" fontId="28" fillId="6" borderId="15" xfId="0" applyFont="1" applyFill="1" applyBorder="1" applyAlignment="1"/>
    <xf numFmtId="0" fontId="30" fillId="6" borderId="1" xfId="0" applyFont="1" applyFill="1" applyBorder="1" applyAlignment="1"/>
    <xf numFmtId="0" fontId="30" fillId="6" borderId="14" xfId="0" applyFont="1" applyFill="1" applyBorder="1" applyAlignment="1">
      <alignment horizontal="center"/>
    </xf>
    <xf numFmtId="0" fontId="30" fillId="6" borderId="18" xfId="0" applyFont="1" applyFill="1" applyBorder="1" applyAlignment="1">
      <alignment horizontal="center"/>
    </xf>
    <xf numFmtId="0" fontId="30" fillId="6" borderId="13" xfId="0" applyFont="1" applyFill="1" applyBorder="1" applyAlignment="1">
      <alignment horizontal="center"/>
    </xf>
    <xf numFmtId="0" fontId="31" fillId="7" borderId="1" xfId="0" applyFont="1" applyFill="1" applyBorder="1">
      <alignment vertical="center"/>
    </xf>
    <xf numFmtId="0" fontId="32" fillId="7" borderId="1" xfId="0" applyFont="1" applyFill="1" applyBorder="1">
      <alignment vertical="center"/>
    </xf>
    <xf numFmtId="0" fontId="33" fillId="7" borderId="1" xfId="0" applyFont="1" applyFill="1" applyBorder="1">
      <alignment vertical="center"/>
    </xf>
  </cellXfs>
  <cellStyles count="2">
    <cellStyle name="常规" xfId="0" builtinId="0"/>
    <cellStyle name="千位分隔[0]" xfId="1" builtinId="6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7"/>
  <sheetViews>
    <sheetView workbookViewId="0">
      <selection activeCell="E5" sqref="E5"/>
    </sheetView>
  </sheetViews>
  <sheetFormatPr defaultRowHeight="13.5"/>
  <cols>
    <col min="1" max="3" width="9" style="15"/>
    <col min="4" max="4" width="11.625" style="15" bestFit="1" customWidth="1"/>
    <col min="5" max="7" width="9.5" style="15" bestFit="1" customWidth="1"/>
    <col min="8" max="8" width="13.875" style="15" bestFit="1" customWidth="1"/>
    <col min="9" max="9" width="17.25" style="15" bestFit="1" customWidth="1"/>
    <col min="10" max="10" width="13.875" style="15" bestFit="1" customWidth="1"/>
    <col min="11" max="11" width="35.5" style="15" bestFit="1" customWidth="1"/>
    <col min="12" max="13" width="11.625" style="15" bestFit="1" customWidth="1"/>
    <col min="14" max="14" width="5.5" style="15" bestFit="1" customWidth="1"/>
    <col min="15" max="16384" width="9" style="15"/>
  </cols>
  <sheetData>
    <row r="1" spans="1:15" s="2" customFormat="1" ht="27">
      <c r="A1" s="22" t="s">
        <v>9</v>
      </c>
      <c r="B1" s="22"/>
      <c r="C1" s="22"/>
      <c r="D1" s="22"/>
      <c r="E1" s="22"/>
      <c r="F1" s="22"/>
      <c r="G1" s="22"/>
      <c r="H1" s="22"/>
      <c r="I1" s="22"/>
      <c r="J1" s="22"/>
      <c r="K1" s="1"/>
      <c r="O1" s="3"/>
    </row>
    <row r="2" spans="1:15" s="20" customFormat="1">
      <c r="A2" s="19" t="s">
        <v>18</v>
      </c>
      <c r="B2" s="19"/>
      <c r="C2" s="19" t="s">
        <v>17</v>
      </c>
      <c r="E2" s="19"/>
      <c r="F2" s="19" t="s">
        <v>16</v>
      </c>
      <c r="G2" s="19"/>
      <c r="H2" s="19"/>
      <c r="I2" s="19"/>
      <c r="J2" s="19"/>
      <c r="K2" s="19"/>
      <c r="O2" s="21"/>
    </row>
    <row r="3" spans="1:15" s="2" customFormat="1" ht="14.25">
      <c r="A3" s="23"/>
      <c r="B3" s="23"/>
      <c r="C3" s="23"/>
      <c r="D3" s="16"/>
      <c r="E3" s="4"/>
      <c r="F3" s="4"/>
      <c r="G3" s="5"/>
      <c r="H3" s="5"/>
      <c r="I3" s="5"/>
      <c r="J3" s="6"/>
      <c r="K3" s="6"/>
    </row>
    <row r="4" spans="1:15" s="13" customFormat="1" ht="14.25">
      <c r="A4" s="7" t="s">
        <v>0</v>
      </c>
      <c r="B4" s="8" t="s">
        <v>1</v>
      </c>
      <c r="C4" s="9" t="s">
        <v>2</v>
      </c>
      <c r="D4" s="9" t="s">
        <v>12</v>
      </c>
      <c r="E4" s="7" t="s">
        <v>3</v>
      </c>
      <c r="F4" s="7" t="s">
        <v>4</v>
      </c>
      <c r="G4" s="11" t="s">
        <v>5</v>
      </c>
      <c r="H4" s="11" t="s">
        <v>10</v>
      </c>
      <c r="I4" s="10" t="s">
        <v>11</v>
      </c>
      <c r="J4" s="18" t="s">
        <v>15</v>
      </c>
      <c r="K4" s="12" t="s">
        <v>13</v>
      </c>
      <c r="L4" s="7" t="s">
        <v>6</v>
      </c>
      <c r="M4" s="7" t="s">
        <v>7</v>
      </c>
      <c r="N4" s="7" t="s">
        <v>8</v>
      </c>
    </row>
    <row r="5" spans="1:15">
      <c r="A5" s="14"/>
      <c r="B5" s="14"/>
      <c r="C5" s="14"/>
      <c r="D5" s="14"/>
      <c r="E5" s="14"/>
      <c r="F5" s="14"/>
      <c r="G5" s="14"/>
      <c r="H5" s="14"/>
      <c r="I5" s="14"/>
      <c r="J5" s="14"/>
      <c r="K5" s="17" t="s">
        <v>14</v>
      </c>
      <c r="L5" s="14"/>
      <c r="M5" s="14"/>
      <c r="N5" s="14"/>
    </row>
    <row r="6" spans="1:1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</row>
    <row r="7" spans="1:1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</row>
    <row r="8" spans="1:1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</row>
    <row r="9" spans="1:1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</row>
    <row r="10" spans="1:1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</row>
    <row r="11" spans="1:1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</row>
    <row r="12" spans="1:1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</row>
    <row r="13" spans="1:1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</row>
    <row r="14" spans="1:1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</row>
    <row r="15" spans="1:1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</row>
    <row r="16" spans="1:1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</row>
    <row r="17" spans="1:14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</row>
  </sheetData>
  <mergeCells count="2">
    <mergeCell ref="A1:J1"/>
    <mergeCell ref="A3:C3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L12"/>
  <sheetViews>
    <sheetView workbookViewId="0">
      <selection activeCell="H3" sqref="H3"/>
    </sheetView>
  </sheetViews>
  <sheetFormatPr defaultRowHeight="13.5"/>
  <cols>
    <col min="7" max="7" width="12.125" bestFit="1" customWidth="1"/>
    <col min="9" max="9" width="14.125" bestFit="1" customWidth="1"/>
  </cols>
  <sheetData>
    <row r="1" spans="1:12" ht="20.25">
      <c r="A1" s="53"/>
      <c r="B1" s="53"/>
      <c r="C1" s="84" t="s">
        <v>168</v>
      </c>
      <c r="D1" s="84"/>
      <c r="E1" s="84"/>
      <c r="F1" s="84"/>
      <c r="G1" s="84"/>
      <c r="H1" s="84"/>
      <c r="I1" s="84"/>
      <c r="J1" s="84"/>
      <c r="K1" s="84"/>
      <c r="L1" s="85"/>
    </row>
    <row r="2" spans="1:12" ht="20.25">
      <c r="A2" s="53"/>
      <c r="B2" s="53"/>
      <c r="C2" s="86"/>
      <c r="D2" s="86"/>
      <c r="E2" s="86"/>
      <c r="F2" s="86"/>
      <c r="G2" s="86"/>
      <c r="H2" s="86"/>
      <c r="I2" s="86"/>
      <c r="J2" s="87"/>
      <c r="K2" s="86"/>
      <c r="L2" s="85"/>
    </row>
    <row r="3" spans="1:12" ht="17.25">
      <c r="A3" s="88" t="s">
        <v>71</v>
      </c>
      <c r="B3" s="88" t="s">
        <v>43</v>
      </c>
      <c r="C3" s="88" t="s">
        <v>47</v>
      </c>
      <c r="D3" s="89" t="s">
        <v>48</v>
      </c>
      <c r="E3" s="89" t="s">
        <v>49</v>
      </c>
      <c r="F3" s="90" t="s">
        <v>50</v>
      </c>
      <c r="G3" s="91" t="s">
        <v>72</v>
      </c>
      <c r="H3" s="88" t="s">
        <v>61</v>
      </c>
      <c r="I3" s="92" t="s">
        <v>73</v>
      </c>
      <c r="J3" s="93" t="s">
        <v>74</v>
      </c>
      <c r="K3" s="94" t="s">
        <v>75</v>
      </c>
      <c r="L3" s="95" t="s">
        <v>76</v>
      </c>
    </row>
    <row r="4" spans="1:12" ht="15.75">
      <c r="A4" s="96" t="s">
        <v>77</v>
      </c>
      <c r="B4" s="96">
        <v>41463</v>
      </c>
      <c r="C4" s="97" t="s">
        <v>78</v>
      </c>
      <c r="D4" s="98" t="s">
        <v>79</v>
      </c>
      <c r="E4" s="99" t="s">
        <v>80</v>
      </c>
      <c r="F4" s="100" t="s">
        <v>81</v>
      </c>
      <c r="G4" s="101">
        <v>152.97</v>
      </c>
      <c r="H4" s="88" t="s">
        <v>82</v>
      </c>
      <c r="I4" s="92">
        <f>37.92+39.08+75.97</f>
        <v>152.97</v>
      </c>
      <c r="J4" s="102">
        <f t="shared" ref="J4:J12" si="0">I4/G4</f>
        <v>1</v>
      </c>
      <c r="K4" s="99">
        <f t="shared" ref="K4:K12" si="1">G4-I4</f>
        <v>0</v>
      </c>
      <c r="L4" s="95"/>
    </row>
    <row r="5" spans="1:12" ht="15.75">
      <c r="A5" s="96" t="s">
        <v>77</v>
      </c>
      <c r="B5" s="96">
        <v>41463</v>
      </c>
      <c r="C5" s="97" t="s">
        <v>83</v>
      </c>
      <c r="D5" s="98" t="s">
        <v>79</v>
      </c>
      <c r="E5" s="99" t="s">
        <v>80</v>
      </c>
      <c r="F5" s="100" t="s">
        <v>81</v>
      </c>
      <c r="G5" s="101">
        <v>95.09</v>
      </c>
      <c r="H5" s="88" t="s">
        <v>82</v>
      </c>
      <c r="I5" s="92">
        <f>23.76+12.38+23.76+35.06</f>
        <v>94.960000000000008</v>
      </c>
      <c r="J5" s="102">
        <f t="shared" si="0"/>
        <v>0.9986328741192555</v>
      </c>
      <c r="K5" s="99">
        <f t="shared" si="1"/>
        <v>0.12999999999999545</v>
      </c>
      <c r="L5" s="95"/>
    </row>
    <row r="6" spans="1:12" ht="15.75">
      <c r="A6" s="96" t="s">
        <v>77</v>
      </c>
      <c r="B6" s="96">
        <v>41463</v>
      </c>
      <c r="C6" s="97" t="s">
        <v>84</v>
      </c>
      <c r="D6" s="98" t="s">
        <v>79</v>
      </c>
      <c r="E6" s="99" t="s">
        <v>80</v>
      </c>
      <c r="F6" s="100" t="s">
        <v>81</v>
      </c>
      <c r="G6" s="101">
        <v>94.47</v>
      </c>
      <c r="H6" s="88" t="s">
        <v>82</v>
      </c>
      <c r="I6" s="92">
        <f>47.02+23.6+23.39</f>
        <v>94.01</v>
      </c>
      <c r="J6" s="102">
        <f t="shared" si="0"/>
        <v>0.99513072933206315</v>
      </c>
      <c r="K6" s="99">
        <f t="shared" si="1"/>
        <v>0.45999999999999375</v>
      </c>
      <c r="L6" s="95"/>
    </row>
    <row r="7" spans="1:12" ht="15.75">
      <c r="A7" s="96" t="s">
        <v>77</v>
      </c>
      <c r="B7" s="96">
        <v>41463</v>
      </c>
      <c r="C7" s="97" t="s">
        <v>85</v>
      </c>
      <c r="D7" s="98" t="s">
        <v>79</v>
      </c>
      <c r="E7" s="99" t="s">
        <v>80</v>
      </c>
      <c r="F7" s="100" t="s">
        <v>81</v>
      </c>
      <c r="G7" s="101">
        <v>93.25</v>
      </c>
      <c r="H7" s="88" t="s">
        <v>82</v>
      </c>
      <c r="I7" s="92">
        <f>23.52+23.59+23.7+22.81</f>
        <v>93.62</v>
      </c>
      <c r="J7" s="102">
        <f t="shared" si="0"/>
        <v>1.0039678284182305</v>
      </c>
      <c r="K7" s="99">
        <f t="shared" si="1"/>
        <v>-0.37000000000000455</v>
      </c>
      <c r="L7" s="95"/>
    </row>
    <row r="8" spans="1:12" ht="15.75">
      <c r="A8" s="96" t="s">
        <v>77</v>
      </c>
      <c r="B8" s="96">
        <v>41470</v>
      </c>
      <c r="C8" s="97" t="s">
        <v>86</v>
      </c>
      <c r="D8" s="98" t="s">
        <v>67</v>
      </c>
      <c r="E8" s="99" t="s">
        <v>87</v>
      </c>
      <c r="F8" s="100" t="s">
        <v>81</v>
      </c>
      <c r="G8" s="101">
        <v>90</v>
      </c>
      <c r="H8" s="88" t="s">
        <v>88</v>
      </c>
      <c r="I8" s="92">
        <f>47.76+47.65</f>
        <v>95.41</v>
      </c>
      <c r="J8" s="103">
        <v>0.99</v>
      </c>
      <c r="K8" s="104">
        <v>2.29</v>
      </c>
      <c r="L8" s="95"/>
    </row>
    <row r="9" spans="1:12" ht="15.75">
      <c r="A9" s="96" t="s">
        <v>77</v>
      </c>
      <c r="B9" s="96">
        <v>41470</v>
      </c>
      <c r="C9" s="97" t="s">
        <v>86</v>
      </c>
      <c r="D9" s="98" t="s">
        <v>67</v>
      </c>
      <c r="E9" s="99" t="s">
        <v>87</v>
      </c>
      <c r="F9" s="100" t="s">
        <v>81</v>
      </c>
      <c r="G9" s="101">
        <v>60</v>
      </c>
      <c r="H9" s="88" t="s">
        <v>89</v>
      </c>
      <c r="I9" s="92">
        <f>54.68</f>
        <v>54.68</v>
      </c>
      <c r="J9" s="105"/>
      <c r="K9" s="106"/>
      <c r="L9" s="95"/>
    </row>
    <row r="10" spans="1:12" ht="15.75">
      <c r="A10" s="96" t="s">
        <v>77</v>
      </c>
      <c r="B10" s="96">
        <v>41470</v>
      </c>
      <c r="C10" s="97" t="s">
        <v>86</v>
      </c>
      <c r="D10" s="98" t="s">
        <v>67</v>
      </c>
      <c r="E10" s="99" t="s">
        <v>87</v>
      </c>
      <c r="F10" s="100" t="s">
        <v>81</v>
      </c>
      <c r="G10" s="101">
        <v>92.64</v>
      </c>
      <c r="H10" s="88" t="s">
        <v>90</v>
      </c>
      <c r="I10" s="92">
        <f>23.67+24.59+36.2+5.8</f>
        <v>90.26</v>
      </c>
      <c r="J10" s="107"/>
      <c r="K10" s="108"/>
      <c r="L10" s="95"/>
    </row>
    <row r="11" spans="1:12" ht="15.75">
      <c r="A11" s="96" t="s">
        <v>77</v>
      </c>
      <c r="B11" s="96">
        <v>41472</v>
      </c>
      <c r="C11" s="97" t="s">
        <v>91</v>
      </c>
      <c r="D11" s="98" t="s">
        <v>79</v>
      </c>
      <c r="E11" s="99" t="s">
        <v>80</v>
      </c>
      <c r="F11" s="100" t="s">
        <v>81</v>
      </c>
      <c r="G11" s="101">
        <v>18.7</v>
      </c>
      <c r="H11" s="88" t="s">
        <v>82</v>
      </c>
      <c r="I11" s="92">
        <v>18.88</v>
      </c>
      <c r="J11" s="102">
        <f t="shared" si="0"/>
        <v>1.0096256684491978</v>
      </c>
      <c r="K11" s="99">
        <f t="shared" si="1"/>
        <v>-0.17999999999999972</v>
      </c>
      <c r="L11" s="95"/>
    </row>
    <row r="12" spans="1:12" ht="15.75">
      <c r="A12" s="96" t="s">
        <v>77</v>
      </c>
      <c r="B12" s="96">
        <v>41472</v>
      </c>
      <c r="C12" s="97" t="s">
        <v>92</v>
      </c>
      <c r="D12" s="98" t="s">
        <v>79</v>
      </c>
      <c r="E12" s="99" t="s">
        <v>80</v>
      </c>
      <c r="F12" s="100" t="s">
        <v>81</v>
      </c>
      <c r="G12" s="101">
        <v>95</v>
      </c>
      <c r="H12" s="88" t="s">
        <v>82</v>
      </c>
      <c r="I12" s="92">
        <f>22.66+22.82+25.32+23.77</f>
        <v>94.570000000000007</v>
      </c>
      <c r="J12" s="102">
        <f t="shared" si="0"/>
        <v>0.9954736842105264</v>
      </c>
      <c r="K12" s="99">
        <f t="shared" si="1"/>
        <v>0.42999999999999261</v>
      </c>
      <c r="L12" s="95"/>
    </row>
  </sheetData>
  <mergeCells count="3">
    <mergeCell ref="C1:K1"/>
    <mergeCell ref="J8:J10"/>
    <mergeCell ref="K8:K10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R3"/>
  <sheetViews>
    <sheetView topLeftCell="B1" workbookViewId="0">
      <selection activeCell="G3" sqref="G3"/>
    </sheetView>
  </sheetViews>
  <sheetFormatPr defaultRowHeight="13.5"/>
  <cols>
    <col min="1" max="3" width="9" style="39"/>
    <col min="4" max="5" width="11.125" style="39" bestFit="1" customWidth="1"/>
    <col min="6" max="6" width="19.625" style="39" customWidth="1"/>
    <col min="7" max="7" width="11.125" style="39" bestFit="1" customWidth="1"/>
    <col min="8" max="9" width="29.375" style="39" bestFit="1" customWidth="1"/>
    <col min="10" max="10" width="7.5" style="39" bestFit="1" customWidth="1"/>
    <col min="11" max="11" width="12.75" style="39" customWidth="1"/>
    <col min="12" max="16384" width="9" style="39"/>
  </cols>
  <sheetData>
    <row r="1" spans="1:18" s="25" customFormat="1" ht="20.25">
      <c r="A1" s="24" t="s">
        <v>23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R1" s="26"/>
    </row>
    <row r="2" spans="1:18" s="38" customFormat="1" ht="57">
      <c r="A2" s="27" t="s">
        <v>19</v>
      </c>
      <c r="B2" s="28" t="s">
        <v>24</v>
      </c>
      <c r="C2" s="29" t="s">
        <v>25</v>
      </c>
      <c r="D2" s="29" t="s">
        <v>26</v>
      </c>
      <c r="E2" s="29" t="s">
        <v>27</v>
      </c>
      <c r="F2" s="29" t="s">
        <v>28</v>
      </c>
      <c r="G2" s="30" t="s">
        <v>29</v>
      </c>
      <c r="H2" s="31" t="s">
        <v>30</v>
      </c>
      <c r="I2" s="31" t="s">
        <v>31</v>
      </c>
      <c r="J2" s="32" t="s">
        <v>32</v>
      </c>
      <c r="K2" s="33" t="s">
        <v>33</v>
      </c>
      <c r="L2" s="34" t="s">
        <v>34</v>
      </c>
      <c r="M2" s="35" t="s">
        <v>35</v>
      </c>
      <c r="N2" s="36" t="s">
        <v>36</v>
      </c>
      <c r="O2" s="36" t="s">
        <v>37</v>
      </c>
      <c r="P2" s="36" t="s">
        <v>21</v>
      </c>
      <c r="Q2" s="36" t="s">
        <v>22</v>
      </c>
      <c r="R2" s="37"/>
    </row>
    <row r="3" spans="1:18" ht="14.25">
      <c r="H3" s="38" t="s">
        <v>38</v>
      </c>
      <c r="I3" s="38" t="s">
        <v>38</v>
      </c>
      <c r="J3" s="40" t="s">
        <v>39</v>
      </c>
      <c r="K3" s="40" t="s">
        <v>40</v>
      </c>
      <c r="M3" s="40" t="s">
        <v>41</v>
      </c>
    </row>
  </sheetData>
  <mergeCells count="1">
    <mergeCell ref="A1:M1"/>
  </mergeCells>
  <phoneticPr fontId="1" type="noConversion"/>
  <pageMargins left="0.7" right="0.7" top="0.75" bottom="0.75" header="0.3" footer="0.3"/>
  <pageSetup paperSize="9" orientation="portrait" horizontalDpi="200" verticalDpi="2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Q3"/>
  <sheetViews>
    <sheetView tabSelected="1" workbookViewId="0">
      <selection activeCell="L6" sqref="L6"/>
    </sheetView>
  </sheetViews>
  <sheetFormatPr defaultRowHeight="13.5"/>
  <sheetData>
    <row r="1" spans="1:17">
      <c r="A1" t="s">
        <v>93</v>
      </c>
    </row>
    <row r="3" spans="1:17" ht="14.25">
      <c r="A3" s="158" t="s">
        <v>183</v>
      </c>
      <c r="B3" s="158" t="s">
        <v>184</v>
      </c>
      <c r="C3" s="160" t="s">
        <v>193</v>
      </c>
      <c r="D3" s="159" t="s">
        <v>158</v>
      </c>
      <c r="E3" s="159" t="s">
        <v>99</v>
      </c>
      <c r="F3" s="159" t="s">
        <v>159</v>
      </c>
      <c r="G3" s="159" t="s">
        <v>160</v>
      </c>
      <c r="H3" s="159" t="s">
        <v>117</v>
      </c>
      <c r="I3" s="159" t="s">
        <v>161</v>
      </c>
      <c r="J3" s="158" t="s">
        <v>186</v>
      </c>
      <c r="K3" s="158" t="s">
        <v>187</v>
      </c>
      <c r="L3" s="158" t="s">
        <v>188</v>
      </c>
      <c r="M3" s="158" t="s">
        <v>189</v>
      </c>
      <c r="N3" s="158" t="s">
        <v>190</v>
      </c>
      <c r="O3" s="158" t="s">
        <v>191</v>
      </c>
      <c r="P3" s="159" t="s">
        <v>192</v>
      </c>
      <c r="Q3" s="158" t="s">
        <v>185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IP14"/>
  <sheetViews>
    <sheetView workbookViewId="0">
      <selection activeCell="M9" sqref="A2:M9"/>
    </sheetView>
  </sheetViews>
  <sheetFormatPr defaultRowHeight="13.5"/>
  <cols>
    <col min="1" max="5" width="9" style="53"/>
    <col min="6" max="6" width="11" style="53" bestFit="1" customWidth="1"/>
    <col min="7" max="8" width="9" style="53"/>
    <col min="9" max="9" width="19.25" style="53" bestFit="1" customWidth="1"/>
    <col min="10" max="19" width="9" style="53"/>
    <col min="20" max="20" width="10.5" style="53" bestFit="1" customWidth="1"/>
    <col min="21" max="21" width="9" style="53"/>
    <col min="22" max="22" width="12.125" style="53" bestFit="1" customWidth="1"/>
    <col min="23" max="16384" width="9" style="53"/>
  </cols>
  <sheetData>
    <row r="1" spans="1:250" ht="14.25">
      <c r="A1" s="41"/>
      <c r="B1" s="42"/>
      <c r="C1" s="43"/>
      <c r="D1" s="44"/>
      <c r="E1" s="45" t="s">
        <v>42</v>
      </c>
      <c r="F1" s="45"/>
      <c r="G1" s="45"/>
      <c r="H1" s="46"/>
      <c r="I1" s="45"/>
      <c r="J1" s="47"/>
      <c r="K1" s="45"/>
      <c r="L1" s="48"/>
      <c r="M1" s="48"/>
      <c r="N1" s="49"/>
      <c r="O1" s="50"/>
      <c r="P1" s="51"/>
      <c r="Q1" s="42"/>
      <c r="R1" s="52"/>
      <c r="S1" s="42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42"/>
      <c r="AH1" s="42"/>
      <c r="AI1" s="42"/>
      <c r="AJ1" s="42"/>
      <c r="AK1" s="42"/>
      <c r="AL1" s="42"/>
      <c r="AM1" s="42"/>
      <c r="AN1" s="42"/>
      <c r="AO1" s="42"/>
      <c r="AP1" s="42"/>
      <c r="AQ1" s="42"/>
      <c r="AR1" s="42"/>
      <c r="AS1" s="42"/>
      <c r="AT1" s="42"/>
      <c r="AU1" s="42"/>
      <c r="AV1" s="42"/>
      <c r="AW1" s="42"/>
      <c r="AX1" s="42"/>
      <c r="AY1" s="42"/>
      <c r="AZ1" s="42"/>
      <c r="BA1" s="42"/>
      <c r="BB1" s="42"/>
      <c r="BC1" s="42"/>
      <c r="BD1" s="42"/>
      <c r="BE1" s="42"/>
      <c r="BF1" s="42"/>
      <c r="BG1" s="42"/>
      <c r="BH1" s="42"/>
      <c r="BI1" s="42"/>
      <c r="BJ1" s="42"/>
      <c r="BK1" s="42"/>
      <c r="BL1" s="42"/>
      <c r="BM1" s="42"/>
      <c r="BN1" s="42"/>
      <c r="BO1" s="42"/>
      <c r="BP1" s="42"/>
      <c r="BQ1" s="42"/>
      <c r="BR1" s="42"/>
      <c r="BS1" s="42"/>
      <c r="BT1" s="42"/>
      <c r="BU1" s="42"/>
      <c r="BV1" s="42"/>
      <c r="BW1" s="42"/>
      <c r="BX1" s="42"/>
      <c r="BY1" s="42"/>
      <c r="BZ1" s="42"/>
      <c r="CA1" s="42"/>
      <c r="CB1" s="42"/>
      <c r="CC1" s="42"/>
      <c r="CD1" s="42"/>
      <c r="CE1" s="42"/>
      <c r="CF1" s="42"/>
      <c r="CG1" s="42"/>
      <c r="CH1" s="42"/>
      <c r="CI1" s="42"/>
      <c r="CJ1" s="42"/>
      <c r="CK1" s="42"/>
      <c r="CL1" s="42"/>
      <c r="CM1" s="42"/>
      <c r="CN1" s="42"/>
      <c r="CO1" s="42"/>
      <c r="CP1" s="42"/>
      <c r="CQ1" s="42"/>
      <c r="CR1" s="42"/>
      <c r="CS1" s="42"/>
      <c r="CT1" s="42"/>
      <c r="CU1" s="42"/>
      <c r="CV1" s="42"/>
      <c r="CW1" s="42"/>
      <c r="CX1" s="42"/>
      <c r="CY1" s="42"/>
      <c r="CZ1" s="42"/>
      <c r="DA1" s="42"/>
      <c r="DB1" s="42"/>
      <c r="DC1" s="42"/>
      <c r="DD1" s="42"/>
      <c r="DE1" s="42"/>
      <c r="DF1" s="42"/>
      <c r="DG1" s="42"/>
      <c r="DH1" s="42"/>
      <c r="DI1" s="42"/>
      <c r="DJ1" s="42"/>
      <c r="DK1" s="42"/>
      <c r="DL1" s="42"/>
      <c r="DM1" s="42"/>
      <c r="DN1" s="42"/>
      <c r="DO1" s="42"/>
      <c r="DP1" s="42"/>
      <c r="DQ1" s="42"/>
      <c r="DR1" s="42"/>
      <c r="DS1" s="42"/>
      <c r="DT1" s="42"/>
      <c r="DU1" s="42"/>
      <c r="DV1" s="42"/>
      <c r="DW1" s="42"/>
      <c r="DX1" s="42"/>
      <c r="DY1" s="42"/>
      <c r="DZ1" s="42"/>
      <c r="EA1" s="42"/>
      <c r="EB1" s="42"/>
      <c r="EC1" s="42"/>
      <c r="ED1" s="42"/>
      <c r="EE1" s="42"/>
      <c r="EF1" s="42"/>
      <c r="EG1" s="42"/>
      <c r="EH1" s="42"/>
      <c r="EI1" s="42"/>
      <c r="EJ1" s="42"/>
      <c r="EK1" s="42"/>
      <c r="EL1" s="42"/>
      <c r="EM1" s="42"/>
      <c r="EN1" s="42"/>
      <c r="EO1" s="42"/>
      <c r="EP1" s="42"/>
      <c r="EQ1" s="42"/>
      <c r="ER1" s="42"/>
      <c r="ES1" s="42"/>
      <c r="ET1" s="42"/>
      <c r="EU1" s="42"/>
      <c r="EV1" s="42"/>
      <c r="EW1" s="42"/>
      <c r="EX1" s="42"/>
      <c r="EY1" s="42"/>
      <c r="EZ1" s="42"/>
      <c r="FA1" s="42"/>
      <c r="FB1" s="42"/>
      <c r="FC1" s="42"/>
      <c r="FD1" s="42"/>
      <c r="FE1" s="42"/>
      <c r="FF1" s="42"/>
      <c r="FG1" s="42"/>
      <c r="FH1" s="42"/>
      <c r="FI1" s="42"/>
      <c r="FJ1" s="42"/>
      <c r="FK1" s="42"/>
      <c r="FL1" s="42"/>
      <c r="FM1" s="42"/>
      <c r="FN1" s="42"/>
      <c r="FO1" s="42"/>
      <c r="FP1" s="42"/>
      <c r="FQ1" s="42"/>
      <c r="FR1" s="42"/>
      <c r="FS1" s="42"/>
      <c r="FT1" s="42"/>
      <c r="FU1" s="42"/>
      <c r="FV1" s="42"/>
      <c r="FW1" s="42"/>
      <c r="FX1" s="42"/>
      <c r="FY1" s="42"/>
      <c r="FZ1" s="42"/>
      <c r="GA1" s="42"/>
      <c r="GB1" s="42"/>
      <c r="GC1" s="42"/>
      <c r="GD1" s="42"/>
      <c r="GE1" s="42"/>
      <c r="GF1" s="42"/>
      <c r="GG1" s="42"/>
      <c r="GH1" s="42"/>
      <c r="GI1" s="42"/>
      <c r="GJ1" s="42"/>
      <c r="GK1" s="42"/>
      <c r="GL1" s="42"/>
      <c r="GM1" s="42"/>
      <c r="GN1" s="42"/>
      <c r="GO1" s="42"/>
      <c r="GP1" s="42"/>
      <c r="GQ1" s="42"/>
      <c r="GR1" s="42"/>
      <c r="GS1" s="42"/>
      <c r="GT1" s="42"/>
      <c r="GU1" s="42"/>
      <c r="GV1" s="42"/>
      <c r="GW1" s="42"/>
      <c r="GX1" s="42"/>
      <c r="GY1" s="42"/>
      <c r="GZ1" s="42"/>
      <c r="HA1" s="42"/>
      <c r="HB1" s="42"/>
      <c r="HC1" s="42"/>
      <c r="HD1" s="42"/>
      <c r="HE1" s="42"/>
      <c r="HF1" s="42"/>
      <c r="HG1" s="42"/>
      <c r="HH1" s="42"/>
      <c r="HI1" s="42"/>
      <c r="HJ1" s="42"/>
      <c r="HK1" s="42"/>
      <c r="HL1" s="42"/>
      <c r="HM1" s="42"/>
      <c r="HN1" s="42"/>
      <c r="HO1" s="42"/>
      <c r="HP1" s="42"/>
      <c r="HQ1" s="42"/>
      <c r="HR1" s="42"/>
      <c r="HS1" s="42"/>
      <c r="HT1" s="42"/>
      <c r="HU1" s="42"/>
      <c r="HV1" s="42"/>
      <c r="HW1" s="42"/>
      <c r="HX1" s="42"/>
      <c r="HY1" s="42"/>
      <c r="HZ1" s="42"/>
      <c r="IA1" s="42"/>
      <c r="IB1" s="42"/>
      <c r="IC1" s="42"/>
      <c r="ID1" s="42"/>
      <c r="IE1" s="42"/>
      <c r="IF1" s="42"/>
      <c r="IG1" s="42"/>
      <c r="IH1" s="42"/>
      <c r="II1" s="42"/>
      <c r="IJ1" s="42"/>
      <c r="IK1" s="42"/>
      <c r="IL1" s="42"/>
      <c r="IM1" s="42"/>
      <c r="IN1" s="42"/>
      <c r="IO1" s="42"/>
      <c r="IP1" s="42"/>
    </row>
    <row r="2" spans="1:250" ht="14.25">
      <c r="A2" s="41"/>
      <c r="B2" s="42"/>
      <c r="D2" s="53" t="s">
        <v>182</v>
      </c>
      <c r="F2" s="43" t="s">
        <v>180</v>
      </c>
      <c r="G2" s="44"/>
      <c r="H2" s="45" t="s">
        <v>181</v>
      </c>
      <c r="J2" s="45"/>
      <c r="K2" s="46"/>
      <c r="L2" s="45" t="s">
        <v>179</v>
      </c>
      <c r="M2" s="47"/>
      <c r="N2" s="49"/>
      <c r="O2" s="50"/>
      <c r="P2" s="51"/>
      <c r="Q2" s="42"/>
      <c r="R2" s="5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  <c r="AF2" s="42"/>
      <c r="AG2" s="42"/>
      <c r="AH2" s="42"/>
      <c r="AI2" s="42"/>
      <c r="AJ2" s="42"/>
      <c r="AK2" s="42"/>
      <c r="AL2" s="42"/>
      <c r="AM2" s="42"/>
      <c r="AN2" s="42"/>
      <c r="AO2" s="42"/>
      <c r="AP2" s="42"/>
      <c r="AQ2" s="42"/>
      <c r="AR2" s="42"/>
      <c r="AS2" s="42"/>
      <c r="AT2" s="42"/>
      <c r="AU2" s="42"/>
      <c r="AV2" s="42"/>
      <c r="AW2" s="42"/>
      <c r="AX2" s="42"/>
      <c r="AY2" s="42"/>
      <c r="AZ2" s="42"/>
      <c r="BA2" s="42"/>
      <c r="BB2" s="42"/>
      <c r="BC2" s="42"/>
      <c r="BD2" s="42"/>
      <c r="BE2" s="42"/>
      <c r="BF2" s="42"/>
      <c r="BG2" s="42"/>
      <c r="BH2" s="42"/>
      <c r="BI2" s="42"/>
      <c r="BJ2" s="42"/>
      <c r="BK2" s="42"/>
      <c r="BL2" s="42"/>
      <c r="BM2" s="42"/>
      <c r="BN2" s="42"/>
      <c r="BO2" s="42"/>
      <c r="BP2" s="42"/>
      <c r="BQ2" s="42"/>
      <c r="BR2" s="42"/>
      <c r="BS2" s="42"/>
      <c r="BT2" s="42"/>
      <c r="BU2" s="42"/>
      <c r="BV2" s="42"/>
      <c r="BW2" s="42"/>
      <c r="BX2" s="42"/>
      <c r="BY2" s="42"/>
      <c r="BZ2" s="42"/>
      <c r="CA2" s="42"/>
      <c r="CB2" s="42"/>
      <c r="CC2" s="42"/>
      <c r="CD2" s="42"/>
      <c r="CE2" s="42"/>
      <c r="CF2" s="42"/>
      <c r="CG2" s="42"/>
      <c r="CH2" s="42"/>
      <c r="CI2" s="42"/>
      <c r="CJ2" s="42"/>
      <c r="CK2" s="42"/>
      <c r="CL2" s="42"/>
      <c r="CM2" s="42"/>
      <c r="CN2" s="42"/>
      <c r="CO2" s="42"/>
      <c r="CP2" s="42"/>
      <c r="CQ2" s="42"/>
      <c r="CR2" s="42"/>
      <c r="CS2" s="42"/>
      <c r="CT2" s="42"/>
      <c r="CU2" s="42"/>
      <c r="CV2" s="42"/>
      <c r="CW2" s="42"/>
      <c r="CX2" s="42"/>
      <c r="CY2" s="42"/>
      <c r="CZ2" s="42"/>
      <c r="DA2" s="42"/>
      <c r="DB2" s="42"/>
      <c r="DC2" s="42"/>
      <c r="DD2" s="42"/>
      <c r="DE2" s="42"/>
      <c r="DF2" s="42"/>
      <c r="DG2" s="42"/>
      <c r="DH2" s="42"/>
      <c r="DI2" s="42"/>
      <c r="DJ2" s="42"/>
      <c r="DK2" s="42"/>
      <c r="DL2" s="42"/>
      <c r="DM2" s="42"/>
      <c r="DN2" s="42"/>
      <c r="DO2" s="42"/>
      <c r="DP2" s="42"/>
      <c r="DQ2" s="42"/>
      <c r="DR2" s="42"/>
      <c r="DS2" s="42"/>
      <c r="DT2" s="42"/>
      <c r="DU2" s="42"/>
      <c r="DV2" s="42"/>
      <c r="DW2" s="42"/>
      <c r="DX2" s="42"/>
      <c r="DY2" s="42"/>
      <c r="DZ2" s="42"/>
      <c r="EA2" s="42"/>
      <c r="EB2" s="42"/>
      <c r="EC2" s="42"/>
      <c r="ED2" s="42"/>
      <c r="EE2" s="42"/>
      <c r="EF2" s="42"/>
      <c r="EG2" s="42"/>
      <c r="EH2" s="42"/>
      <c r="EI2" s="42"/>
      <c r="EJ2" s="42"/>
      <c r="EK2" s="42"/>
      <c r="EL2" s="42"/>
      <c r="EM2" s="42"/>
      <c r="EN2" s="42"/>
      <c r="EO2" s="42"/>
      <c r="EP2" s="42"/>
      <c r="EQ2" s="42"/>
      <c r="ER2" s="42"/>
      <c r="ES2" s="42"/>
      <c r="ET2" s="42"/>
      <c r="EU2" s="42"/>
      <c r="EV2" s="42"/>
      <c r="EW2" s="42"/>
      <c r="EX2" s="42"/>
      <c r="EY2" s="42"/>
      <c r="EZ2" s="42"/>
      <c r="FA2" s="42"/>
      <c r="FB2" s="42"/>
      <c r="FC2" s="42"/>
      <c r="FD2" s="42"/>
      <c r="FE2" s="42"/>
      <c r="FF2" s="42"/>
      <c r="FG2" s="42"/>
      <c r="FH2" s="42"/>
      <c r="FI2" s="42"/>
      <c r="FJ2" s="42"/>
      <c r="FK2" s="42"/>
      <c r="FL2" s="42"/>
      <c r="FM2" s="42"/>
      <c r="FN2" s="42"/>
      <c r="FO2" s="42"/>
      <c r="FP2" s="42"/>
      <c r="FQ2" s="42"/>
      <c r="FR2" s="42"/>
      <c r="FS2" s="42"/>
      <c r="FT2" s="42"/>
      <c r="FU2" s="42"/>
      <c r="FV2" s="42"/>
      <c r="FW2" s="42"/>
      <c r="FX2" s="42"/>
      <c r="FY2" s="42"/>
      <c r="FZ2" s="42"/>
      <c r="GA2" s="42"/>
      <c r="GB2" s="42"/>
      <c r="GC2" s="42"/>
      <c r="GD2" s="42"/>
      <c r="GE2" s="42"/>
      <c r="GF2" s="42"/>
      <c r="GG2" s="42"/>
      <c r="GH2" s="42"/>
      <c r="GI2" s="42"/>
      <c r="GJ2" s="42"/>
      <c r="GK2" s="42"/>
      <c r="GL2" s="42"/>
      <c r="GM2" s="42"/>
      <c r="GN2" s="42"/>
      <c r="GO2" s="42"/>
      <c r="GP2" s="42"/>
      <c r="GQ2" s="42"/>
      <c r="GR2" s="42"/>
      <c r="GS2" s="42"/>
      <c r="GT2" s="42"/>
      <c r="GU2" s="42"/>
      <c r="GV2" s="42"/>
      <c r="GW2" s="42"/>
      <c r="GX2" s="42"/>
      <c r="GY2" s="42"/>
      <c r="GZ2" s="42"/>
      <c r="HA2" s="42"/>
      <c r="HB2" s="42"/>
      <c r="HC2" s="42"/>
      <c r="HD2" s="42"/>
      <c r="HE2" s="42"/>
      <c r="HF2" s="42"/>
      <c r="HG2" s="42"/>
      <c r="HH2" s="42"/>
      <c r="HI2" s="42"/>
      <c r="HJ2" s="42"/>
      <c r="HK2" s="42"/>
      <c r="HL2" s="42"/>
      <c r="HM2" s="42"/>
      <c r="HN2" s="42"/>
      <c r="HO2" s="42"/>
      <c r="HP2" s="42"/>
      <c r="HQ2" s="42"/>
      <c r="HR2" s="42"/>
      <c r="HS2" s="42"/>
      <c r="HT2" s="42"/>
      <c r="HU2" s="42"/>
      <c r="HV2" s="42"/>
      <c r="HW2" s="42"/>
      <c r="HX2" s="42"/>
      <c r="HY2" s="42"/>
      <c r="HZ2" s="42"/>
      <c r="IA2" s="42"/>
      <c r="IB2" s="42"/>
      <c r="IC2" s="42"/>
      <c r="ID2" s="42"/>
      <c r="IE2" s="42"/>
      <c r="IF2" s="42"/>
      <c r="IG2" s="42"/>
      <c r="IH2" s="42"/>
      <c r="II2" s="42"/>
      <c r="IJ2" s="42"/>
      <c r="IK2" s="42"/>
      <c r="IL2" s="42"/>
      <c r="IM2" s="42"/>
      <c r="IN2" s="42"/>
      <c r="IO2" s="42"/>
      <c r="IP2" s="42"/>
    </row>
    <row r="3" spans="1:250" s="42" customFormat="1" ht="14.25">
      <c r="A3" s="54" t="s">
        <v>43</v>
      </c>
      <c r="B3" s="55" t="s">
        <v>44</v>
      </c>
      <c r="C3" s="55" t="s">
        <v>45</v>
      </c>
      <c r="D3" s="55" t="s">
        <v>46</v>
      </c>
      <c r="E3" s="56" t="s">
        <v>47</v>
      </c>
      <c r="F3" s="57" t="s">
        <v>48</v>
      </c>
      <c r="G3" s="57" t="s">
        <v>49</v>
      </c>
      <c r="H3" s="58" t="s">
        <v>50</v>
      </c>
      <c r="I3" s="59" t="s">
        <v>51</v>
      </c>
      <c r="J3" s="59" t="s">
        <v>52</v>
      </c>
      <c r="K3" s="59" t="s">
        <v>20</v>
      </c>
      <c r="L3" s="60" t="s">
        <v>53</v>
      </c>
      <c r="M3" s="60" t="s">
        <v>54</v>
      </c>
      <c r="N3" s="61" t="s">
        <v>55</v>
      </c>
      <c r="O3" s="61"/>
      <c r="P3" s="61"/>
      <c r="Q3" s="62" t="s">
        <v>56</v>
      </c>
      <c r="R3" s="62" t="s">
        <v>57</v>
      </c>
      <c r="S3" s="63" t="s">
        <v>58</v>
      </c>
      <c r="T3" s="64" t="s">
        <v>59</v>
      </c>
      <c r="U3" s="65" t="s">
        <v>60</v>
      </c>
    </row>
    <row r="4" spans="1:250" s="42" customFormat="1" ht="14.25">
      <c r="A4" s="54"/>
      <c r="B4" s="55"/>
      <c r="C4" s="55"/>
      <c r="D4" s="55"/>
      <c r="E4" s="66"/>
      <c r="F4" s="57"/>
      <c r="G4" s="57"/>
      <c r="H4" s="59"/>
      <c r="I4" s="59"/>
      <c r="J4" s="59"/>
      <c r="K4" s="59"/>
      <c r="L4" s="60"/>
      <c r="M4" s="60"/>
      <c r="N4" s="67" t="s">
        <v>62</v>
      </c>
      <c r="O4" s="67" t="s">
        <v>59</v>
      </c>
      <c r="P4" s="68" t="s">
        <v>54</v>
      </c>
      <c r="Q4" s="62"/>
      <c r="R4" s="62"/>
      <c r="S4" s="63"/>
      <c r="T4" s="64"/>
      <c r="U4" s="69"/>
      <c r="V4" s="43" t="s">
        <v>169</v>
      </c>
      <c r="W4" s="43"/>
    </row>
    <row r="5" spans="1:250" s="42" customFormat="1" ht="15">
      <c r="A5" s="70">
        <v>41338</v>
      </c>
      <c r="B5" s="71" t="s">
        <v>63</v>
      </c>
      <c r="C5" s="72" t="s">
        <v>64</v>
      </c>
      <c r="D5" s="72" t="s">
        <v>65</v>
      </c>
      <c r="E5" s="73" t="s">
        <v>66</v>
      </c>
      <c r="F5" s="74" t="s">
        <v>67</v>
      </c>
      <c r="G5" s="75" t="s">
        <v>68</v>
      </c>
      <c r="H5" s="74" t="s">
        <v>69</v>
      </c>
      <c r="I5" s="76" t="s">
        <v>70</v>
      </c>
      <c r="J5" s="77">
        <v>42</v>
      </c>
      <c r="K5" s="78"/>
      <c r="L5" s="79"/>
      <c r="M5" s="80"/>
      <c r="N5" s="68">
        <v>979.25</v>
      </c>
      <c r="O5" s="68">
        <v>4120</v>
      </c>
      <c r="P5" s="68">
        <f>N5*O5</f>
        <v>4034510</v>
      </c>
      <c r="Q5" s="81"/>
      <c r="R5" s="81"/>
      <c r="S5" s="82">
        <f>K5+N5-Q5</f>
        <v>979.25</v>
      </c>
      <c r="T5" s="82">
        <v>4120</v>
      </c>
      <c r="U5" s="83">
        <v>41320</v>
      </c>
      <c r="V5" s="91" t="s">
        <v>72</v>
      </c>
      <c r="W5" s="88" t="s">
        <v>170</v>
      </c>
      <c r="X5" s="42" t="s">
        <v>171</v>
      </c>
    </row>
    <row r="6" spans="1:250" ht="15.75">
      <c r="V6" s="101"/>
    </row>
    <row r="7" spans="1:250" ht="15.75">
      <c r="V7" s="101"/>
    </row>
    <row r="8" spans="1:250" ht="15.75">
      <c r="V8" s="101"/>
    </row>
    <row r="9" spans="1:250" ht="15.75">
      <c r="V9" s="101"/>
    </row>
    <row r="10" spans="1:250" ht="15.75">
      <c r="V10" s="101"/>
    </row>
    <row r="11" spans="1:250" ht="15.75">
      <c r="V11" s="101"/>
    </row>
    <row r="12" spans="1:250" ht="15.75">
      <c r="V12" s="101"/>
    </row>
    <row r="13" spans="1:250" ht="15.75">
      <c r="V13" s="101"/>
    </row>
    <row r="14" spans="1:250" ht="15.75">
      <c r="V14" s="101"/>
    </row>
  </sheetData>
  <mergeCells count="20">
    <mergeCell ref="Q3:Q4"/>
    <mergeCell ref="R3:R4"/>
    <mergeCell ref="S3:S4"/>
    <mergeCell ref="T3:T4"/>
    <mergeCell ref="U3:U4"/>
    <mergeCell ref="I3:I4"/>
    <mergeCell ref="J3:J4"/>
    <mergeCell ref="K3:K4"/>
    <mergeCell ref="L3:L4"/>
    <mergeCell ref="M3:M4"/>
    <mergeCell ref="N3:P3"/>
    <mergeCell ref="L1:M1"/>
    <mergeCell ref="A3:A4"/>
    <mergeCell ref="B3:B4"/>
    <mergeCell ref="C3:C4"/>
    <mergeCell ref="D3:D4"/>
    <mergeCell ref="E3:E4"/>
    <mergeCell ref="F3:F4"/>
    <mergeCell ref="G3:G4"/>
    <mergeCell ref="H3:H4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CH11"/>
  <sheetViews>
    <sheetView workbookViewId="0">
      <selection activeCell="O15" sqref="B14:O15"/>
    </sheetView>
  </sheetViews>
  <sheetFormatPr defaultRowHeight="13.5"/>
  <cols>
    <col min="1" max="16384" width="9" style="53"/>
  </cols>
  <sheetData>
    <row r="1" spans="1:86" s="122" customFormat="1">
      <c r="A1" s="109" t="s">
        <v>153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1"/>
      <c r="O1" s="110"/>
      <c r="P1" s="110"/>
      <c r="Q1" s="110"/>
      <c r="R1" s="110"/>
      <c r="S1" s="112" t="s">
        <v>94</v>
      </c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12"/>
      <c r="AL1" s="112"/>
      <c r="AM1" s="112"/>
      <c r="AN1" s="112"/>
      <c r="AO1" s="112"/>
      <c r="AP1" s="112"/>
      <c r="AQ1" s="112"/>
      <c r="AR1" s="112"/>
      <c r="AS1" s="112"/>
      <c r="AT1" s="112"/>
      <c r="AU1" s="112"/>
      <c r="AV1" s="112"/>
      <c r="AW1" s="113"/>
      <c r="AX1" s="114"/>
      <c r="AY1" s="115" t="s">
        <v>95</v>
      </c>
      <c r="AZ1" s="116"/>
      <c r="BA1" s="116"/>
      <c r="BB1" s="116"/>
      <c r="BC1" s="116"/>
      <c r="BD1" s="116"/>
      <c r="BE1" s="116"/>
      <c r="BF1" s="116"/>
      <c r="BG1" s="116"/>
      <c r="BH1" s="116"/>
      <c r="BI1" s="116"/>
      <c r="BJ1" s="116"/>
      <c r="BK1" s="116"/>
      <c r="BL1" s="116"/>
      <c r="BM1" s="116"/>
      <c r="BN1" s="116"/>
      <c r="BO1" s="116"/>
      <c r="BP1" s="116"/>
      <c r="BQ1" s="116"/>
      <c r="BR1" s="116"/>
      <c r="BS1" s="116"/>
      <c r="BT1" s="116"/>
      <c r="BU1" s="116"/>
      <c r="BV1" s="116"/>
      <c r="BW1" s="116"/>
      <c r="BX1" s="116"/>
      <c r="BY1" s="116"/>
      <c r="BZ1" s="116"/>
      <c r="CA1" s="116"/>
      <c r="CB1" s="116"/>
      <c r="CC1" s="117"/>
      <c r="CD1" s="118"/>
      <c r="CE1" s="118"/>
      <c r="CF1" s="119"/>
      <c r="CG1" s="120"/>
      <c r="CH1" s="121"/>
    </row>
    <row r="2" spans="1:86" s="122" customFormat="1">
      <c r="A2" s="143"/>
      <c r="B2" s="144"/>
      <c r="C2" s="144"/>
      <c r="D2" s="144"/>
      <c r="E2" s="144"/>
      <c r="F2" s="144"/>
      <c r="G2" s="144"/>
      <c r="H2" s="144"/>
      <c r="I2" s="144"/>
      <c r="J2" s="144"/>
      <c r="K2" s="144"/>
      <c r="L2" s="144"/>
      <c r="M2" s="144"/>
      <c r="N2" s="145"/>
      <c r="O2" s="144"/>
      <c r="P2" s="144"/>
      <c r="Q2" s="144"/>
      <c r="R2" s="144"/>
      <c r="S2" s="146"/>
      <c r="T2" s="146"/>
      <c r="U2" s="146"/>
      <c r="V2" s="146"/>
      <c r="W2" s="146"/>
      <c r="X2" s="146"/>
      <c r="Y2" s="146"/>
      <c r="Z2" s="146"/>
      <c r="AA2" s="146"/>
      <c r="AB2" s="146"/>
      <c r="AC2" s="146"/>
      <c r="AD2" s="146"/>
      <c r="AE2" s="146"/>
      <c r="AF2" s="146"/>
      <c r="AG2" s="146"/>
      <c r="AH2" s="146"/>
      <c r="AI2" s="146"/>
      <c r="AJ2" s="146"/>
      <c r="AK2" s="146"/>
      <c r="AL2" s="146"/>
      <c r="AM2" s="146"/>
      <c r="AN2" s="146"/>
      <c r="AO2" s="146"/>
      <c r="AP2" s="146"/>
      <c r="AQ2" s="146"/>
      <c r="AR2" s="146"/>
      <c r="AS2" s="146"/>
      <c r="AT2" s="146"/>
      <c r="AU2" s="146"/>
      <c r="AV2" s="146"/>
      <c r="AW2" s="147"/>
      <c r="AX2" s="114"/>
      <c r="AY2" s="148"/>
      <c r="AZ2" s="149"/>
      <c r="BA2" s="149"/>
      <c r="BB2" s="149"/>
      <c r="BC2" s="149"/>
      <c r="BD2" s="149"/>
      <c r="BE2" s="149"/>
      <c r="BF2" s="149"/>
      <c r="BG2" s="149"/>
      <c r="BH2" s="149"/>
      <c r="BI2" s="149"/>
      <c r="BJ2" s="149"/>
      <c r="BK2" s="149"/>
      <c r="BL2" s="149"/>
      <c r="BM2" s="149"/>
      <c r="BN2" s="149"/>
      <c r="BO2" s="149"/>
      <c r="BP2" s="149"/>
      <c r="BQ2" s="149"/>
      <c r="BR2" s="149"/>
      <c r="BS2" s="149"/>
      <c r="BT2" s="149"/>
      <c r="BU2" s="149"/>
      <c r="BV2" s="149"/>
      <c r="BW2" s="149"/>
      <c r="BX2" s="149"/>
      <c r="BY2" s="149"/>
      <c r="BZ2" s="149"/>
      <c r="CA2" s="149"/>
      <c r="CB2" s="149"/>
      <c r="CC2" s="150"/>
      <c r="CD2" s="118"/>
      <c r="CE2" s="118"/>
      <c r="CF2" s="120"/>
      <c r="CG2" s="120"/>
      <c r="CH2" s="121"/>
    </row>
    <row r="3" spans="1:86" s="138" customFormat="1" ht="24">
      <c r="A3" s="123" t="s">
        <v>96</v>
      </c>
      <c r="B3" s="124" t="s">
        <v>97</v>
      </c>
      <c r="C3" s="123" t="s">
        <v>98</v>
      </c>
      <c r="D3" s="125" t="s">
        <v>99</v>
      </c>
      <c r="E3" s="126" t="s">
        <v>100</v>
      </c>
      <c r="F3" s="127" t="s">
        <v>101</v>
      </c>
      <c r="G3" s="123" t="s">
        <v>102</v>
      </c>
      <c r="H3" s="123" t="s">
        <v>103</v>
      </c>
      <c r="I3" s="123" t="s">
        <v>104</v>
      </c>
      <c r="J3" s="128" t="s">
        <v>105</v>
      </c>
      <c r="K3" s="123" t="s">
        <v>106</v>
      </c>
      <c r="L3" s="129" t="s">
        <v>107</v>
      </c>
      <c r="M3" s="130" t="s">
        <v>24</v>
      </c>
      <c r="N3" s="121" t="s">
        <v>108</v>
      </c>
      <c r="O3" s="123" t="s">
        <v>109</v>
      </c>
      <c r="P3" s="123" t="s">
        <v>110</v>
      </c>
      <c r="Q3" s="123" t="s">
        <v>111</v>
      </c>
      <c r="R3" s="128" t="s">
        <v>112</v>
      </c>
      <c r="S3" s="131">
        <v>1</v>
      </c>
      <c r="T3" s="131">
        <v>2</v>
      </c>
      <c r="U3" s="131">
        <v>3</v>
      </c>
      <c r="V3" s="131">
        <v>4</v>
      </c>
      <c r="W3" s="131">
        <v>5</v>
      </c>
      <c r="X3" s="131">
        <v>6</v>
      </c>
      <c r="Y3" s="131">
        <v>7</v>
      </c>
      <c r="Z3" s="131">
        <v>8</v>
      </c>
      <c r="AA3" s="131">
        <v>9</v>
      </c>
      <c r="AB3" s="131">
        <v>10</v>
      </c>
      <c r="AC3" s="131">
        <v>11</v>
      </c>
      <c r="AD3" s="131">
        <v>12</v>
      </c>
      <c r="AE3" s="131">
        <v>13</v>
      </c>
      <c r="AF3" s="131">
        <v>14</v>
      </c>
      <c r="AG3" s="131">
        <v>15</v>
      </c>
      <c r="AH3" s="131">
        <v>16</v>
      </c>
      <c r="AI3" s="131">
        <v>17</v>
      </c>
      <c r="AJ3" s="131">
        <v>18</v>
      </c>
      <c r="AK3" s="131">
        <v>19</v>
      </c>
      <c r="AL3" s="131">
        <v>20</v>
      </c>
      <c r="AM3" s="131">
        <v>21</v>
      </c>
      <c r="AN3" s="131">
        <v>22</v>
      </c>
      <c r="AO3" s="131">
        <v>23</v>
      </c>
      <c r="AP3" s="131">
        <v>24</v>
      </c>
      <c r="AQ3" s="131">
        <v>25</v>
      </c>
      <c r="AR3" s="131">
        <v>26</v>
      </c>
      <c r="AS3" s="131">
        <v>27</v>
      </c>
      <c r="AT3" s="131">
        <v>28</v>
      </c>
      <c r="AU3" s="131">
        <v>29</v>
      </c>
      <c r="AV3" s="131">
        <v>30</v>
      </c>
      <c r="AW3" s="131">
        <v>31</v>
      </c>
      <c r="AX3" s="132" t="s">
        <v>113</v>
      </c>
      <c r="AY3" s="133">
        <v>1</v>
      </c>
      <c r="AZ3" s="133">
        <v>2</v>
      </c>
      <c r="BA3" s="133">
        <v>3</v>
      </c>
      <c r="BB3" s="133">
        <v>4</v>
      </c>
      <c r="BC3" s="133">
        <v>5</v>
      </c>
      <c r="BD3" s="133">
        <v>6</v>
      </c>
      <c r="BE3" s="133">
        <v>7</v>
      </c>
      <c r="BF3" s="133">
        <v>8</v>
      </c>
      <c r="BG3" s="133">
        <v>9</v>
      </c>
      <c r="BH3" s="133">
        <v>10</v>
      </c>
      <c r="BI3" s="133">
        <v>11</v>
      </c>
      <c r="BJ3" s="133">
        <v>12</v>
      </c>
      <c r="BK3" s="133">
        <v>13</v>
      </c>
      <c r="BL3" s="133">
        <v>14</v>
      </c>
      <c r="BM3" s="133">
        <v>15</v>
      </c>
      <c r="BN3" s="133">
        <v>16</v>
      </c>
      <c r="BO3" s="133">
        <v>17</v>
      </c>
      <c r="BP3" s="133">
        <v>18</v>
      </c>
      <c r="BQ3" s="133">
        <v>19</v>
      </c>
      <c r="BR3" s="133">
        <v>20</v>
      </c>
      <c r="BS3" s="133">
        <v>21</v>
      </c>
      <c r="BT3" s="133">
        <v>22</v>
      </c>
      <c r="BU3" s="133">
        <v>23</v>
      </c>
      <c r="BV3" s="133">
        <v>24</v>
      </c>
      <c r="BW3" s="133">
        <v>25</v>
      </c>
      <c r="BX3" s="133">
        <v>26</v>
      </c>
      <c r="BY3" s="133">
        <v>27</v>
      </c>
      <c r="BZ3" s="133">
        <v>28</v>
      </c>
      <c r="CA3" s="133">
        <v>29</v>
      </c>
      <c r="CB3" s="133">
        <v>30</v>
      </c>
      <c r="CC3" s="133">
        <v>31</v>
      </c>
      <c r="CD3" s="134" t="s">
        <v>114</v>
      </c>
      <c r="CE3" s="135" t="s">
        <v>115</v>
      </c>
      <c r="CF3" s="136" t="s">
        <v>116</v>
      </c>
      <c r="CG3" s="137" t="s">
        <v>117</v>
      </c>
      <c r="CH3" s="121" t="s">
        <v>118</v>
      </c>
    </row>
    <row r="4" spans="1:86" s="142" customFormat="1">
      <c r="A4" s="139" t="s">
        <v>119</v>
      </c>
      <c r="B4" s="140">
        <v>41334</v>
      </c>
      <c r="C4" s="139" t="s">
        <v>120</v>
      </c>
      <c r="D4" s="139" t="s">
        <v>121</v>
      </c>
      <c r="E4" s="139" t="s">
        <v>122</v>
      </c>
      <c r="F4" s="139" t="s">
        <v>123</v>
      </c>
      <c r="G4" s="139" t="s">
        <v>124</v>
      </c>
      <c r="H4" s="139">
        <v>0.8</v>
      </c>
      <c r="I4" s="139">
        <v>49.5</v>
      </c>
      <c r="J4" s="139">
        <v>0.76</v>
      </c>
      <c r="K4" s="139">
        <v>98</v>
      </c>
      <c r="L4" s="139">
        <v>2</v>
      </c>
      <c r="M4" s="139"/>
      <c r="N4" s="139" t="s">
        <v>125</v>
      </c>
      <c r="O4" s="139">
        <v>3.6539999999999999</v>
      </c>
      <c r="P4" s="139" t="s">
        <v>126</v>
      </c>
      <c r="Q4" s="139">
        <v>8022803</v>
      </c>
      <c r="R4" s="139" t="s">
        <v>119</v>
      </c>
      <c r="S4" s="139">
        <v>4370</v>
      </c>
      <c r="T4" s="139"/>
      <c r="U4" s="139"/>
      <c r="V4" s="139"/>
      <c r="W4" s="139"/>
      <c r="X4" s="139"/>
      <c r="Y4" s="139"/>
      <c r="Z4" s="139"/>
      <c r="AA4" s="139"/>
      <c r="AB4" s="139">
        <v>3.6539999999999999</v>
      </c>
      <c r="AC4" s="139"/>
      <c r="AD4" s="139"/>
      <c r="AE4" s="139"/>
      <c r="AF4" s="139"/>
      <c r="AG4" s="139"/>
      <c r="AH4" s="139"/>
      <c r="AI4" s="139"/>
      <c r="AJ4" s="139"/>
      <c r="AK4" s="139"/>
      <c r="AL4" s="139"/>
      <c r="AM4" s="139"/>
      <c r="AN4" s="139"/>
      <c r="AO4" s="139"/>
      <c r="AP4" s="139"/>
      <c r="AQ4" s="139"/>
      <c r="AR4" s="139"/>
      <c r="AS4" s="139"/>
      <c r="AT4" s="139"/>
      <c r="AU4" s="139"/>
      <c r="AV4" s="139"/>
      <c r="AW4" s="139"/>
      <c r="AX4" s="139"/>
      <c r="AY4" s="139"/>
      <c r="AZ4" s="139">
        <v>3.6539999999999999</v>
      </c>
      <c r="BA4" s="139"/>
      <c r="BB4" s="139"/>
      <c r="BC4" s="139"/>
      <c r="BD4" s="139"/>
      <c r="BE4" s="139"/>
      <c r="BF4" s="139"/>
      <c r="BG4" s="139"/>
      <c r="BH4" s="139"/>
      <c r="BI4" s="139"/>
      <c r="BJ4" s="139"/>
      <c r="BK4" s="139"/>
      <c r="BL4" s="139"/>
      <c r="BM4" s="139"/>
      <c r="BN4" s="139"/>
      <c r="BO4" s="139"/>
      <c r="BP4" s="139"/>
      <c r="BQ4" s="139"/>
      <c r="BR4" s="139"/>
      <c r="BS4" s="139"/>
      <c r="BT4" s="139"/>
      <c r="BU4" s="139"/>
      <c r="BV4" s="139"/>
      <c r="BW4" s="139"/>
      <c r="BX4" s="139"/>
      <c r="BY4" s="139"/>
      <c r="BZ4" s="139"/>
      <c r="CA4" s="139"/>
      <c r="CB4" s="139"/>
      <c r="CC4" s="139"/>
      <c r="CD4" s="139"/>
      <c r="CE4" s="139"/>
      <c r="CF4" s="139">
        <f>M4+O4-AX4</f>
        <v>3.6539999999999999</v>
      </c>
      <c r="CG4" s="141">
        <v>4370</v>
      </c>
    </row>
    <row r="5" spans="1:86" s="142" customFormat="1">
      <c r="A5" s="139" t="s">
        <v>119</v>
      </c>
      <c r="B5" s="140">
        <v>41334</v>
      </c>
      <c r="C5" s="139" t="s">
        <v>120</v>
      </c>
      <c r="D5" s="139" t="s">
        <v>121</v>
      </c>
      <c r="E5" s="139" t="s">
        <v>122</v>
      </c>
      <c r="F5" s="139" t="s">
        <v>123</v>
      </c>
      <c r="G5" s="139" t="s">
        <v>127</v>
      </c>
      <c r="H5" s="139">
        <v>0.8</v>
      </c>
      <c r="I5" s="139">
        <v>59</v>
      </c>
      <c r="J5" s="139">
        <v>0.76</v>
      </c>
      <c r="K5" s="139">
        <v>98</v>
      </c>
      <c r="L5" s="139">
        <v>4</v>
      </c>
      <c r="M5" s="139"/>
      <c r="N5" s="139" t="s">
        <v>128</v>
      </c>
      <c r="O5" s="139">
        <v>8.7140000000000004</v>
      </c>
      <c r="P5" s="139" t="s">
        <v>126</v>
      </c>
      <c r="Q5" s="139">
        <v>8022803</v>
      </c>
      <c r="R5" s="139" t="s">
        <v>129</v>
      </c>
      <c r="S5" s="139">
        <v>4370</v>
      </c>
      <c r="T5" s="139"/>
      <c r="U5" s="139"/>
      <c r="V5" s="139"/>
      <c r="W5" s="139"/>
      <c r="X5" s="139">
        <v>7.0960000000000001</v>
      </c>
      <c r="Y5" s="139"/>
      <c r="Z5" s="139"/>
      <c r="AA5" s="139"/>
      <c r="AB5" s="139"/>
      <c r="AC5" s="139"/>
      <c r="AD5" s="139"/>
      <c r="AE5" s="139"/>
      <c r="AF5" s="139"/>
      <c r="AG5" s="139"/>
      <c r="AH5" s="139"/>
      <c r="AI5" s="139"/>
      <c r="AJ5" s="139"/>
      <c r="AK5" s="139"/>
      <c r="AL5" s="139">
        <v>0.72199999999999998</v>
      </c>
      <c r="AM5" s="139"/>
      <c r="AN5" s="139"/>
      <c r="AO5" s="139"/>
      <c r="AP5" s="139"/>
      <c r="AQ5" s="139"/>
      <c r="AR5" s="139"/>
      <c r="AS5" s="139"/>
      <c r="AT5" s="139"/>
      <c r="AU5" s="139"/>
      <c r="AV5" s="139"/>
      <c r="AW5" s="139"/>
      <c r="AX5" s="139"/>
      <c r="AY5" s="139"/>
      <c r="AZ5" s="139">
        <v>7.8179999999999996</v>
      </c>
      <c r="BA5" s="139"/>
      <c r="BB5" s="139"/>
      <c r="BC5" s="139"/>
      <c r="BD5" s="139"/>
      <c r="BE5" s="139"/>
      <c r="BF5" s="139"/>
      <c r="BG5" s="139"/>
      <c r="BH5" s="139"/>
      <c r="BI5" s="139"/>
      <c r="BJ5" s="139"/>
      <c r="BK5" s="139"/>
      <c r="BL5" s="139"/>
      <c r="BM5" s="139"/>
      <c r="BN5" s="139"/>
      <c r="BO5" s="139"/>
      <c r="BP5" s="139"/>
      <c r="BQ5" s="139"/>
      <c r="BR5" s="139"/>
      <c r="BS5" s="139"/>
      <c r="BT5" s="139"/>
      <c r="BU5" s="139"/>
      <c r="BV5" s="139"/>
      <c r="BW5" s="139"/>
      <c r="BX5" s="139"/>
      <c r="BY5" s="139"/>
      <c r="BZ5" s="139"/>
      <c r="CA5" s="139"/>
      <c r="CB5" s="139"/>
      <c r="CC5" s="139"/>
      <c r="CD5" s="139"/>
      <c r="CE5" s="139"/>
      <c r="CF5" s="139">
        <f t="shared" ref="CF5:CF11" si="0">M5+O5-AX5</f>
        <v>8.7140000000000004</v>
      </c>
      <c r="CG5" s="141">
        <v>4370</v>
      </c>
    </row>
    <row r="6" spans="1:86" s="142" customFormat="1">
      <c r="A6" s="139" t="s">
        <v>119</v>
      </c>
      <c r="B6" s="140">
        <v>41334</v>
      </c>
      <c r="C6" s="139" t="s">
        <v>120</v>
      </c>
      <c r="D6" s="139" t="s">
        <v>121</v>
      </c>
      <c r="E6" s="139" t="s">
        <v>122</v>
      </c>
      <c r="F6" s="139" t="s">
        <v>123</v>
      </c>
      <c r="G6" s="139" t="s">
        <v>130</v>
      </c>
      <c r="H6" s="139">
        <v>0.8</v>
      </c>
      <c r="I6" s="139">
        <v>29.5</v>
      </c>
      <c r="J6" s="139">
        <v>0.76</v>
      </c>
      <c r="K6" s="139">
        <v>98</v>
      </c>
      <c r="L6" s="139">
        <v>11</v>
      </c>
      <c r="M6" s="139"/>
      <c r="N6" s="139" t="s">
        <v>131</v>
      </c>
      <c r="O6" s="139">
        <v>12.013999999999999</v>
      </c>
      <c r="P6" s="139" t="s">
        <v>126</v>
      </c>
      <c r="Q6" s="139">
        <v>8022803</v>
      </c>
      <c r="R6" s="139" t="s">
        <v>119</v>
      </c>
      <c r="S6" s="139">
        <v>4370</v>
      </c>
      <c r="T6" s="139"/>
      <c r="U6" s="139"/>
      <c r="V6" s="139"/>
      <c r="W6" s="139"/>
      <c r="X6" s="139"/>
      <c r="Y6" s="139"/>
      <c r="Z6" s="139">
        <v>4.2190000000000003</v>
      </c>
      <c r="AA6" s="139">
        <v>6.4770000000000003</v>
      </c>
      <c r="AB6" s="139">
        <v>1.246</v>
      </c>
      <c r="AC6" s="139"/>
      <c r="AD6" s="139"/>
      <c r="AE6" s="139"/>
      <c r="AF6" s="139"/>
      <c r="AG6" s="139"/>
      <c r="AH6" s="139"/>
      <c r="AI6" s="139"/>
      <c r="AJ6" s="139"/>
      <c r="AK6" s="139"/>
      <c r="AL6" s="139"/>
      <c r="AM6" s="139"/>
      <c r="AN6" s="139"/>
      <c r="AO6" s="139"/>
      <c r="AP6" s="139"/>
      <c r="AQ6" s="139"/>
      <c r="AR6" s="139"/>
      <c r="AS6" s="139"/>
      <c r="AT6" s="139"/>
      <c r="AU6" s="139"/>
      <c r="AV6" s="139"/>
      <c r="AW6" s="139"/>
      <c r="AX6" s="139"/>
      <c r="AY6" s="139"/>
      <c r="AZ6" s="139">
        <v>11.942</v>
      </c>
      <c r="BA6" s="139"/>
      <c r="BB6" s="139"/>
      <c r="BC6" s="139"/>
      <c r="BD6" s="139"/>
      <c r="BE6" s="139"/>
      <c r="BF6" s="139"/>
      <c r="BG6" s="139"/>
      <c r="BH6" s="139"/>
      <c r="BI6" s="139"/>
      <c r="BJ6" s="139"/>
      <c r="BK6" s="139"/>
      <c r="BL6" s="139"/>
      <c r="BM6" s="139"/>
      <c r="BN6" s="139"/>
      <c r="BO6" s="139"/>
      <c r="BP6" s="139"/>
      <c r="BQ6" s="139"/>
      <c r="BR6" s="139"/>
      <c r="BS6" s="139"/>
      <c r="BT6" s="139"/>
      <c r="BU6" s="139"/>
      <c r="BV6" s="139"/>
      <c r="BW6" s="139"/>
      <c r="BX6" s="139"/>
      <c r="BY6" s="139"/>
      <c r="BZ6" s="139"/>
      <c r="CA6" s="139"/>
      <c r="CB6" s="139"/>
      <c r="CC6" s="139"/>
      <c r="CD6" s="139"/>
      <c r="CE6" s="139"/>
      <c r="CF6" s="139">
        <f t="shared" si="0"/>
        <v>12.013999999999999</v>
      </c>
      <c r="CG6" s="141">
        <v>4370</v>
      </c>
    </row>
    <row r="7" spans="1:86" s="142" customFormat="1">
      <c r="A7" s="139" t="s">
        <v>132</v>
      </c>
      <c r="B7" s="140">
        <v>41334</v>
      </c>
      <c r="C7" s="139" t="s">
        <v>120</v>
      </c>
      <c r="D7" s="139" t="s">
        <v>121</v>
      </c>
      <c r="E7" s="139" t="s">
        <v>122</v>
      </c>
      <c r="F7" s="139" t="s">
        <v>123</v>
      </c>
      <c r="G7" s="139" t="s">
        <v>133</v>
      </c>
      <c r="H7" s="139">
        <v>0.8</v>
      </c>
      <c r="I7" s="139">
        <v>300</v>
      </c>
      <c r="J7" s="139">
        <v>0.76</v>
      </c>
      <c r="K7" s="139">
        <v>98</v>
      </c>
      <c r="L7" s="139">
        <v>2</v>
      </c>
      <c r="M7" s="139"/>
      <c r="N7" s="139"/>
      <c r="O7" s="139">
        <v>22.244</v>
      </c>
      <c r="P7" s="139" t="s">
        <v>132</v>
      </c>
      <c r="Q7" s="139">
        <v>8022803</v>
      </c>
      <c r="R7" s="139"/>
      <c r="S7" s="139">
        <v>4370</v>
      </c>
      <c r="T7" s="139"/>
      <c r="U7" s="139"/>
      <c r="V7" s="139"/>
      <c r="W7" s="139"/>
      <c r="X7" s="139"/>
      <c r="Y7" s="139"/>
      <c r="Z7" s="139"/>
      <c r="AA7" s="139"/>
      <c r="AB7" s="139"/>
      <c r="AC7" s="139"/>
      <c r="AD7" s="139"/>
      <c r="AE7" s="139"/>
      <c r="AF7" s="139"/>
      <c r="AG7" s="139"/>
      <c r="AH7" s="139"/>
      <c r="AI7" s="139"/>
      <c r="AJ7" s="139"/>
      <c r="AK7" s="139"/>
      <c r="AL7" s="139"/>
      <c r="AM7" s="139"/>
      <c r="AN7" s="139">
        <v>5.468</v>
      </c>
      <c r="AO7" s="139"/>
      <c r="AP7" s="139"/>
      <c r="AQ7" s="139"/>
      <c r="AR7" s="139"/>
      <c r="AS7" s="139"/>
      <c r="AT7" s="139"/>
      <c r="AU7" s="139"/>
      <c r="AV7" s="139"/>
      <c r="AW7" s="139"/>
      <c r="AX7" s="139"/>
      <c r="AY7" s="139"/>
      <c r="AZ7" s="139">
        <v>5.468</v>
      </c>
      <c r="BA7" s="139"/>
      <c r="BB7" s="139"/>
      <c r="BC7" s="139"/>
      <c r="BD7" s="139"/>
      <c r="BE7" s="139"/>
      <c r="BF7" s="139"/>
      <c r="BG7" s="139"/>
      <c r="BH7" s="139"/>
      <c r="BI7" s="139"/>
      <c r="BJ7" s="139"/>
      <c r="BK7" s="139"/>
      <c r="BL7" s="139"/>
      <c r="BM7" s="139"/>
      <c r="BN7" s="139"/>
      <c r="BO7" s="139"/>
      <c r="BP7" s="139"/>
      <c r="BQ7" s="139"/>
      <c r="BR7" s="139"/>
      <c r="BS7" s="139"/>
      <c r="BT7" s="139"/>
      <c r="BU7" s="139"/>
      <c r="BV7" s="139"/>
      <c r="BW7" s="139"/>
      <c r="BX7" s="139"/>
      <c r="BY7" s="139"/>
      <c r="BZ7" s="139"/>
      <c r="CA7" s="139"/>
      <c r="CB7" s="139"/>
      <c r="CC7" s="139"/>
      <c r="CD7" s="139"/>
      <c r="CE7" s="139"/>
      <c r="CF7" s="139">
        <f t="shared" si="0"/>
        <v>22.244</v>
      </c>
      <c r="CG7" s="141">
        <v>4370</v>
      </c>
    </row>
    <row r="8" spans="1:86" s="142" customFormat="1">
      <c r="A8" s="139" t="s">
        <v>134</v>
      </c>
      <c r="B8" s="140">
        <v>41334</v>
      </c>
      <c r="C8" s="139" t="s">
        <v>135</v>
      </c>
      <c r="D8" s="139" t="s">
        <v>121</v>
      </c>
      <c r="E8" s="139" t="s">
        <v>136</v>
      </c>
      <c r="F8" s="139" t="s">
        <v>137</v>
      </c>
      <c r="G8" s="139" t="s">
        <v>138</v>
      </c>
      <c r="H8" s="139">
        <v>1.2</v>
      </c>
      <c r="I8" s="139">
        <v>76</v>
      </c>
      <c r="J8" s="139" t="s">
        <v>139</v>
      </c>
      <c r="K8" s="139">
        <v>58</v>
      </c>
      <c r="L8" s="139">
        <v>7</v>
      </c>
      <c r="M8" s="139"/>
      <c r="N8" s="139"/>
      <c r="O8" s="139">
        <v>4.742</v>
      </c>
      <c r="P8" s="139" t="s">
        <v>140</v>
      </c>
      <c r="Q8" s="139">
        <v>9030110</v>
      </c>
      <c r="R8" s="139"/>
      <c r="S8" s="139">
        <v>4587</v>
      </c>
      <c r="T8" s="139"/>
      <c r="U8" s="139"/>
      <c r="V8" s="139"/>
      <c r="W8" s="139"/>
      <c r="X8" s="139"/>
      <c r="Y8" s="139"/>
      <c r="Z8" s="139"/>
      <c r="AA8" s="139"/>
      <c r="AB8" s="139"/>
      <c r="AC8" s="139"/>
      <c r="AD8" s="139"/>
      <c r="AE8" s="139"/>
      <c r="AF8" s="139"/>
      <c r="AG8" s="139"/>
      <c r="AH8" s="139"/>
      <c r="AI8" s="139"/>
      <c r="AJ8" s="139"/>
      <c r="AK8" s="139"/>
      <c r="AL8" s="139"/>
      <c r="AM8" s="139"/>
      <c r="AN8" s="139"/>
      <c r="AO8" s="139"/>
      <c r="AP8" s="139"/>
      <c r="AQ8" s="139"/>
      <c r="AR8" s="139"/>
      <c r="AS8" s="139"/>
      <c r="AT8" s="139"/>
      <c r="AU8" s="139"/>
      <c r="AV8" s="139"/>
      <c r="AW8" s="139"/>
      <c r="AX8" s="139"/>
      <c r="AY8" s="139"/>
      <c r="AZ8" s="139">
        <v>0</v>
      </c>
      <c r="BA8" s="139"/>
      <c r="BB8" s="139"/>
      <c r="BC8" s="139"/>
      <c r="BD8" s="139"/>
      <c r="BE8" s="139"/>
      <c r="BF8" s="139">
        <v>4.742</v>
      </c>
      <c r="BG8" s="139"/>
      <c r="BH8" s="139"/>
      <c r="BI8" s="139"/>
      <c r="BJ8" s="139"/>
      <c r="BK8" s="139"/>
      <c r="BL8" s="139"/>
      <c r="BM8" s="139"/>
      <c r="BN8" s="139"/>
      <c r="BO8" s="139"/>
      <c r="BP8" s="139"/>
      <c r="BQ8" s="139"/>
      <c r="BR8" s="139"/>
      <c r="BS8" s="139"/>
      <c r="BT8" s="139"/>
      <c r="BU8" s="139"/>
      <c r="BV8" s="139"/>
      <c r="BW8" s="139"/>
      <c r="BX8" s="139"/>
      <c r="BY8" s="139"/>
      <c r="BZ8" s="139"/>
      <c r="CA8" s="139"/>
      <c r="CB8" s="139"/>
      <c r="CC8" s="139"/>
      <c r="CD8" s="139"/>
      <c r="CE8" s="139"/>
      <c r="CF8" s="139">
        <f t="shared" si="0"/>
        <v>4.742</v>
      </c>
      <c r="CG8" s="141">
        <v>4587</v>
      </c>
    </row>
    <row r="9" spans="1:86" s="142" customFormat="1">
      <c r="A9" s="139" t="s">
        <v>141</v>
      </c>
      <c r="B9" s="140">
        <v>41334</v>
      </c>
      <c r="C9" s="139" t="s">
        <v>135</v>
      </c>
      <c r="D9" s="139" t="s">
        <v>121</v>
      </c>
      <c r="E9" s="139" t="s">
        <v>136</v>
      </c>
      <c r="F9" s="139" t="s">
        <v>137</v>
      </c>
      <c r="G9" s="139" t="s">
        <v>142</v>
      </c>
      <c r="H9" s="139">
        <v>1.2</v>
      </c>
      <c r="I9" s="139">
        <v>78</v>
      </c>
      <c r="J9" s="139" t="s">
        <v>139</v>
      </c>
      <c r="K9" s="139">
        <v>58</v>
      </c>
      <c r="L9" s="139">
        <v>6</v>
      </c>
      <c r="M9" s="139"/>
      <c r="N9" s="139" t="s">
        <v>143</v>
      </c>
      <c r="O9" s="139">
        <v>4.1719999999999997</v>
      </c>
      <c r="P9" s="139" t="s">
        <v>126</v>
      </c>
      <c r="Q9" s="139">
        <v>9030110</v>
      </c>
      <c r="R9" s="139" t="s">
        <v>141</v>
      </c>
      <c r="S9" s="139">
        <v>4587</v>
      </c>
      <c r="T9" s="139"/>
      <c r="U9" s="139">
        <v>4.1719999999999997</v>
      </c>
      <c r="V9" s="139"/>
      <c r="W9" s="139"/>
      <c r="X9" s="139"/>
      <c r="Y9" s="139"/>
      <c r="Z9" s="139"/>
      <c r="AA9" s="139"/>
      <c r="AB9" s="139"/>
      <c r="AC9" s="139"/>
      <c r="AD9" s="139"/>
      <c r="AE9" s="139"/>
      <c r="AF9" s="139"/>
      <c r="AG9" s="139"/>
      <c r="AH9" s="139"/>
      <c r="AI9" s="139"/>
      <c r="AJ9" s="139"/>
      <c r="AK9" s="139"/>
      <c r="AL9" s="139"/>
      <c r="AM9" s="139"/>
      <c r="AN9" s="139"/>
      <c r="AO9" s="139"/>
      <c r="AP9" s="139"/>
      <c r="AQ9" s="139"/>
      <c r="AR9" s="139"/>
      <c r="AS9" s="139"/>
      <c r="AT9" s="139"/>
      <c r="AU9" s="139"/>
      <c r="AV9" s="139"/>
      <c r="AW9" s="139"/>
      <c r="AX9" s="139"/>
      <c r="AY9" s="139"/>
      <c r="AZ9" s="139">
        <v>4.1719999999999997</v>
      </c>
      <c r="BA9" s="139"/>
      <c r="BB9" s="139"/>
      <c r="BC9" s="139"/>
      <c r="BD9" s="139"/>
      <c r="BE9" s="139"/>
      <c r="BF9" s="139"/>
      <c r="BG9" s="139"/>
      <c r="BH9" s="139"/>
      <c r="BI9" s="139"/>
      <c r="BJ9" s="139"/>
      <c r="BK9" s="139"/>
      <c r="BL9" s="139"/>
      <c r="BM9" s="139"/>
      <c r="BN9" s="139"/>
      <c r="BO9" s="139"/>
      <c r="BP9" s="139"/>
      <c r="BQ9" s="139"/>
      <c r="BR9" s="139"/>
      <c r="BS9" s="139"/>
      <c r="BT9" s="139"/>
      <c r="BU9" s="139"/>
      <c r="BV9" s="139"/>
      <c r="BW9" s="139"/>
      <c r="BX9" s="139"/>
      <c r="BY9" s="139"/>
      <c r="BZ9" s="139"/>
      <c r="CA9" s="139"/>
      <c r="CB9" s="139"/>
      <c r="CC9" s="139"/>
      <c r="CD9" s="139"/>
      <c r="CE9" s="139"/>
      <c r="CF9" s="139">
        <f t="shared" si="0"/>
        <v>4.1719999999999997</v>
      </c>
      <c r="CG9" s="141">
        <v>4587</v>
      </c>
    </row>
    <row r="10" spans="1:86" s="142" customFormat="1">
      <c r="A10" s="139" t="s">
        <v>144</v>
      </c>
      <c r="B10" s="140">
        <v>41334</v>
      </c>
      <c r="C10" s="139" t="s">
        <v>145</v>
      </c>
      <c r="D10" s="139" t="s">
        <v>146</v>
      </c>
      <c r="E10" s="139" t="s">
        <v>147</v>
      </c>
      <c r="F10" s="139" t="s">
        <v>123</v>
      </c>
      <c r="G10" s="139" t="s">
        <v>148</v>
      </c>
      <c r="H10" s="139">
        <v>2</v>
      </c>
      <c r="I10" s="139">
        <v>67</v>
      </c>
      <c r="J10" s="139" t="s">
        <v>149</v>
      </c>
      <c r="K10" s="139">
        <v>64</v>
      </c>
      <c r="L10" s="139">
        <v>16</v>
      </c>
      <c r="M10" s="139"/>
      <c r="N10" s="139" t="s">
        <v>150</v>
      </c>
      <c r="O10" s="139">
        <v>32.171999999999997</v>
      </c>
      <c r="P10" s="139" t="s">
        <v>126</v>
      </c>
      <c r="Q10" s="139">
        <v>9030104</v>
      </c>
      <c r="R10" s="139" t="s">
        <v>144</v>
      </c>
      <c r="S10" s="139">
        <v>4520</v>
      </c>
      <c r="T10" s="139"/>
      <c r="U10" s="139">
        <v>6.96</v>
      </c>
      <c r="V10" s="139">
        <v>25.212</v>
      </c>
      <c r="W10" s="139"/>
      <c r="X10" s="139"/>
      <c r="Y10" s="139"/>
      <c r="Z10" s="139"/>
      <c r="AA10" s="139"/>
      <c r="AB10" s="139"/>
      <c r="AC10" s="139"/>
      <c r="AD10" s="139"/>
      <c r="AE10" s="139"/>
      <c r="AF10" s="139"/>
      <c r="AG10" s="139"/>
      <c r="AH10" s="139"/>
      <c r="AI10" s="139"/>
      <c r="AJ10" s="139"/>
      <c r="AK10" s="139"/>
      <c r="AL10" s="139"/>
      <c r="AM10" s="139"/>
      <c r="AN10" s="139"/>
      <c r="AO10" s="139"/>
      <c r="AP10" s="139"/>
      <c r="AQ10" s="139"/>
      <c r="AR10" s="139"/>
      <c r="AS10" s="139"/>
      <c r="AT10" s="139"/>
      <c r="AU10" s="139"/>
      <c r="AV10" s="139"/>
      <c r="AW10" s="139"/>
      <c r="AX10" s="139"/>
      <c r="AY10" s="139"/>
      <c r="AZ10" s="139">
        <v>32.171999999999997</v>
      </c>
      <c r="BA10" s="139"/>
      <c r="BB10" s="139"/>
      <c r="BC10" s="139"/>
      <c r="BD10" s="139"/>
      <c r="BE10" s="139"/>
      <c r="BF10" s="139"/>
      <c r="BG10" s="139"/>
      <c r="BH10" s="139"/>
      <c r="BI10" s="139"/>
      <c r="BJ10" s="139"/>
      <c r="BK10" s="139"/>
      <c r="BL10" s="139"/>
      <c r="BM10" s="139"/>
      <c r="BN10" s="139"/>
      <c r="BO10" s="139"/>
      <c r="BP10" s="139"/>
      <c r="BQ10" s="139"/>
      <c r="BR10" s="139"/>
      <c r="BS10" s="139"/>
      <c r="BT10" s="139"/>
      <c r="BU10" s="139"/>
      <c r="BV10" s="139"/>
      <c r="BW10" s="139"/>
      <c r="BX10" s="139"/>
      <c r="BY10" s="139"/>
      <c r="BZ10" s="139"/>
      <c r="CA10" s="139"/>
      <c r="CB10" s="139"/>
      <c r="CC10" s="139"/>
      <c r="CD10" s="139"/>
      <c r="CE10" s="139"/>
      <c r="CF10" s="139">
        <f t="shared" si="0"/>
        <v>32.171999999999997</v>
      </c>
      <c r="CG10" s="141">
        <v>4520</v>
      </c>
    </row>
    <row r="11" spans="1:86" s="142" customFormat="1">
      <c r="A11" s="139" t="s">
        <v>144</v>
      </c>
      <c r="B11" s="140">
        <v>41334</v>
      </c>
      <c r="C11" s="139" t="s">
        <v>145</v>
      </c>
      <c r="D11" s="139" t="s">
        <v>146</v>
      </c>
      <c r="E11" s="139" t="s">
        <v>147</v>
      </c>
      <c r="F11" s="139" t="s">
        <v>123</v>
      </c>
      <c r="G11" s="139" t="s">
        <v>151</v>
      </c>
      <c r="H11" s="139">
        <v>2</v>
      </c>
      <c r="I11" s="139">
        <v>58</v>
      </c>
      <c r="J11" s="139" t="s">
        <v>149</v>
      </c>
      <c r="K11" s="139">
        <v>64</v>
      </c>
      <c r="L11" s="139">
        <v>3</v>
      </c>
      <c r="M11" s="139"/>
      <c r="N11" s="139" t="s">
        <v>143</v>
      </c>
      <c r="O11" s="139">
        <v>5.194</v>
      </c>
      <c r="P11" s="139" t="s">
        <v>126</v>
      </c>
      <c r="Q11" s="139">
        <v>9030104</v>
      </c>
      <c r="R11" s="139" t="s">
        <v>144</v>
      </c>
      <c r="S11" s="139">
        <v>4520</v>
      </c>
      <c r="T11" s="139"/>
      <c r="U11" s="139"/>
      <c r="V11" s="139"/>
      <c r="W11" s="139"/>
      <c r="X11" s="139">
        <v>5.194</v>
      </c>
      <c r="Y11" s="139"/>
      <c r="Z11" s="139"/>
      <c r="AA11" s="139"/>
      <c r="AB11" s="139"/>
      <c r="AC11" s="139"/>
      <c r="AD11" s="139"/>
      <c r="AE11" s="139"/>
      <c r="AF11" s="139"/>
      <c r="AG11" s="139"/>
      <c r="AH11" s="139"/>
      <c r="AI11" s="139"/>
      <c r="AJ11" s="139"/>
      <c r="AK11" s="139"/>
      <c r="AL11" s="139"/>
      <c r="AM11" s="139"/>
      <c r="AN11" s="139"/>
      <c r="AO11" s="139"/>
      <c r="AP11" s="139"/>
      <c r="AQ11" s="139"/>
      <c r="AR11" s="139"/>
      <c r="AS11" s="139"/>
      <c r="AT11" s="139"/>
      <c r="AU11" s="139"/>
      <c r="AV11" s="139"/>
      <c r="AW11" s="139"/>
      <c r="AX11" s="139"/>
      <c r="AY11" s="139"/>
      <c r="AZ11" s="139">
        <v>5.194</v>
      </c>
      <c r="BA11" s="139"/>
      <c r="BB11" s="139"/>
      <c r="BC11" s="139"/>
      <c r="BD11" s="139"/>
      <c r="BE11" s="139"/>
      <c r="BF11" s="139"/>
      <c r="BG11" s="139"/>
      <c r="BH11" s="139"/>
      <c r="BI11" s="139"/>
      <c r="BJ11" s="139"/>
      <c r="BK11" s="139"/>
      <c r="BL11" s="139"/>
      <c r="BM11" s="139"/>
      <c r="BN11" s="139"/>
      <c r="BO11" s="139"/>
      <c r="BP11" s="139"/>
      <c r="BQ11" s="139"/>
      <c r="BR11" s="139"/>
      <c r="BS11" s="139"/>
      <c r="BT11" s="139"/>
      <c r="BU11" s="139"/>
      <c r="BV11" s="139"/>
      <c r="BW11" s="139"/>
      <c r="BX11" s="139"/>
      <c r="BY11" s="139"/>
      <c r="BZ11" s="139"/>
      <c r="CA11" s="139"/>
      <c r="CB11" s="139"/>
      <c r="CC11" s="139"/>
      <c r="CD11" s="139"/>
      <c r="CE11" s="139"/>
      <c r="CF11" s="139">
        <f t="shared" si="0"/>
        <v>5.194</v>
      </c>
      <c r="CG11" s="141">
        <v>4520</v>
      </c>
    </row>
  </sheetData>
  <mergeCells count="3">
    <mergeCell ref="A1:R1"/>
    <mergeCell ref="S1:AW1"/>
    <mergeCell ref="AY1:CC1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CH11"/>
  <sheetViews>
    <sheetView workbookViewId="0">
      <selection activeCell="R11" sqref="A1:R11"/>
    </sheetView>
  </sheetViews>
  <sheetFormatPr defaultRowHeight="13.5"/>
  <cols>
    <col min="1" max="16384" width="9" style="53"/>
  </cols>
  <sheetData>
    <row r="1" spans="1:86" s="122" customFormat="1">
      <c r="A1" s="109" t="s">
        <v>152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1"/>
      <c r="O1" s="110"/>
      <c r="P1" s="110"/>
      <c r="Q1" s="110"/>
      <c r="R1" s="110"/>
      <c r="S1" s="112" t="s">
        <v>94</v>
      </c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12"/>
      <c r="AL1" s="112"/>
      <c r="AM1" s="112"/>
      <c r="AN1" s="112"/>
      <c r="AO1" s="112"/>
      <c r="AP1" s="112"/>
      <c r="AQ1" s="112"/>
      <c r="AR1" s="112"/>
      <c r="AS1" s="112"/>
      <c r="AT1" s="112"/>
      <c r="AU1" s="112"/>
      <c r="AV1" s="112"/>
      <c r="AW1" s="113"/>
      <c r="AX1" s="114"/>
      <c r="AY1" s="115" t="s">
        <v>95</v>
      </c>
      <c r="AZ1" s="116"/>
      <c r="BA1" s="116"/>
      <c r="BB1" s="116"/>
      <c r="BC1" s="116"/>
      <c r="BD1" s="116"/>
      <c r="BE1" s="116"/>
      <c r="BF1" s="116"/>
      <c r="BG1" s="116"/>
      <c r="BH1" s="116"/>
      <c r="BI1" s="116"/>
      <c r="BJ1" s="116"/>
      <c r="BK1" s="116"/>
      <c r="BL1" s="116"/>
      <c r="BM1" s="116"/>
      <c r="BN1" s="116"/>
      <c r="BO1" s="116"/>
      <c r="BP1" s="116"/>
      <c r="BQ1" s="116"/>
      <c r="BR1" s="116"/>
      <c r="BS1" s="116"/>
      <c r="BT1" s="116"/>
      <c r="BU1" s="116"/>
      <c r="BV1" s="116"/>
      <c r="BW1" s="116"/>
      <c r="BX1" s="116"/>
      <c r="BY1" s="116"/>
      <c r="BZ1" s="116"/>
      <c r="CA1" s="116"/>
      <c r="CB1" s="116"/>
      <c r="CC1" s="117"/>
      <c r="CD1" s="118"/>
      <c r="CE1" s="118"/>
      <c r="CF1" s="119"/>
      <c r="CG1" s="120"/>
      <c r="CH1" s="121"/>
    </row>
    <row r="2" spans="1:86" s="122" customFormat="1">
      <c r="A2" s="143"/>
      <c r="B2" s="144"/>
      <c r="C2" s="144"/>
      <c r="D2" s="144"/>
      <c r="E2" s="144"/>
      <c r="F2" s="144"/>
      <c r="G2" s="144"/>
      <c r="H2" s="144"/>
      <c r="I2" s="144"/>
      <c r="J2" s="144"/>
      <c r="K2" s="144"/>
      <c r="L2" s="144"/>
      <c r="M2" s="144"/>
      <c r="N2" s="145"/>
      <c r="O2" s="144"/>
      <c r="P2" s="144"/>
      <c r="Q2" s="144"/>
      <c r="R2" s="144"/>
      <c r="S2" s="146"/>
      <c r="T2" s="146"/>
      <c r="U2" s="146"/>
      <c r="V2" s="146"/>
      <c r="W2" s="146"/>
      <c r="X2" s="146"/>
      <c r="Y2" s="146"/>
      <c r="Z2" s="146"/>
      <c r="AA2" s="146"/>
      <c r="AB2" s="146"/>
      <c r="AC2" s="146"/>
      <c r="AD2" s="146"/>
      <c r="AE2" s="146"/>
      <c r="AF2" s="146"/>
      <c r="AG2" s="146"/>
      <c r="AH2" s="146"/>
      <c r="AI2" s="146"/>
      <c r="AJ2" s="146"/>
      <c r="AK2" s="146"/>
      <c r="AL2" s="146"/>
      <c r="AM2" s="146"/>
      <c r="AN2" s="146"/>
      <c r="AO2" s="146"/>
      <c r="AP2" s="146"/>
      <c r="AQ2" s="146"/>
      <c r="AR2" s="146"/>
      <c r="AS2" s="146"/>
      <c r="AT2" s="146"/>
      <c r="AU2" s="146"/>
      <c r="AV2" s="146"/>
      <c r="AW2" s="147"/>
      <c r="AX2" s="114"/>
      <c r="AY2" s="148"/>
      <c r="AZ2" s="149"/>
      <c r="BA2" s="149"/>
      <c r="BB2" s="149"/>
      <c r="BC2" s="149"/>
      <c r="BD2" s="149"/>
      <c r="BE2" s="149"/>
      <c r="BF2" s="149"/>
      <c r="BG2" s="149"/>
      <c r="BH2" s="149"/>
      <c r="BI2" s="149"/>
      <c r="BJ2" s="149"/>
      <c r="BK2" s="149"/>
      <c r="BL2" s="149"/>
      <c r="BM2" s="149"/>
      <c r="BN2" s="149"/>
      <c r="BO2" s="149"/>
      <c r="BP2" s="149"/>
      <c r="BQ2" s="149"/>
      <c r="BR2" s="149"/>
      <c r="BS2" s="149"/>
      <c r="BT2" s="149"/>
      <c r="BU2" s="149"/>
      <c r="BV2" s="149"/>
      <c r="BW2" s="149"/>
      <c r="BX2" s="149"/>
      <c r="BY2" s="149"/>
      <c r="BZ2" s="149"/>
      <c r="CA2" s="149"/>
      <c r="CB2" s="149"/>
      <c r="CC2" s="150"/>
      <c r="CD2" s="118"/>
      <c r="CE2" s="118"/>
      <c r="CF2" s="120"/>
      <c r="CG2" s="120"/>
      <c r="CH2" s="121"/>
    </row>
    <row r="3" spans="1:86" s="138" customFormat="1" ht="24">
      <c r="A3" s="123" t="s">
        <v>96</v>
      </c>
      <c r="B3" s="124" t="s">
        <v>97</v>
      </c>
      <c r="C3" s="123" t="s">
        <v>98</v>
      </c>
      <c r="D3" s="125" t="s">
        <v>99</v>
      </c>
      <c r="E3" s="126" t="s">
        <v>100</v>
      </c>
      <c r="F3" s="127" t="s">
        <v>101</v>
      </c>
      <c r="G3" s="123" t="s">
        <v>102</v>
      </c>
      <c r="H3" s="123" t="s">
        <v>103</v>
      </c>
      <c r="I3" s="123" t="s">
        <v>104</v>
      </c>
      <c r="J3" s="128" t="s">
        <v>105</v>
      </c>
      <c r="K3" s="123" t="s">
        <v>106</v>
      </c>
      <c r="L3" s="129" t="s">
        <v>107</v>
      </c>
      <c r="M3" s="130" t="s">
        <v>24</v>
      </c>
      <c r="N3" s="121" t="s">
        <v>108</v>
      </c>
      <c r="O3" s="123" t="s">
        <v>109</v>
      </c>
      <c r="P3" s="123" t="s">
        <v>110</v>
      </c>
      <c r="Q3" s="123" t="s">
        <v>111</v>
      </c>
      <c r="R3" s="128" t="s">
        <v>112</v>
      </c>
      <c r="S3" s="131">
        <v>1</v>
      </c>
      <c r="T3" s="131">
        <v>2</v>
      </c>
      <c r="U3" s="131">
        <v>3</v>
      </c>
      <c r="V3" s="131">
        <v>4</v>
      </c>
      <c r="W3" s="131">
        <v>5</v>
      </c>
      <c r="X3" s="131">
        <v>6</v>
      </c>
      <c r="Y3" s="131">
        <v>7</v>
      </c>
      <c r="Z3" s="131">
        <v>8</v>
      </c>
      <c r="AA3" s="131">
        <v>9</v>
      </c>
      <c r="AB3" s="131">
        <v>10</v>
      </c>
      <c r="AC3" s="131">
        <v>11</v>
      </c>
      <c r="AD3" s="131">
        <v>12</v>
      </c>
      <c r="AE3" s="131">
        <v>13</v>
      </c>
      <c r="AF3" s="131">
        <v>14</v>
      </c>
      <c r="AG3" s="131">
        <v>15</v>
      </c>
      <c r="AH3" s="131">
        <v>16</v>
      </c>
      <c r="AI3" s="131">
        <v>17</v>
      </c>
      <c r="AJ3" s="131">
        <v>18</v>
      </c>
      <c r="AK3" s="131">
        <v>19</v>
      </c>
      <c r="AL3" s="131">
        <v>20</v>
      </c>
      <c r="AM3" s="131">
        <v>21</v>
      </c>
      <c r="AN3" s="131">
        <v>22</v>
      </c>
      <c r="AO3" s="131">
        <v>23</v>
      </c>
      <c r="AP3" s="131">
        <v>24</v>
      </c>
      <c r="AQ3" s="131">
        <v>25</v>
      </c>
      <c r="AR3" s="131">
        <v>26</v>
      </c>
      <c r="AS3" s="131">
        <v>27</v>
      </c>
      <c r="AT3" s="131">
        <v>28</v>
      </c>
      <c r="AU3" s="131">
        <v>29</v>
      </c>
      <c r="AV3" s="131">
        <v>30</v>
      </c>
      <c r="AW3" s="131">
        <v>31</v>
      </c>
      <c r="AX3" s="132" t="s">
        <v>113</v>
      </c>
      <c r="AY3" s="133">
        <v>1</v>
      </c>
      <c r="AZ3" s="133">
        <v>2</v>
      </c>
      <c r="BA3" s="133">
        <v>3</v>
      </c>
      <c r="BB3" s="133">
        <v>4</v>
      </c>
      <c r="BC3" s="133">
        <v>5</v>
      </c>
      <c r="BD3" s="133">
        <v>6</v>
      </c>
      <c r="BE3" s="133">
        <v>7</v>
      </c>
      <c r="BF3" s="133">
        <v>8</v>
      </c>
      <c r="BG3" s="133">
        <v>9</v>
      </c>
      <c r="BH3" s="133">
        <v>10</v>
      </c>
      <c r="BI3" s="133">
        <v>11</v>
      </c>
      <c r="BJ3" s="133">
        <v>12</v>
      </c>
      <c r="BK3" s="133">
        <v>13</v>
      </c>
      <c r="BL3" s="133">
        <v>14</v>
      </c>
      <c r="BM3" s="133">
        <v>15</v>
      </c>
      <c r="BN3" s="133">
        <v>16</v>
      </c>
      <c r="BO3" s="133">
        <v>17</v>
      </c>
      <c r="BP3" s="133">
        <v>18</v>
      </c>
      <c r="BQ3" s="133">
        <v>19</v>
      </c>
      <c r="BR3" s="133">
        <v>20</v>
      </c>
      <c r="BS3" s="133">
        <v>21</v>
      </c>
      <c r="BT3" s="133">
        <v>22</v>
      </c>
      <c r="BU3" s="133">
        <v>23</v>
      </c>
      <c r="BV3" s="133">
        <v>24</v>
      </c>
      <c r="BW3" s="133">
        <v>25</v>
      </c>
      <c r="BX3" s="133">
        <v>26</v>
      </c>
      <c r="BY3" s="133">
        <v>27</v>
      </c>
      <c r="BZ3" s="133">
        <v>28</v>
      </c>
      <c r="CA3" s="133">
        <v>29</v>
      </c>
      <c r="CB3" s="133">
        <v>30</v>
      </c>
      <c r="CC3" s="133">
        <v>31</v>
      </c>
      <c r="CD3" s="134" t="s">
        <v>114</v>
      </c>
      <c r="CE3" s="135" t="s">
        <v>115</v>
      </c>
      <c r="CF3" s="136" t="s">
        <v>116</v>
      </c>
      <c r="CG3" s="137" t="s">
        <v>117</v>
      </c>
      <c r="CH3" s="121" t="s">
        <v>118</v>
      </c>
    </row>
    <row r="4" spans="1:86" s="142" customFormat="1">
      <c r="A4" s="139" t="s">
        <v>119</v>
      </c>
      <c r="B4" s="140">
        <v>41334</v>
      </c>
      <c r="C4" s="139" t="s">
        <v>120</v>
      </c>
      <c r="D4" s="139" t="s">
        <v>121</v>
      </c>
      <c r="E4" s="139" t="s">
        <v>122</v>
      </c>
      <c r="F4" s="139" t="s">
        <v>123</v>
      </c>
      <c r="G4" s="139" t="s">
        <v>124</v>
      </c>
      <c r="H4" s="139">
        <v>0.8</v>
      </c>
      <c r="I4" s="139">
        <v>49.5</v>
      </c>
      <c r="J4" s="139">
        <v>0.76</v>
      </c>
      <c r="K4" s="139">
        <v>98</v>
      </c>
      <c r="L4" s="139">
        <v>2</v>
      </c>
      <c r="M4" s="139"/>
      <c r="N4" s="139" t="s">
        <v>125</v>
      </c>
      <c r="O4" s="139">
        <v>3.6539999999999999</v>
      </c>
      <c r="P4" s="139" t="s">
        <v>126</v>
      </c>
      <c r="Q4" s="139">
        <v>8022803</v>
      </c>
      <c r="R4" s="139" t="s">
        <v>119</v>
      </c>
      <c r="S4" s="139">
        <v>4370</v>
      </c>
      <c r="T4" s="139"/>
      <c r="U4" s="139"/>
      <c r="V4" s="139"/>
      <c r="W4" s="139"/>
      <c r="X4" s="139"/>
      <c r="Y4" s="139"/>
      <c r="Z4" s="139"/>
      <c r="AA4" s="139"/>
      <c r="AB4" s="139">
        <v>3.6539999999999999</v>
      </c>
      <c r="AC4" s="139"/>
      <c r="AD4" s="139"/>
      <c r="AE4" s="139"/>
      <c r="AF4" s="139"/>
      <c r="AG4" s="139"/>
      <c r="AH4" s="139"/>
      <c r="AI4" s="139"/>
      <c r="AJ4" s="139"/>
      <c r="AK4" s="139"/>
      <c r="AL4" s="139"/>
      <c r="AM4" s="139"/>
      <c r="AN4" s="139"/>
      <c r="AO4" s="139"/>
      <c r="AP4" s="139"/>
      <c r="AQ4" s="139"/>
      <c r="AR4" s="139"/>
      <c r="AS4" s="139"/>
      <c r="AT4" s="139"/>
      <c r="AU4" s="139"/>
      <c r="AV4" s="139"/>
      <c r="AW4" s="139"/>
      <c r="AX4" s="139"/>
      <c r="AY4" s="139"/>
      <c r="AZ4" s="139">
        <v>3.6539999999999999</v>
      </c>
      <c r="BA4" s="139"/>
      <c r="BB4" s="139"/>
      <c r="BC4" s="139"/>
      <c r="BD4" s="139"/>
      <c r="BE4" s="139"/>
      <c r="BF4" s="139"/>
      <c r="BG4" s="139"/>
      <c r="BH4" s="139"/>
      <c r="BI4" s="139"/>
      <c r="BJ4" s="139"/>
      <c r="BK4" s="139"/>
      <c r="BL4" s="139"/>
      <c r="BM4" s="139"/>
      <c r="BN4" s="139"/>
      <c r="BO4" s="139"/>
      <c r="BP4" s="139"/>
      <c r="BQ4" s="139"/>
      <c r="BR4" s="139"/>
      <c r="BS4" s="139"/>
      <c r="BT4" s="139"/>
      <c r="BU4" s="139"/>
      <c r="BV4" s="139"/>
      <c r="BW4" s="139"/>
      <c r="BX4" s="139"/>
      <c r="BY4" s="139"/>
      <c r="BZ4" s="139"/>
      <c r="CA4" s="139"/>
      <c r="CB4" s="139"/>
      <c r="CC4" s="139"/>
      <c r="CD4" s="139"/>
      <c r="CE4" s="139"/>
      <c r="CF4" s="139">
        <f>M4+O4-AX4</f>
        <v>3.6539999999999999</v>
      </c>
      <c r="CG4" s="141">
        <v>4370</v>
      </c>
    </row>
    <row r="5" spans="1:86" s="142" customFormat="1">
      <c r="A5" s="139" t="s">
        <v>119</v>
      </c>
      <c r="B5" s="140">
        <v>41334</v>
      </c>
      <c r="C5" s="139" t="s">
        <v>120</v>
      </c>
      <c r="D5" s="139" t="s">
        <v>121</v>
      </c>
      <c r="E5" s="139" t="s">
        <v>122</v>
      </c>
      <c r="F5" s="139" t="s">
        <v>123</v>
      </c>
      <c r="G5" s="139" t="s">
        <v>127</v>
      </c>
      <c r="H5" s="139">
        <v>0.8</v>
      </c>
      <c r="I5" s="139">
        <v>59</v>
      </c>
      <c r="J5" s="139">
        <v>0.76</v>
      </c>
      <c r="K5" s="139">
        <v>98</v>
      </c>
      <c r="L5" s="139">
        <v>4</v>
      </c>
      <c r="M5" s="139"/>
      <c r="N5" s="139" t="s">
        <v>128</v>
      </c>
      <c r="O5" s="139">
        <v>8.7140000000000004</v>
      </c>
      <c r="P5" s="139" t="s">
        <v>126</v>
      </c>
      <c r="Q5" s="139">
        <v>8022803</v>
      </c>
      <c r="R5" s="139" t="s">
        <v>129</v>
      </c>
      <c r="S5" s="139">
        <v>4370</v>
      </c>
      <c r="T5" s="139"/>
      <c r="U5" s="139"/>
      <c r="V5" s="139"/>
      <c r="W5" s="139"/>
      <c r="X5" s="139">
        <v>7.0960000000000001</v>
      </c>
      <c r="Y5" s="139"/>
      <c r="Z5" s="139"/>
      <c r="AA5" s="139"/>
      <c r="AB5" s="139"/>
      <c r="AC5" s="139"/>
      <c r="AD5" s="139"/>
      <c r="AE5" s="139"/>
      <c r="AF5" s="139"/>
      <c r="AG5" s="139"/>
      <c r="AH5" s="139"/>
      <c r="AI5" s="139"/>
      <c r="AJ5" s="139"/>
      <c r="AK5" s="139"/>
      <c r="AL5" s="139">
        <v>0.72199999999999998</v>
      </c>
      <c r="AM5" s="139"/>
      <c r="AN5" s="139"/>
      <c r="AO5" s="139"/>
      <c r="AP5" s="139"/>
      <c r="AQ5" s="139"/>
      <c r="AR5" s="139"/>
      <c r="AS5" s="139"/>
      <c r="AT5" s="139"/>
      <c r="AU5" s="139"/>
      <c r="AV5" s="139"/>
      <c r="AW5" s="139"/>
      <c r="AX5" s="139"/>
      <c r="AY5" s="139"/>
      <c r="AZ5" s="139">
        <v>7.8179999999999996</v>
      </c>
      <c r="BA5" s="139"/>
      <c r="BB5" s="139"/>
      <c r="BC5" s="139"/>
      <c r="BD5" s="139"/>
      <c r="BE5" s="139"/>
      <c r="BF5" s="139"/>
      <c r="BG5" s="139"/>
      <c r="BH5" s="139"/>
      <c r="BI5" s="139"/>
      <c r="BJ5" s="139"/>
      <c r="BK5" s="139"/>
      <c r="BL5" s="139"/>
      <c r="BM5" s="139"/>
      <c r="BN5" s="139"/>
      <c r="BO5" s="139"/>
      <c r="BP5" s="139"/>
      <c r="BQ5" s="139"/>
      <c r="BR5" s="139"/>
      <c r="BS5" s="139"/>
      <c r="BT5" s="139"/>
      <c r="BU5" s="139"/>
      <c r="BV5" s="139"/>
      <c r="BW5" s="139"/>
      <c r="BX5" s="139"/>
      <c r="BY5" s="139"/>
      <c r="BZ5" s="139"/>
      <c r="CA5" s="139"/>
      <c r="CB5" s="139"/>
      <c r="CC5" s="139"/>
      <c r="CD5" s="139"/>
      <c r="CE5" s="139"/>
      <c r="CF5" s="139">
        <f t="shared" ref="CF5:CF11" si="0">M5+O5-AX5</f>
        <v>8.7140000000000004</v>
      </c>
      <c r="CG5" s="141">
        <v>4370</v>
      </c>
    </row>
    <row r="6" spans="1:86" s="142" customFormat="1">
      <c r="A6" s="139" t="s">
        <v>119</v>
      </c>
      <c r="B6" s="140">
        <v>41334</v>
      </c>
      <c r="C6" s="139" t="s">
        <v>120</v>
      </c>
      <c r="D6" s="139" t="s">
        <v>121</v>
      </c>
      <c r="E6" s="139" t="s">
        <v>122</v>
      </c>
      <c r="F6" s="139" t="s">
        <v>123</v>
      </c>
      <c r="G6" s="139" t="s">
        <v>130</v>
      </c>
      <c r="H6" s="139">
        <v>0.8</v>
      </c>
      <c r="I6" s="139">
        <v>29.5</v>
      </c>
      <c r="J6" s="139">
        <v>0.76</v>
      </c>
      <c r="K6" s="139">
        <v>98</v>
      </c>
      <c r="L6" s="139">
        <v>11</v>
      </c>
      <c r="M6" s="139"/>
      <c r="N6" s="139" t="s">
        <v>131</v>
      </c>
      <c r="O6" s="139">
        <v>12.013999999999999</v>
      </c>
      <c r="P6" s="139" t="s">
        <v>126</v>
      </c>
      <c r="Q6" s="139">
        <v>8022803</v>
      </c>
      <c r="R6" s="139" t="s">
        <v>119</v>
      </c>
      <c r="S6" s="139">
        <v>4370</v>
      </c>
      <c r="T6" s="139"/>
      <c r="U6" s="139"/>
      <c r="V6" s="139"/>
      <c r="W6" s="139"/>
      <c r="X6" s="139"/>
      <c r="Y6" s="139"/>
      <c r="Z6" s="139">
        <v>4.2190000000000003</v>
      </c>
      <c r="AA6" s="139">
        <v>6.4770000000000003</v>
      </c>
      <c r="AB6" s="139">
        <v>1.246</v>
      </c>
      <c r="AC6" s="139"/>
      <c r="AD6" s="139"/>
      <c r="AE6" s="139"/>
      <c r="AF6" s="139"/>
      <c r="AG6" s="139"/>
      <c r="AH6" s="139"/>
      <c r="AI6" s="139"/>
      <c r="AJ6" s="139"/>
      <c r="AK6" s="139"/>
      <c r="AL6" s="139"/>
      <c r="AM6" s="139"/>
      <c r="AN6" s="139"/>
      <c r="AO6" s="139"/>
      <c r="AP6" s="139"/>
      <c r="AQ6" s="139"/>
      <c r="AR6" s="139"/>
      <c r="AS6" s="139"/>
      <c r="AT6" s="139"/>
      <c r="AU6" s="139"/>
      <c r="AV6" s="139"/>
      <c r="AW6" s="139"/>
      <c r="AX6" s="139"/>
      <c r="AY6" s="139"/>
      <c r="AZ6" s="139">
        <v>11.942</v>
      </c>
      <c r="BA6" s="139"/>
      <c r="BB6" s="139"/>
      <c r="BC6" s="139"/>
      <c r="BD6" s="139"/>
      <c r="BE6" s="139"/>
      <c r="BF6" s="139"/>
      <c r="BG6" s="139"/>
      <c r="BH6" s="139"/>
      <c r="BI6" s="139"/>
      <c r="BJ6" s="139"/>
      <c r="BK6" s="139"/>
      <c r="BL6" s="139"/>
      <c r="BM6" s="139"/>
      <c r="BN6" s="139"/>
      <c r="BO6" s="139"/>
      <c r="BP6" s="139"/>
      <c r="BQ6" s="139"/>
      <c r="BR6" s="139"/>
      <c r="BS6" s="139"/>
      <c r="BT6" s="139"/>
      <c r="BU6" s="139"/>
      <c r="BV6" s="139"/>
      <c r="BW6" s="139"/>
      <c r="BX6" s="139"/>
      <c r="BY6" s="139"/>
      <c r="BZ6" s="139"/>
      <c r="CA6" s="139"/>
      <c r="CB6" s="139"/>
      <c r="CC6" s="139"/>
      <c r="CD6" s="139"/>
      <c r="CE6" s="139"/>
      <c r="CF6" s="139">
        <f t="shared" si="0"/>
        <v>12.013999999999999</v>
      </c>
      <c r="CG6" s="141">
        <v>4370</v>
      </c>
    </row>
    <row r="7" spans="1:86" s="142" customFormat="1">
      <c r="A7" s="139" t="s">
        <v>132</v>
      </c>
      <c r="B7" s="140">
        <v>41334</v>
      </c>
      <c r="C7" s="139" t="s">
        <v>120</v>
      </c>
      <c r="D7" s="139" t="s">
        <v>121</v>
      </c>
      <c r="E7" s="139" t="s">
        <v>122</v>
      </c>
      <c r="F7" s="139" t="s">
        <v>123</v>
      </c>
      <c r="G7" s="139" t="s">
        <v>133</v>
      </c>
      <c r="H7" s="139">
        <v>0.8</v>
      </c>
      <c r="I7" s="139">
        <v>300</v>
      </c>
      <c r="J7" s="139">
        <v>0.76</v>
      </c>
      <c r="K7" s="139">
        <v>98</v>
      </c>
      <c r="L7" s="139">
        <v>2</v>
      </c>
      <c r="M7" s="139"/>
      <c r="N7" s="139"/>
      <c r="O7" s="139">
        <v>22.244</v>
      </c>
      <c r="P7" s="139" t="s">
        <v>132</v>
      </c>
      <c r="Q7" s="139">
        <v>8022803</v>
      </c>
      <c r="R7" s="139"/>
      <c r="S7" s="139">
        <v>4370</v>
      </c>
      <c r="T7" s="139"/>
      <c r="U7" s="139"/>
      <c r="V7" s="139"/>
      <c r="W7" s="139"/>
      <c r="X7" s="139"/>
      <c r="Y7" s="139"/>
      <c r="Z7" s="139"/>
      <c r="AA7" s="139"/>
      <c r="AB7" s="139"/>
      <c r="AC7" s="139"/>
      <c r="AD7" s="139"/>
      <c r="AE7" s="139"/>
      <c r="AF7" s="139"/>
      <c r="AG7" s="139"/>
      <c r="AH7" s="139"/>
      <c r="AI7" s="139"/>
      <c r="AJ7" s="139"/>
      <c r="AK7" s="139"/>
      <c r="AL7" s="139"/>
      <c r="AM7" s="139"/>
      <c r="AN7" s="139">
        <v>5.468</v>
      </c>
      <c r="AO7" s="139"/>
      <c r="AP7" s="139"/>
      <c r="AQ7" s="139"/>
      <c r="AR7" s="139"/>
      <c r="AS7" s="139"/>
      <c r="AT7" s="139"/>
      <c r="AU7" s="139"/>
      <c r="AV7" s="139"/>
      <c r="AW7" s="139"/>
      <c r="AX7" s="139"/>
      <c r="AY7" s="139"/>
      <c r="AZ7" s="139">
        <v>5.468</v>
      </c>
      <c r="BA7" s="139"/>
      <c r="BB7" s="139"/>
      <c r="BC7" s="139"/>
      <c r="BD7" s="139"/>
      <c r="BE7" s="139"/>
      <c r="BF7" s="139"/>
      <c r="BG7" s="139"/>
      <c r="BH7" s="139"/>
      <c r="BI7" s="139"/>
      <c r="BJ7" s="139"/>
      <c r="BK7" s="139"/>
      <c r="BL7" s="139"/>
      <c r="BM7" s="139"/>
      <c r="BN7" s="139"/>
      <c r="BO7" s="139"/>
      <c r="BP7" s="139"/>
      <c r="BQ7" s="139"/>
      <c r="BR7" s="139"/>
      <c r="BS7" s="139"/>
      <c r="BT7" s="139"/>
      <c r="BU7" s="139"/>
      <c r="BV7" s="139"/>
      <c r="BW7" s="139"/>
      <c r="BX7" s="139"/>
      <c r="BY7" s="139"/>
      <c r="BZ7" s="139"/>
      <c r="CA7" s="139"/>
      <c r="CB7" s="139"/>
      <c r="CC7" s="139"/>
      <c r="CD7" s="139"/>
      <c r="CE7" s="139"/>
      <c r="CF7" s="139">
        <f t="shared" si="0"/>
        <v>22.244</v>
      </c>
      <c r="CG7" s="141">
        <v>4370</v>
      </c>
    </row>
    <row r="8" spans="1:86" s="142" customFormat="1">
      <c r="A8" s="139" t="s">
        <v>134</v>
      </c>
      <c r="B8" s="140">
        <v>41334</v>
      </c>
      <c r="C8" s="139" t="s">
        <v>135</v>
      </c>
      <c r="D8" s="139" t="s">
        <v>121</v>
      </c>
      <c r="E8" s="139" t="s">
        <v>136</v>
      </c>
      <c r="F8" s="139" t="s">
        <v>137</v>
      </c>
      <c r="G8" s="139" t="s">
        <v>138</v>
      </c>
      <c r="H8" s="139">
        <v>1.2</v>
      </c>
      <c r="I8" s="139">
        <v>76</v>
      </c>
      <c r="J8" s="139" t="s">
        <v>139</v>
      </c>
      <c r="K8" s="139">
        <v>58</v>
      </c>
      <c r="L8" s="139">
        <v>7</v>
      </c>
      <c r="M8" s="139"/>
      <c r="N8" s="139"/>
      <c r="O8" s="139">
        <v>4.742</v>
      </c>
      <c r="P8" s="139" t="s">
        <v>140</v>
      </c>
      <c r="Q8" s="139">
        <v>9030110</v>
      </c>
      <c r="R8" s="139"/>
      <c r="S8" s="139">
        <v>4587</v>
      </c>
      <c r="T8" s="139"/>
      <c r="U8" s="139"/>
      <c r="V8" s="139"/>
      <c r="W8" s="139"/>
      <c r="X8" s="139"/>
      <c r="Y8" s="139"/>
      <c r="Z8" s="139"/>
      <c r="AA8" s="139"/>
      <c r="AB8" s="139"/>
      <c r="AC8" s="139"/>
      <c r="AD8" s="139"/>
      <c r="AE8" s="139"/>
      <c r="AF8" s="139"/>
      <c r="AG8" s="139"/>
      <c r="AH8" s="139"/>
      <c r="AI8" s="139"/>
      <c r="AJ8" s="139"/>
      <c r="AK8" s="139"/>
      <c r="AL8" s="139"/>
      <c r="AM8" s="139"/>
      <c r="AN8" s="139"/>
      <c r="AO8" s="139"/>
      <c r="AP8" s="139"/>
      <c r="AQ8" s="139"/>
      <c r="AR8" s="139"/>
      <c r="AS8" s="139"/>
      <c r="AT8" s="139"/>
      <c r="AU8" s="139"/>
      <c r="AV8" s="139"/>
      <c r="AW8" s="139"/>
      <c r="AX8" s="139"/>
      <c r="AY8" s="139"/>
      <c r="AZ8" s="139">
        <v>0</v>
      </c>
      <c r="BA8" s="139"/>
      <c r="BB8" s="139"/>
      <c r="BC8" s="139"/>
      <c r="BD8" s="139"/>
      <c r="BE8" s="139"/>
      <c r="BF8" s="139">
        <v>4.742</v>
      </c>
      <c r="BG8" s="139"/>
      <c r="BH8" s="139"/>
      <c r="BI8" s="139"/>
      <c r="BJ8" s="139"/>
      <c r="BK8" s="139"/>
      <c r="BL8" s="139"/>
      <c r="BM8" s="139"/>
      <c r="BN8" s="139"/>
      <c r="BO8" s="139"/>
      <c r="BP8" s="139"/>
      <c r="BQ8" s="139"/>
      <c r="BR8" s="139"/>
      <c r="BS8" s="139"/>
      <c r="BT8" s="139"/>
      <c r="BU8" s="139"/>
      <c r="BV8" s="139"/>
      <c r="BW8" s="139"/>
      <c r="BX8" s="139"/>
      <c r="BY8" s="139"/>
      <c r="BZ8" s="139"/>
      <c r="CA8" s="139"/>
      <c r="CB8" s="139"/>
      <c r="CC8" s="139"/>
      <c r="CD8" s="139"/>
      <c r="CE8" s="139"/>
      <c r="CF8" s="139">
        <f t="shared" si="0"/>
        <v>4.742</v>
      </c>
      <c r="CG8" s="141">
        <v>4587</v>
      </c>
    </row>
    <row r="9" spans="1:86" s="142" customFormat="1">
      <c r="A9" s="139" t="s">
        <v>141</v>
      </c>
      <c r="B9" s="140">
        <v>41334</v>
      </c>
      <c r="C9" s="139" t="s">
        <v>135</v>
      </c>
      <c r="D9" s="139" t="s">
        <v>121</v>
      </c>
      <c r="E9" s="139" t="s">
        <v>136</v>
      </c>
      <c r="F9" s="139" t="s">
        <v>137</v>
      </c>
      <c r="G9" s="139" t="s">
        <v>142</v>
      </c>
      <c r="H9" s="139">
        <v>1.2</v>
      </c>
      <c r="I9" s="139">
        <v>78</v>
      </c>
      <c r="J9" s="139" t="s">
        <v>139</v>
      </c>
      <c r="K9" s="139">
        <v>58</v>
      </c>
      <c r="L9" s="139">
        <v>6</v>
      </c>
      <c r="M9" s="139"/>
      <c r="N9" s="139" t="s">
        <v>143</v>
      </c>
      <c r="O9" s="139">
        <v>4.1719999999999997</v>
      </c>
      <c r="P9" s="139" t="s">
        <v>126</v>
      </c>
      <c r="Q9" s="139">
        <v>9030110</v>
      </c>
      <c r="R9" s="139" t="s">
        <v>141</v>
      </c>
      <c r="S9" s="139">
        <v>4587</v>
      </c>
      <c r="T9" s="139"/>
      <c r="U9" s="139">
        <v>4.1719999999999997</v>
      </c>
      <c r="V9" s="139"/>
      <c r="W9" s="139"/>
      <c r="X9" s="139"/>
      <c r="Y9" s="139"/>
      <c r="Z9" s="139"/>
      <c r="AA9" s="139"/>
      <c r="AB9" s="139"/>
      <c r="AC9" s="139"/>
      <c r="AD9" s="139"/>
      <c r="AE9" s="139"/>
      <c r="AF9" s="139"/>
      <c r="AG9" s="139"/>
      <c r="AH9" s="139"/>
      <c r="AI9" s="139"/>
      <c r="AJ9" s="139"/>
      <c r="AK9" s="139"/>
      <c r="AL9" s="139"/>
      <c r="AM9" s="139"/>
      <c r="AN9" s="139"/>
      <c r="AO9" s="139"/>
      <c r="AP9" s="139"/>
      <c r="AQ9" s="139"/>
      <c r="AR9" s="139"/>
      <c r="AS9" s="139"/>
      <c r="AT9" s="139"/>
      <c r="AU9" s="139"/>
      <c r="AV9" s="139"/>
      <c r="AW9" s="139"/>
      <c r="AX9" s="139"/>
      <c r="AY9" s="139"/>
      <c r="AZ9" s="139">
        <v>4.1719999999999997</v>
      </c>
      <c r="BA9" s="139"/>
      <c r="BB9" s="139"/>
      <c r="BC9" s="139"/>
      <c r="BD9" s="139"/>
      <c r="BE9" s="139"/>
      <c r="BF9" s="139"/>
      <c r="BG9" s="139"/>
      <c r="BH9" s="139"/>
      <c r="BI9" s="139"/>
      <c r="BJ9" s="139"/>
      <c r="BK9" s="139"/>
      <c r="BL9" s="139"/>
      <c r="BM9" s="139"/>
      <c r="BN9" s="139"/>
      <c r="BO9" s="139"/>
      <c r="BP9" s="139"/>
      <c r="BQ9" s="139"/>
      <c r="BR9" s="139"/>
      <c r="BS9" s="139"/>
      <c r="BT9" s="139"/>
      <c r="BU9" s="139"/>
      <c r="BV9" s="139"/>
      <c r="BW9" s="139"/>
      <c r="BX9" s="139"/>
      <c r="BY9" s="139"/>
      <c r="BZ9" s="139"/>
      <c r="CA9" s="139"/>
      <c r="CB9" s="139"/>
      <c r="CC9" s="139"/>
      <c r="CD9" s="139"/>
      <c r="CE9" s="139"/>
      <c r="CF9" s="139">
        <f t="shared" si="0"/>
        <v>4.1719999999999997</v>
      </c>
      <c r="CG9" s="141">
        <v>4587</v>
      </c>
    </row>
    <row r="10" spans="1:86" s="142" customFormat="1">
      <c r="A10" s="139" t="s">
        <v>144</v>
      </c>
      <c r="B10" s="140">
        <v>41334</v>
      </c>
      <c r="C10" s="139" t="s">
        <v>145</v>
      </c>
      <c r="D10" s="139" t="s">
        <v>146</v>
      </c>
      <c r="E10" s="139" t="s">
        <v>147</v>
      </c>
      <c r="F10" s="139" t="s">
        <v>123</v>
      </c>
      <c r="G10" s="139" t="s">
        <v>148</v>
      </c>
      <c r="H10" s="139">
        <v>2</v>
      </c>
      <c r="I10" s="139">
        <v>67</v>
      </c>
      <c r="J10" s="139" t="s">
        <v>149</v>
      </c>
      <c r="K10" s="139">
        <v>64</v>
      </c>
      <c r="L10" s="139">
        <v>16</v>
      </c>
      <c r="M10" s="139"/>
      <c r="N10" s="139" t="s">
        <v>150</v>
      </c>
      <c r="O10" s="139">
        <v>32.171999999999997</v>
      </c>
      <c r="P10" s="139" t="s">
        <v>126</v>
      </c>
      <c r="Q10" s="139">
        <v>9030104</v>
      </c>
      <c r="R10" s="139" t="s">
        <v>144</v>
      </c>
      <c r="S10" s="139">
        <v>4520</v>
      </c>
      <c r="T10" s="139"/>
      <c r="U10" s="139">
        <v>6.96</v>
      </c>
      <c r="V10" s="139">
        <v>25.212</v>
      </c>
      <c r="W10" s="139"/>
      <c r="X10" s="139"/>
      <c r="Y10" s="139"/>
      <c r="Z10" s="139"/>
      <c r="AA10" s="139"/>
      <c r="AB10" s="139"/>
      <c r="AC10" s="139"/>
      <c r="AD10" s="139"/>
      <c r="AE10" s="139"/>
      <c r="AF10" s="139"/>
      <c r="AG10" s="139"/>
      <c r="AH10" s="139"/>
      <c r="AI10" s="139"/>
      <c r="AJ10" s="139"/>
      <c r="AK10" s="139"/>
      <c r="AL10" s="139"/>
      <c r="AM10" s="139"/>
      <c r="AN10" s="139"/>
      <c r="AO10" s="139"/>
      <c r="AP10" s="139"/>
      <c r="AQ10" s="139"/>
      <c r="AR10" s="139"/>
      <c r="AS10" s="139"/>
      <c r="AT10" s="139"/>
      <c r="AU10" s="139"/>
      <c r="AV10" s="139"/>
      <c r="AW10" s="139"/>
      <c r="AX10" s="139"/>
      <c r="AY10" s="139"/>
      <c r="AZ10" s="139">
        <v>32.171999999999997</v>
      </c>
      <c r="BA10" s="139"/>
      <c r="BB10" s="139"/>
      <c r="BC10" s="139"/>
      <c r="BD10" s="139"/>
      <c r="BE10" s="139"/>
      <c r="BF10" s="139"/>
      <c r="BG10" s="139"/>
      <c r="BH10" s="139"/>
      <c r="BI10" s="139"/>
      <c r="BJ10" s="139"/>
      <c r="BK10" s="139"/>
      <c r="BL10" s="139"/>
      <c r="BM10" s="139"/>
      <c r="BN10" s="139"/>
      <c r="BO10" s="139"/>
      <c r="BP10" s="139"/>
      <c r="BQ10" s="139"/>
      <c r="BR10" s="139"/>
      <c r="BS10" s="139"/>
      <c r="BT10" s="139"/>
      <c r="BU10" s="139"/>
      <c r="BV10" s="139"/>
      <c r="BW10" s="139"/>
      <c r="BX10" s="139"/>
      <c r="BY10" s="139"/>
      <c r="BZ10" s="139"/>
      <c r="CA10" s="139"/>
      <c r="CB10" s="139"/>
      <c r="CC10" s="139"/>
      <c r="CD10" s="139"/>
      <c r="CE10" s="139"/>
      <c r="CF10" s="139">
        <f t="shared" si="0"/>
        <v>32.171999999999997</v>
      </c>
      <c r="CG10" s="141">
        <v>4520</v>
      </c>
    </row>
    <row r="11" spans="1:86" s="142" customFormat="1">
      <c r="A11" s="139" t="s">
        <v>144</v>
      </c>
      <c r="B11" s="140">
        <v>41334</v>
      </c>
      <c r="C11" s="139" t="s">
        <v>145</v>
      </c>
      <c r="D11" s="139" t="s">
        <v>146</v>
      </c>
      <c r="E11" s="139" t="s">
        <v>147</v>
      </c>
      <c r="F11" s="139" t="s">
        <v>123</v>
      </c>
      <c r="G11" s="139" t="s">
        <v>151</v>
      </c>
      <c r="H11" s="139">
        <v>2</v>
      </c>
      <c r="I11" s="139">
        <v>58</v>
      </c>
      <c r="J11" s="139" t="s">
        <v>149</v>
      </c>
      <c r="K11" s="139">
        <v>64</v>
      </c>
      <c r="L11" s="139">
        <v>3</v>
      </c>
      <c r="M11" s="139"/>
      <c r="N11" s="139" t="s">
        <v>143</v>
      </c>
      <c r="O11" s="139">
        <v>5.194</v>
      </c>
      <c r="P11" s="139" t="s">
        <v>126</v>
      </c>
      <c r="Q11" s="139">
        <v>9030104</v>
      </c>
      <c r="R11" s="139" t="s">
        <v>144</v>
      </c>
      <c r="S11" s="139">
        <v>4520</v>
      </c>
      <c r="T11" s="139"/>
      <c r="U11" s="139"/>
      <c r="V11" s="139"/>
      <c r="W11" s="139"/>
      <c r="X11" s="139">
        <v>5.194</v>
      </c>
      <c r="Y11" s="139"/>
      <c r="Z11" s="139"/>
      <c r="AA11" s="139"/>
      <c r="AB11" s="139"/>
      <c r="AC11" s="139"/>
      <c r="AD11" s="139"/>
      <c r="AE11" s="139"/>
      <c r="AF11" s="139"/>
      <c r="AG11" s="139"/>
      <c r="AH11" s="139"/>
      <c r="AI11" s="139"/>
      <c r="AJ11" s="139"/>
      <c r="AK11" s="139"/>
      <c r="AL11" s="139"/>
      <c r="AM11" s="139"/>
      <c r="AN11" s="139"/>
      <c r="AO11" s="139"/>
      <c r="AP11" s="139"/>
      <c r="AQ11" s="139"/>
      <c r="AR11" s="139"/>
      <c r="AS11" s="139"/>
      <c r="AT11" s="139"/>
      <c r="AU11" s="139"/>
      <c r="AV11" s="139"/>
      <c r="AW11" s="139"/>
      <c r="AX11" s="139"/>
      <c r="AY11" s="139"/>
      <c r="AZ11" s="139">
        <v>5.194</v>
      </c>
      <c r="BA11" s="139"/>
      <c r="BB11" s="139"/>
      <c r="BC11" s="139"/>
      <c r="BD11" s="139"/>
      <c r="BE11" s="139"/>
      <c r="BF11" s="139"/>
      <c r="BG11" s="139"/>
      <c r="BH11" s="139"/>
      <c r="BI11" s="139"/>
      <c r="BJ11" s="139"/>
      <c r="BK11" s="139"/>
      <c r="BL11" s="139"/>
      <c r="BM11" s="139"/>
      <c r="BN11" s="139"/>
      <c r="BO11" s="139"/>
      <c r="BP11" s="139"/>
      <c r="BQ11" s="139"/>
      <c r="BR11" s="139"/>
      <c r="BS11" s="139"/>
      <c r="BT11" s="139"/>
      <c r="BU11" s="139"/>
      <c r="BV11" s="139"/>
      <c r="BW11" s="139"/>
      <c r="BX11" s="139"/>
      <c r="BY11" s="139"/>
      <c r="BZ11" s="139"/>
      <c r="CA11" s="139"/>
      <c r="CB11" s="139"/>
      <c r="CC11" s="139"/>
      <c r="CD11" s="139"/>
      <c r="CE11" s="139"/>
      <c r="CF11" s="139">
        <f t="shared" si="0"/>
        <v>5.194</v>
      </c>
      <c r="CG11" s="141">
        <v>4520</v>
      </c>
    </row>
  </sheetData>
  <mergeCells count="3">
    <mergeCell ref="A1:R1"/>
    <mergeCell ref="S1:AW1"/>
    <mergeCell ref="AY1:CC1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A2" sqref="A2"/>
    </sheetView>
  </sheetViews>
  <sheetFormatPr defaultRowHeight="13.5"/>
  <sheetData>
    <row r="1" spans="1:1">
      <c r="A1" t="s">
        <v>154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P11"/>
  <sheetViews>
    <sheetView workbookViewId="0">
      <selection activeCell="E11" sqref="E11"/>
    </sheetView>
  </sheetViews>
  <sheetFormatPr defaultRowHeight="13.5"/>
  <sheetData>
    <row r="1" spans="1:16">
      <c r="A1" s="109" t="s">
        <v>155</v>
      </c>
      <c r="B1" s="110"/>
      <c r="C1" s="110"/>
      <c r="D1" s="110"/>
      <c r="E1" s="110"/>
      <c r="F1" s="110"/>
      <c r="G1" s="110"/>
      <c r="H1" s="111"/>
      <c r="I1" s="110"/>
      <c r="J1" s="110"/>
      <c r="K1" s="110"/>
      <c r="L1" s="110"/>
    </row>
    <row r="2" spans="1:16">
      <c r="A2" s="143"/>
      <c r="B2" s="144"/>
      <c r="C2" s="144"/>
      <c r="D2" s="144"/>
      <c r="E2" s="144"/>
      <c r="F2" s="144"/>
      <c r="G2" s="144"/>
      <c r="H2" s="145"/>
      <c r="I2" s="144"/>
      <c r="J2" s="144"/>
      <c r="K2" s="144"/>
      <c r="L2" s="144"/>
    </row>
    <row r="3" spans="1:16" ht="16.5">
      <c r="A3" s="151" t="s">
        <v>164</v>
      </c>
      <c r="B3" s="151" t="s">
        <v>97</v>
      </c>
      <c r="C3" s="151" t="s">
        <v>165</v>
      </c>
      <c r="D3" s="153" t="s">
        <v>96</v>
      </c>
      <c r="E3" s="151" t="s">
        <v>166</v>
      </c>
      <c r="F3" s="151" t="s">
        <v>167</v>
      </c>
      <c r="G3" s="151" t="s">
        <v>156</v>
      </c>
      <c r="H3" s="151" t="s">
        <v>157</v>
      </c>
      <c r="I3" s="151" t="s">
        <v>158</v>
      </c>
      <c r="J3" s="151" t="s">
        <v>99</v>
      </c>
      <c r="K3" s="151" t="s">
        <v>159</v>
      </c>
      <c r="L3" s="152" t="s">
        <v>160</v>
      </c>
      <c r="M3" s="151" t="s">
        <v>117</v>
      </c>
      <c r="N3" s="151" t="s">
        <v>161</v>
      </c>
      <c r="O3" s="151" t="s">
        <v>162</v>
      </c>
      <c r="P3" s="151" t="s">
        <v>163</v>
      </c>
    </row>
    <row r="4" spans="1:16">
      <c r="A4" s="139"/>
      <c r="B4" s="140"/>
      <c r="C4" s="139"/>
      <c r="D4" s="139"/>
      <c r="E4" s="139"/>
      <c r="F4" s="139"/>
      <c r="G4" s="139"/>
      <c r="H4" s="139"/>
      <c r="I4" s="139"/>
      <c r="J4" s="139"/>
      <c r="K4" s="139"/>
      <c r="L4" s="139"/>
    </row>
    <row r="5" spans="1:16">
      <c r="A5" s="139"/>
      <c r="B5" s="140"/>
      <c r="C5" s="139"/>
      <c r="D5" s="139"/>
      <c r="E5" s="139"/>
      <c r="F5" s="139"/>
      <c r="G5" s="139"/>
      <c r="H5" s="139"/>
      <c r="I5" s="139"/>
      <c r="J5" s="139"/>
      <c r="K5" s="139"/>
      <c r="L5" s="139"/>
    </row>
    <row r="6" spans="1:16">
      <c r="A6" s="139"/>
      <c r="B6" s="140"/>
      <c r="C6" s="139"/>
      <c r="D6" s="139"/>
      <c r="E6" s="139"/>
      <c r="F6" s="139"/>
      <c r="G6" s="139"/>
      <c r="H6" s="139"/>
      <c r="I6" s="139"/>
      <c r="J6" s="139"/>
      <c r="K6" s="139"/>
      <c r="L6" s="139"/>
    </row>
    <row r="7" spans="1:16">
      <c r="A7" s="139"/>
      <c r="B7" s="140"/>
      <c r="C7" s="139"/>
      <c r="D7" s="139"/>
      <c r="E7" s="139"/>
      <c r="F7" s="139"/>
      <c r="G7" s="139"/>
      <c r="H7" s="139"/>
      <c r="I7" s="139"/>
      <c r="J7" s="139"/>
      <c r="K7" s="139"/>
      <c r="L7" s="139"/>
    </row>
    <row r="8" spans="1:16">
      <c r="A8" s="139"/>
      <c r="B8" s="140"/>
      <c r="C8" s="139"/>
      <c r="D8" s="139"/>
      <c r="E8" s="139"/>
      <c r="F8" s="139"/>
      <c r="G8" s="139"/>
      <c r="H8" s="139"/>
      <c r="I8" s="139"/>
      <c r="J8" s="139"/>
      <c r="K8" s="139"/>
      <c r="L8" s="139"/>
    </row>
    <row r="9" spans="1:16">
      <c r="A9" s="139"/>
      <c r="B9" s="140"/>
      <c r="C9" s="139"/>
      <c r="D9" s="139"/>
      <c r="E9" s="139"/>
      <c r="F9" s="139"/>
      <c r="G9" s="139"/>
      <c r="H9" s="139"/>
      <c r="I9" s="139"/>
      <c r="J9" s="139"/>
      <c r="K9" s="139"/>
      <c r="L9" s="139"/>
    </row>
    <row r="10" spans="1:16">
      <c r="A10" s="139"/>
      <c r="B10" s="140"/>
      <c r="C10" s="139"/>
      <c r="D10" s="139"/>
      <c r="E10" s="139"/>
      <c r="F10" s="139"/>
      <c r="G10" s="139"/>
      <c r="H10" s="139"/>
      <c r="I10" s="139"/>
      <c r="J10" s="139"/>
      <c r="K10" s="139"/>
      <c r="L10" s="139"/>
    </row>
    <row r="11" spans="1:16">
      <c r="A11" s="139"/>
      <c r="B11" s="140"/>
      <c r="C11" s="139"/>
      <c r="D11" s="139"/>
      <c r="E11" s="139"/>
      <c r="F11" s="139"/>
      <c r="G11" s="139"/>
      <c r="H11" s="139"/>
      <c r="I11" s="139"/>
      <c r="J11" s="139"/>
      <c r="K11" s="139"/>
      <c r="L11" s="139"/>
    </row>
  </sheetData>
  <mergeCells count="1">
    <mergeCell ref="A1:L1"/>
  </mergeCells>
  <phoneticPr fontId="1" type="noConversion"/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2:Q2"/>
  <sheetViews>
    <sheetView workbookViewId="0">
      <selection activeCell="G8" sqref="G8"/>
    </sheetView>
  </sheetViews>
  <sheetFormatPr defaultRowHeight="13.5"/>
  <sheetData>
    <row r="2" spans="1:17" ht="16.5">
      <c r="A2" s="151" t="s">
        <v>172</v>
      </c>
      <c r="B2" s="151" t="s">
        <v>43</v>
      </c>
      <c r="C2" s="151" t="s">
        <v>173</v>
      </c>
      <c r="D2" s="151" t="s">
        <v>174</v>
      </c>
      <c r="E2" s="151" t="s">
        <v>175</v>
      </c>
      <c r="F2" s="154" t="s">
        <v>156</v>
      </c>
      <c r="G2" s="155" t="s">
        <v>157</v>
      </c>
      <c r="H2" s="156"/>
      <c r="I2" s="157"/>
      <c r="J2" s="155" t="s">
        <v>158</v>
      </c>
      <c r="K2" s="157"/>
      <c r="L2" s="154" t="s">
        <v>99</v>
      </c>
      <c r="M2" s="154" t="s">
        <v>159</v>
      </c>
      <c r="N2" s="152" t="s">
        <v>176</v>
      </c>
      <c r="O2" s="152" t="s">
        <v>177</v>
      </c>
      <c r="P2" s="152" t="s">
        <v>160</v>
      </c>
      <c r="Q2" s="152" t="s">
        <v>178</v>
      </c>
    </row>
  </sheetData>
  <mergeCells count="2">
    <mergeCell ref="G2:I2"/>
    <mergeCell ref="J2:K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客户对数表</vt:lpstr>
      <vt:lpstr>应收帐款明细表</vt:lpstr>
      <vt:lpstr>采购进仓汇总表</vt:lpstr>
      <vt:lpstr>各单位收发存汇总表</vt:lpstr>
      <vt:lpstr>窄带车间耗料汇总表</vt:lpstr>
      <vt:lpstr>窄带销售汇总表</vt:lpstr>
      <vt:lpstr>钢管销售汇总表</vt:lpstr>
      <vt:lpstr>钢管退货汇总表</vt:lpstr>
      <vt:lpstr>盘盈盘亏报表</vt:lpstr>
      <vt:lpstr>委外计划完成情况表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2013-08-31T03:03:20Z</dcterms:modified>
</cp:coreProperties>
</file>