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\Documents\github\233boy\Dr.-Yep-2024-summer-research\Goodman_Process\"/>
    </mc:Choice>
  </mc:AlternateContent>
  <xr:revisionPtr revIDLastSave="0" documentId="13_ncr:1_{B8B32EDE-AE46-46A8-82A1-96221D6EEA73}" xr6:coauthVersionLast="47" xr6:coauthVersionMax="47" xr10:uidLastSave="{00000000-0000-0000-0000-000000000000}"/>
  <bookViews>
    <workbookView xWindow="-110" yWindow="-110" windowWidth="19420" windowHeight="11620" activeTab="3" xr2:uid="{227A4C94-83AA-4B69-9A5E-753457BB4ACE}"/>
  </bookViews>
  <sheets>
    <sheet name="Original" sheetId="1" r:id="rId1"/>
    <sheet name="Sheet1" sheetId="3" r:id="rId2"/>
    <sheet name="Accretor" sheetId="4" r:id="rId3"/>
    <sheet name="Changes" sheetId="5" r:id="rId4"/>
  </sheets>
  <definedNames>
    <definedName name="_xlnm._FilterDatabase" localSheetId="0" hidden="1">Original!$H$3:$M$287</definedName>
    <definedName name="_xlnm._FilterDatabase" localSheetId="1" hidden="1">Sheet1!$N$3:$T$3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5" i="5" l="1"/>
  <c r="S16" i="5"/>
  <c r="S17" i="5"/>
  <c r="S18" i="5"/>
  <c r="S19" i="5"/>
  <c r="S20" i="5"/>
  <c r="S21" i="5"/>
  <c r="S14" i="5"/>
  <c r="Y5" i="4"/>
  <c r="X5" i="4"/>
  <c r="R15" i="5"/>
  <c r="R16" i="5"/>
  <c r="R17" i="5"/>
  <c r="R18" i="5"/>
  <c r="R19" i="5"/>
  <c r="R20" i="5"/>
  <c r="R21" i="5"/>
  <c r="Q15" i="5"/>
  <c r="Q16" i="5"/>
  <c r="Q17" i="5"/>
  <c r="Q18" i="5"/>
  <c r="Q19" i="5"/>
  <c r="Q20" i="5"/>
  <c r="Q21" i="5"/>
  <c r="Q14" i="5"/>
  <c r="P15" i="5"/>
  <c r="P16" i="5"/>
  <c r="P17" i="5"/>
  <c r="P18" i="5"/>
  <c r="P19" i="5"/>
  <c r="P20" i="5"/>
  <c r="P21" i="5"/>
  <c r="P14" i="5"/>
  <c r="O14" i="5" a="1"/>
  <c r="O14" i="5" s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R11" i="5"/>
  <c r="S11" i="5" s="1"/>
  <c r="R10" i="5"/>
  <c r="S10" i="5" s="1"/>
  <c r="R9" i="5"/>
  <c r="S9" i="5" s="1"/>
  <c r="R8" i="5"/>
  <c r="S8" i="5" s="1"/>
  <c r="R7" i="5"/>
  <c r="S7" i="5" s="1"/>
  <c r="R6" i="5"/>
  <c r="S6" i="5" s="1"/>
  <c r="R5" i="5"/>
  <c r="S5" i="5" s="1"/>
  <c r="N20" i="1"/>
  <c r="K6" i="4"/>
  <c r="K10" i="4"/>
  <c r="J5" i="4"/>
  <c r="K5" i="4" s="1"/>
  <c r="J6" i="4"/>
  <c r="J7" i="4"/>
  <c r="K7" i="4" s="1"/>
  <c r="AK10" i="4"/>
  <c r="AL10" i="4" s="1"/>
  <c r="J8" i="4"/>
  <c r="K8" i="4" s="1"/>
  <c r="J9" i="4"/>
  <c r="K9" i="4" s="1"/>
  <c r="J10" i="4"/>
  <c r="J4" i="4"/>
  <c r="K4" i="4" s="1"/>
  <c r="AK8" i="4"/>
  <c r="AL8" i="4" s="1"/>
  <c r="AP287" i="1"/>
  <c r="AP286" i="1"/>
  <c r="AP285" i="1"/>
  <c r="AP284" i="1"/>
  <c r="AP283" i="1"/>
  <c r="AP282" i="1"/>
  <c r="AP281" i="1"/>
  <c r="AP280" i="1"/>
  <c r="AP279" i="1"/>
  <c r="AP278" i="1"/>
  <c r="AP277" i="1"/>
  <c r="AP276" i="1"/>
  <c r="AP275" i="1"/>
  <c r="AP274" i="1"/>
  <c r="AP273" i="1"/>
  <c r="AP272" i="1"/>
  <c r="AP271" i="1"/>
  <c r="AP270" i="1"/>
  <c r="AP269" i="1"/>
  <c r="AP268" i="1"/>
  <c r="AP267" i="1"/>
  <c r="AP266" i="1"/>
  <c r="AP265" i="1"/>
  <c r="AP264" i="1"/>
  <c r="AP263" i="1"/>
  <c r="AP262" i="1"/>
  <c r="AP261" i="1"/>
  <c r="AP260" i="1"/>
  <c r="AP259" i="1"/>
  <c r="AP258" i="1"/>
  <c r="AP257" i="1"/>
  <c r="AP256" i="1"/>
  <c r="AP255" i="1"/>
  <c r="AP254" i="1"/>
  <c r="AP253" i="1"/>
  <c r="AP252" i="1"/>
  <c r="AP251" i="1"/>
  <c r="AP250" i="1"/>
  <c r="AP249" i="1"/>
  <c r="AP248" i="1"/>
  <c r="AP247" i="1"/>
  <c r="AP246" i="1"/>
  <c r="AP245" i="1"/>
  <c r="AP244" i="1"/>
  <c r="AP243" i="1"/>
  <c r="AP242" i="1"/>
  <c r="AP241" i="1"/>
  <c r="AP240" i="1"/>
  <c r="AP239" i="1"/>
  <c r="AP238" i="1"/>
  <c r="AP237" i="1"/>
  <c r="AP236" i="1"/>
  <c r="AP235" i="1"/>
  <c r="AP234" i="1"/>
  <c r="AP233" i="1"/>
  <c r="AP232" i="1"/>
  <c r="AP231" i="1"/>
  <c r="AP230" i="1"/>
  <c r="AP229" i="1"/>
  <c r="AP228" i="1"/>
  <c r="AP227" i="1"/>
  <c r="AP226" i="1"/>
  <c r="AP225" i="1"/>
  <c r="AP224" i="1"/>
  <c r="AP223" i="1"/>
  <c r="AP222" i="1"/>
  <c r="AP221" i="1"/>
  <c r="AP220" i="1"/>
  <c r="AP219" i="1"/>
  <c r="AP218" i="1"/>
  <c r="AP217" i="1"/>
  <c r="AP216" i="1"/>
  <c r="AP215" i="1"/>
  <c r="AP214" i="1"/>
  <c r="AP213" i="1"/>
  <c r="AP212" i="1"/>
  <c r="AP211" i="1"/>
  <c r="AP210" i="1"/>
  <c r="AP209" i="1"/>
  <c r="AP208" i="1"/>
  <c r="AP207" i="1"/>
  <c r="AP206" i="1"/>
  <c r="AP205" i="1"/>
  <c r="AP204" i="1"/>
  <c r="AP203" i="1"/>
  <c r="AP202" i="1"/>
  <c r="AP201" i="1"/>
  <c r="AP200" i="1"/>
  <c r="AP199" i="1"/>
  <c r="AP198" i="1"/>
  <c r="AP197" i="1"/>
  <c r="AP196" i="1"/>
  <c r="AP195" i="1"/>
  <c r="AP194" i="1"/>
  <c r="AP193" i="1"/>
  <c r="AP192" i="1"/>
  <c r="AP191" i="1"/>
  <c r="AP190" i="1"/>
  <c r="AP189" i="1"/>
  <c r="AP188" i="1"/>
  <c r="AP187" i="1"/>
  <c r="AP186" i="1"/>
  <c r="AP185" i="1"/>
  <c r="AP184" i="1"/>
  <c r="AP183" i="1"/>
  <c r="AP182" i="1"/>
  <c r="AP181" i="1"/>
  <c r="AP180" i="1"/>
  <c r="AP179" i="1"/>
  <c r="AP178" i="1"/>
  <c r="AP177" i="1"/>
  <c r="AP176" i="1"/>
  <c r="AP175" i="1"/>
  <c r="AP174" i="1"/>
  <c r="AP173" i="1"/>
  <c r="AP172" i="1"/>
  <c r="AP171" i="1"/>
  <c r="AP170" i="1"/>
  <c r="AP169" i="1"/>
  <c r="AP168" i="1"/>
  <c r="AP167" i="1"/>
  <c r="AP166" i="1"/>
  <c r="AP165" i="1"/>
  <c r="AP164" i="1"/>
  <c r="AP163" i="1"/>
  <c r="AP162" i="1"/>
  <c r="AP161" i="1"/>
  <c r="AP160" i="1"/>
  <c r="AP159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4" i="1"/>
  <c r="AG4" i="1"/>
  <c r="D5" i="3"/>
  <c r="D6" i="3"/>
  <c r="D7" i="3"/>
  <c r="D8" i="3"/>
  <c r="D9" i="3"/>
  <c r="D10" i="3"/>
  <c r="D11" i="3"/>
  <c r="D12" i="3"/>
  <c r="D13" i="3"/>
  <c r="D14" i="3"/>
  <c r="D15" i="3"/>
  <c r="D16" i="3"/>
  <c r="D4" i="3"/>
  <c r="A4" i="1"/>
  <c r="H11" i="1"/>
  <c r="H12" i="1"/>
  <c r="H17" i="1"/>
  <c r="H13" i="1"/>
  <c r="H18" i="1"/>
  <c r="H21" i="1"/>
  <c r="H22" i="1"/>
  <c r="H19" i="1"/>
  <c r="H15" i="1"/>
  <c r="H20" i="1"/>
  <c r="H23" i="1"/>
  <c r="H14" i="1"/>
  <c r="H16" i="1"/>
  <c r="H24" i="1"/>
  <c r="H7" i="1"/>
  <c r="H9" i="1"/>
  <c r="H6" i="1"/>
  <c r="H10" i="1"/>
  <c r="H4" i="1"/>
  <c r="H5" i="1"/>
  <c r="H8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B5" i="5" l="1" a="1"/>
  <c r="AB5" i="5" s="1"/>
  <c r="AC5" i="5" s="1"/>
  <c r="X5" i="5" a="1"/>
  <c r="X5" i="5" s="1"/>
  <c r="AD11" i="5" l="1"/>
  <c r="AD5" i="5"/>
  <c r="AD9" i="5"/>
  <c r="AC7" i="5"/>
  <c r="AD6" i="5"/>
  <c r="AC9" i="5"/>
  <c r="AD7" i="5"/>
  <c r="AC10" i="5"/>
  <c r="AD10" i="5"/>
  <c r="AC6" i="5"/>
  <c r="AC8" i="5"/>
  <c r="AC11" i="5"/>
  <c r="AD8" i="5"/>
  <c r="Z6" i="5"/>
  <c r="Z7" i="5"/>
  <c r="Z8" i="5"/>
  <c r="Z9" i="5"/>
  <c r="Y9" i="5"/>
  <c r="Y6" i="5"/>
  <c r="Y8" i="5"/>
  <c r="Y7" i="5"/>
  <c r="Q4" i="4" l="1"/>
  <c r="Y5" i="5"/>
  <c r="Q8" i="4" s="1"/>
  <c r="R4" i="4"/>
  <c r="R5" i="4"/>
  <c r="Q5" i="4"/>
  <c r="R6" i="4"/>
  <c r="Q6" i="4"/>
  <c r="R7" i="4"/>
  <c r="Q7" i="4"/>
  <c r="Z5" i="5"/>
  <c r="R8" i="4" s="1"/>
  <c r="Q10" i="4"/>
  <c r="R9" i="4"/>
  <c r="Q9" i="4"/>
  <c r="R10" i="4"/>
  <c r="R11" i="4"/>
  <c r="Q11" i="4"/>
  <c r="S8" i="4" l="1"/>
  <c r="T8" i="4" s="1"/>
  <c r="S4" i="4"/>
  <c r="T4" i="4" s="1"/>
  <c r="S10" i="4"/>
  <c r="T10" i="4" s="1"/>
  <c r="S5" i="4"/>
  <c r="T5" i="4" s="1"/>
  <c r="R14" i="5"/>
  <c r="S11" i="4"/>
  <c r="T11" i="4" s="1"/>
  <c r="S6" i="4"/>
  <c r="T6" i="4" s="1"/>
  <c r="S7" i="4"/>
  <c r="T7" i="4" s="1"/>
  <c r="S9" i="4"/>
  <c r="T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<sst xmlns="http://schemas.openxmlformats.org/spreadsheetml/2006/main" count="3414" uniqueCount="531">
  <si>
    <t>#name</t>
  </si>
  <si>
    <t>rv</t>
  </si>
  <si>
    <t>rverr</t>
  </si>
  <si>
    <t>vsini</t>
  </si>
  <si>
    <t>vsinierr</t>
  </si>
  <si>
    <t>CG14_1</t>
  </si>
  <si>
    <t>CG14_10</t>
  </si>
  <si>
    <t>CG14_11</t>
  </si>
  <si>
    <t>CG14_12</t>
  </si>
  <si>
    <t>CG14_13</t>
  </si>
  <si>
    <t>CG14_14</t>
  </si>
  <si>
    <t>CG14_2</t>
  </si>
  <si>
    <t>CG14_3</t>
  </si>
  <si>
    <t>CG14_4</t>
  </si>
  <si>
    <t>CG14_5</t>
  </si>
  <si>
    <t>CG14_6_target_1</t>
  </si>
  <si>
    <t>CG14_7</t>
  </si>
  <si>
    <t>nan</t>
  </si>
  <si>
    <t>inf</t>
  </si>
  <si>
    <t>CG14_8</t>
  </si>
  <si>
    <t>CG14_9</t>
  </si>
  <si>
    <t>CG22_1</t>
  </si>
  <si>
    <t>CG22_10</t>
  </si>
  <si>
    <t>CG22_11</t>
  </si>
  <si>
    <t>CG22_12</t>
  </si>
  <si>
    <t>CG22_13_target_1</t>
  </si>
  <si>
    <t>CG22_13_target_2</t>
  </si>
  <si>
    <t>CG22_17</t>
  </si>
  <si>
    <t>CG22_20</t>
  </si>
  <si>
    <t>CG22_21</t>
  </si>
  <si>
    <t>CG22_5</t>
  </si>
  <si>
    <t>CG22_6</t>
  </si>
  <si>
    <t>CG22_7</t>
  </si>
  <si>
    <t>CG22_8</t>
  </si>
  <si>
    <t>CG22_9</t>
  </si>
  <si>
    <t>CG30_1</t>
  </si>
  <si>
    <t>CG30_12_target_1</t>
  </si>
  <si>
    <t>CG30_13</t>
  </si>
  <si>
    <t>CG30_2</t>
  </si>
  <si>
    <t>CG30_3</t>
  </si>
  <si>
    <t>CG30_4</t>
  </si>
  <si>
    <t>CG30_5</t>
  </si>
  <si>
    <t>CG30_6</t>
  </si>
  <si>
    <t>CG30_7</t>
  </si>
  <si>
    <t>CG30_8</t>
  </si>
  <si>
    <t>CG30_9_target_1</t>
  </si>
  <si>
    <t>CG30_9_target_2</t>
  </si>
  <si>
    <t>CG3_69</t>
  </si>
  <si>
    <t>CG3_70</t>
  </si>
  <si>
    <t>CG4_1</t>
  </si>
  <si>
    <t>CG4_2</t>
  </si>
  <si>
    <t>CG4_4</t>
  </si>
  <si>
    <t>CG4_5</t>
  </si>
  <si>
    <t>CG4_6</t>
  </si>
  <si>
    <t>CG4_7</t>
  </si>
  <si>
    <t>CG4_8</t>
  </si>
  <si>
    <t>e</t>
  </si>
  <si>
    <t>CG14_6_target_2</t>
  </si>
  <si>
    <t>a</t>
  </si>
  <si>
    <t>CG22_14</t>
  </si>
  <si>
    <t>CG30_11</t>
  </si>
  <si>
    <t>CG30_12_target_2</t>
  </si>
  <si>
    <t>CG4_3</t>
  </si>
  <si>
    <t>starlist</t>
  </si>
  <si>
    <t>_10_percent</t>
  </si>
  <si>
    <t>RV_ref</t>
  </si>
  <si>
    <t>Eq_width</t>
  </si>
  <si>
    <t>e_or_a</t>
  </si>
  <si>
    <t>CG14_15</t>
  </si>
  <si>
    <t>GoodmanRVs.dat</t>
  </si>
  <si>
    <t>Ha_measurement</t>
  </si>
  <si>
    <t>vsiniul</t>
  </si>
  <si>
    <t>numstd</t>
  </si>
  <si>
    <t>bestspt</t>
  </si>
  <si>
    <t>binflag</t>
  </si>
  <si>
    <t>beststd</t>
  </si>
  <si>
    <t>CG</t>
  </si>
  <si>
    <t>TYC8118-1348-1</t>
  </si>
  <si>
    <t>G0V</t>
  </si>
  <si>
    <t>HD34721</t>
  </si>
  <si>
    <t>CG1</t>
  </si>
  <si>
    <t>2MASSJ07162429-452</t>
  </si>
  <si>
    <t>u</t>
  </si>
  <si>
    <t>K1V</t>
  </si>
  <si>
    <t>12Oph</t>
  </si>
  <si>
    <t>TYC8120-2311-1</t>
  </si>
  <si>
    <t>G5V</t>
  </si>
  <si>
    <t>HD111031</t>
  </si>
  <si>
    <t>TYC8124-1497-1</t>
  </si>
  <si>
    <t>F8.5V</t>
  </si>
  <si>
    <t>HD19994</t>
  </si>
  <si>
    <t>TYC8551-1683-1</t>
  </si>
  <si>
    <t>F5.5V</t>
  </si>
  <si>
    <t>SB1?</t>
  </si>
  <si>
    <t>53Vir</t>
  </si>
  <si>
    <t>CD-423577</t>
  </si>
  <si>
    <t>A7V</t>
  </si>
  <si>
    <t>73Vir</t>
  </si>
  <si>
    <t>2MASSJ07095779-463</t>
  </si>
  <si>
    <t>TYC8132-127-1</t>
  </si>
  <si>
    <t>F9V</t>
  </si>
  <si>
    <t>171Pup</t>
  </si>
  <si>
    <t>2MASSJ07164444-453</t>
  </si>
  <si>
    <t>2MASSJ07145871-453</t>
  </si>
  <si>
    <t>G8V</t>
  </si>
  <si>
    <t>HD10700</t>
  </si>
  <si>
    <t>CD-472916</t>
  </si>
  <si>
    <t>A2V</t>
  </si>
  <si>
    <t>HD106819</t>
  </si>
  <si>
    <t>TYC8119-884-1</t>
  </si>
  <si>
    <t>F1V</t>
  </si>
  <si>
    <t>alfCrv</t>
  </si>
  <si>
    <t>TYC8119-1809-1</t>
  </si>
  <si>
    <t>F2V</t>
  </si>
  <si>
    <t>ksiOph</t>
  </si>
  <si>
    <t>TYC8119-472-1</t>
  </si>
  <si>
    <t>G2V</t>
  </si>
  <si>
    <t>18Sco</t>
  </si>
  <si>
    <t>TYC8123-695-1</t>
  </si>
  <si>
    <t>HD40136</t>
  </si>
  <si>
    <t>TYC8119-1883-1</t>
  </si>
  <si>
    <t>CD-443499</t>
  </si>
  <si>
    <t>A3V</t>
  </si>
  <si>
    <t>HD96568</t>
  </si>
  <si>
    <t>CD-453071</t>
  </si>
  <si>
    <t>HD216956</t>
  </si>
  <si>
    <t>CD-463053</t>
  </si>
  <si>
    <t>2MASSJ07220786-460</t>
  </si>
  <si>
    <t>G5.5V</t>
  </si>
  <si>
    <t>HD21019</t>
  </si>
  <si>
    <t>TYC8120-2138-1</t>
  </si>
  <si>
    <t>CD-472887</t>
  </si>
  <si>
    <t>A1V</t>
  </si>
  <si>
    <t>HD65900</t>
  </si>
  <si>
    <t>2MASSJ07162092-463</t>
  </si>
  <si>
    <t>G9V</t>
  </si>
  <si>
    <t>epsFor</t>
  </si>
  <si>
    <t>2MASSJ07184659-453</t>
  </si>
  <si>
    <t>2MASSJ07140743-462</t>
  </si>
  <si>
    <t>K2V</t>
  </si>
  <si>
    <t>HD22049</t>
  </si>
  <si>
    <t>HD57416</t>
  </si>
  <si>
    <t>CD-463075</t>
  </si>
  <si>
    <t>CD-472816</t>
  </si>
  <si>
    <t>HD56857</t>
  </si>
  <si>
    <t>CD-463031A</t>
  </si>
  <si>
    <t>TYC8119-1855-1</t>
  </si>
  <si>
    <t>F6V</t>
  </si>
  <si>
    <t>tauPsA</t>
  </si>
  <si>
    <t>HD57552</t>
  </si>
  <si>
    <t>HIP113673</t>
  </si>
  <si>
    <t>HD57597</t>
  </si>
  <si>
    <t>l</t>
  </si>
  <si>
    <t>HD91375</t>
  </si>
  <si>
    <t>2MASSJ07122400-452</t>
  </si>
  <si>
    <t>TYC8124-2032-1</t>
  </si>
  <si>
    <t>2MASSJ07254813-470</t>
  </si>
  <si>
    <t>2MASSJ07262982-443</t>
  </si>
  <si>
    <t>K0V</t>
  </si>
  <si>
    <t>41Ara</t>
  </si>
  <si>
    <t>HD57001</t>
  </si>
  <si>
    <t>K0III</t>
  </si>
  <si>
    <t>ThetaCet</t>
  </si>
  <si>
    <t>TYC8119-123-1</t>
  </si>
  <si>
    <t>CD-453072</t>
  </si>
  <si>
    <t>TYC8124-2279-1</t>
  </si>
  <si>
    <t>HD38858</t>
  </si>
  <si>
    <t>TYC8120-2711-1</t>
  </si>
  <si>
    <t>HD38393</t>
  </si>
  <si>
    <t>2MASSJ07215207-452</t>
  </si>
  <si>
    <t>TYC8126-350-1</t>
  </si>
  <si>
    <t>TYC8122-2115-1</t>
  </si>
  <si>
    <t>TYC7641-169-1</t>
  </si>
  <si>
    <t>F5V</t>
  </si>
  <si>
    <t>58Oph</t>
  </si>
  <si>
    <t>2MASSJ07110162-453</t>
  </si>
  <si>
    <t>CD-463007</t>
  </si>
  <si>
    <t>TYC7633-1819-1</t>
  </si>
  <si>
    <t>CD-521811</t>
  </si>
  <si>
    <t>2MASSJ07131040-521</t>
  </si>
  <si>
    <t>2MASSJ07122621-452</t>
  </si>
  <si>
    <t>TYC8122-69-1</t>
  </si>
  <si>
    <t>HD56701</t>
  </si>
  <si>
    <t>A6V</t>
  </si>
  <si>
    <t>HD168525</t>
  </si>
  <si>
    <t>2MASSJ07011787-432</t>
  </si>
  <si>
    <t>2MASSJ07594022-444</t>
  </si>
  <si>
    <t>2MASSJ07203642-431</t>
  </si>
  <si>
    <t>HD56734</t>
  </si>
  <si>
    <t>2MASSJ07583662-461</t>
  </si>
  <si>
    <t>HD152555</t>
  </si>
  <si>
    <t>TYC8123-387-1</t>
  </si>
  <si>
    <t>HD55000</t>
  </si>
  <si>
    <t>HD55400</t>
  </si>
  <si>
    <t>HD56264</t>
  </si>
  <si>
    <t>TYC8119-1299-1</t>
  </si>
  <si>
    <t>HD65445</t>
  </si>
  <si>
    <t>CG3</t>
  </si>
  <si>
    <t>TYC8134-3161-1</t>
  </si>
  <si>
    <t>TYC8142-1542-1</t>
  </si>
  <si>
    <t>2MASSJ08062540-473</t>
  </si>
  <si>
    <t>HD26965</t>
  </si>
  <si>
    <t>TYC8133-155-1</t>
  </si>
  <si>
    <t>2MASSJ07513612-460</t>
  </si>
  <si>
    <t>SB1</t>
  </si>
  <si>
    <t>2MASSJ07520153-485</t>
  </si>
  <si>
    <t>HD63254</t>
  </si>
  <si>
    <t>B9V</t>
  </si>
  <si>
    <t>HD4622</t>
  </si>
  <si>
    <t>TYC8135-4862-1</t>
  </si>
  <si>
    <t>HD138105</t>
  </si>
  <si>
    <t>TYC8139-2616-1</t>
  </si>
  <si>
    <t>2MASSJ07541482-462</t>
  </si>
  <si>
    <t>K3V</t>
  </si>
  <si>
    <t>HD16160</t>
  </si>
  <si>
    <t>2MASSJ07513612-460_2</t>
  </si>
  <si>
    <t>TYC8133-1754-1</t>
  </si>
  <si>
    <t>TYC8133-1522-1</t>
  </si>
  <si>
    <t>HD63579</t>
  </si>
  <si>
    <t>HD64699</t>
  </si>
  <si>
    <t>HD64780</t>
  </si>
  <si>
    <t>CD-463471</t>
  </si>
  <si>
    <t>2MASSJ07592987-483</t>
  </si>
  <si>
    <t>G1V</t>
  </si>
  <si>
    <t>HD9562</t>
  </si>
  <si>
    <t>TYC8134-2250-1</t>
  </si>
  <si>
    <t>TYC8134-2250-2</t>
  </si>
  <si>
    <t>TYC8138-2569-1</t>
  </si>
  <si>
    <t>TYC8134-1929-1</t>
  </si>
  <si>
    <t>CD-483205</t>
  </si>
  <si>
    <t>2MASSJ07491846-465</t>
  </si>
  <si>
    <t>HD64759</t>
  </si>
  <si>
    <t>TYC8138-2304-1</t>
  </si>
  <si>
    <t>TYC8134-2159-1</t>
  </si>
  <si>
    <t>HD30652</t>
  </si>
  <si>
    <t>HD64248</t>
  </si>
  <si>
    <t>HD64318</t>
  </si>
  <si>
    <t>HD64578</t>
  </si>
  <si>
    <t>A0V</t>
  </si>
  <si>
    <t>ECen</t>
  </si>
  <si>
    <t>HD64461</t>
  </si>
  <si>
    <t>HD65658</t>
  </si>
  <si>
    <t>HD66191</t>
  </si>
  <si>
    <t>2MASSJ07501009-472</t>
  </si>
  <si>
    <t>2MASSJ07501518-461</t>
  </si>
  <si>
    <t>2MASSJ07502910-475</t>
  </si>
  <si>
    <t>HD32147</t>
  </si>
  <si>
    <t>CD-483192</t>
  </si>
  <si>
    <t>TYC8138-168-1</t>
  </si>
  <si>
    <t>HD67418</t>
  </si>
  <si>
    <t>2MASSJ07463583-445</t>
  </si>
  <si>
    <t>QSPup</t>
  </si>
  <si>
    <t>2MASSJ07540255-460</t>
  </si>
  <si>
    <t>TYC8142-1598-1</t>
  </si>
  <si>
    <t>TYC8138-2890-1</t>
  </si>
  <si>
    <t>TYC8138-3251-1</t>
  </si>
  <si>
    <t>TYC8139-3353-1</t>
  </si>
  <si>
    <t>TYC8135-458-1</t>
  </si>
  <si>
    <t>HD65167</t>
  </si>
  <si>
    <t>TYC8139-4265-1</t>
  </si>
  <si>
    <t>2MASSJ07522717-475</t>
  </si>
  <si>
    <t>2MASSJ07520589-482</t>
  </si>
  <si>
    <t>K5V</t>
  </si>
  <si>
    <t>epsInd</t>
  </si>
  <si>
    <t>HD63869</t>
  </si>
  <si>
    <t>2MASSJ07494943-461</t>
  </si>
  <si>
    <t>2MASSJ07510378-453</t>
  </si>
  <si>
    <t>TYC8139-589-1</t>
  </si>
  <si>
    <t>2MASSJ07542550-465</t>
  </si>
  <si>
    <t>TYC8139-2296-1</t>
  </si>
  <si>
    <t>2MASSJ07595002-490</t>
  </si>
  <si>
    <t>TYC8134-2633-1</t>
  </si>
  <si>
    <t>CD-463194</t>
  </si>
  <si>
    <t>SB2</t>
  </si>
  <si>
    <t>CG4</t>
  </si>
  <si>
    <t>TYC8137-2850-1</t>
  </si>
  <si>
    <t>TYC8137-2862-1</t>
  </si>
  <si>
    <t>CD-463212</t>
  </si>
  <si>
    <t>2MASSJ07293289-461</t>
  </si>
  <si>
    <t>RP934</t>
  </si>
  <si>
    <t>M0V</t>
  </si>
  <si>
    <t>HD111631</t>
  </si>
  <si>
    <t>RP937</t>
  </si>
  <si>
    <t>HD65894</t>
  </si>
  <si>
    <t>CG14</t>
  </si>
  <si>
    <t>TYC8138-2794-1</t>
  </si>
  <si>
    <t>2MASSJ08023538-484</t>
  </si>
  <si>
    <t>HD90156</t>
  </si>
  <si>
    <t>HD65774</t>
  </si>
  <si>
    <t>2MASSJ08042347-493</t>
  </si>
  <si>
    <t>2MASSJ07560331-491</t>
  </si>
  <si>
    <t>2MASSJ07573369-501</t>
  </si>
  <si>
    <t>HD67129</t>
  </si>
  <si>
    <t>2MASSJ08183357-492</t>
  </si>
  <si>
    <t>HD63364</t>
  </si>
  <si>
    <t>HD66005</t>
  </si>
  <si>
    <t>2MASSJ07554620-471</t>
  </si>
  <si>
    <t>HD65335</t>
  </si>
  <si>
    <t>HD66006</t>
  </si>
  <si>
    <t>2MASSJ08065006-473</t>
  </si>
  <si>
    <t>2MASSJ08094262-500</t>
  </si>
  <si>
    <t>TYC8144-2888-1</t>
  </si>
  <si>
    <t>CD-493158</t>
  </si>
  <si>
    <t>HD66971</t>
  </si>
  <si>
    <t>TYC8143-2619-1</t>
  </si>
  <si>
    <t>2MASSJ07541099-494</t>
  </si>
  <si>
    <t>2MASSJ07371850-485</t>
  </si>
  <si>
    <t>HD100623</t>
  </si>
  <si>
    <t>HD65729</t>
  </si>
  <si>
    <t>CD-483350</t>
  </si>
  <si>
    <t>2MASSJ08000812-453</t>
  </si>
  <si>
    <t>TYC7671-4253-1</t>
  </si>
  <si>
    <t>TYC8134-586-1</t>
  </si>
  <si>
    <t>CD-443740</t>
  </si>
  <si>
    <t>HD69404</t>
  </si>
  <si>
    <t>TYC8143-1918-1</t>
  </si>
  <si>
    <t>G3V</t>
  </si>
  <si>
    <t>HD59967</t>
  </si>
  <si>
    <t>2MASSJ08040005-495</t>
  </si>
  <si>
    <t>KWVel</t>
  </si>
  <si>
    <t>TYC8138-167-1</t>
  </si>
  <si>
    <t>2MASSJ07514674-460</t>
  </si>
  <si>
    <t>2MASSJ07492170-463</t>
  </si>
  <si>
    <t>2MASSJ07421676-482</t>
  </si>
  <si>
    <t>2MASSJ07471652-493</t>
  </si>
  <si>
    <t>2MASSJ07470563-475</t>
  </si>
  <si>
    <t>2MASSJ07564756-475</t>
  </si>
  <si>
    <t>2MASSJ07580565-491</t>
  </si>
  <si>
    <t>2MASSJ08012725-494</t>
  </si>
  <si>
    <t>2MASSJ08034730-491</t>
  </si>
  <si>
    <t>2MASSJ07502381-465</t>
  </si>
  <si>
    <t>TYC8143-2246-1</t>
  </si>
  <si>
    <t>TYC8144-1249-1</t>
  </si>
  <si>
    <t>2MASSJ07593159-482</t>
  </si>
  <si>
    <t>2MASSJ08391713-523</t>
  </si>
  <si>
    <t>CG17</t>
  </si>
  <si>
    <t>TYC8162-1365-1</t>
  </si>
  <si>
    <t>TYC8163-1479-1</t>
  </si>
  <si>
    <t>TYC8163-165-1</t>
  </si>
  <si>
    <t>OOVel</t>
  </si>
  <si>
    <t>2MASSJ08434121-520</t>
  </si>
  <si>
    <t>TYC8163-2131-1</t>
  </si>
  <si>
    <t>2MASSJ08291213-505</t>
  </si>
  <si>
    <t>HD70718</t>
  </si>
  <si>
    <t>HD71003</t>
  </si>
  <si>
    <t>2MASSJ08590528-553</t>
  </si>
  <si>
    <t>2MASSJ08391280-510</t>
  </si>
  <si>
    <t>TYC8568-2409-1</t>
  </si>
  <si>
    <t>TYC8569-2369-1</t>
  </si>
  <si>
    <t>2MASSJ08494919-530</t>
  </si>
  <si>
    <t>2MASSJ08450857-531</t>
  </si>
  <si>
    <t>HD72163</t>
  </si>
  <si>
    <t>2MASSJ08492498-533</t>
  </si>
  <si>
    <t>2MASSJ08292489-503</t>
  </si>
  <si>
    <t>HD73387</t>
  </si>
  <si>
    <t>HD76901</t>
  </si>
  <si>
    <t>TYC8590-874-1</t>
  </si>
  <si>
    <t>2MASSJ08334968-514</t>
  </si>
  <si>
    <t>CD-552380</t>
  </si>
  <si>
    <t>TYC8586-1678-1</t>
  </si>
  <si>
    <t>2MASSJ08563299-552</t>
  </si>
  <si>
    <t>2MASSJ08295658-511</t>
  </si>
  <si>
    <t>2MASSJ08342423-534</t>
  </si>
  <si>
    <t>gamPav</t>
  </si>
  <si>
    <t>2MASSJ08343731-502</t>
  </si>
  <si>
    <t>2MASSJ08352943-514</t>
  </si>
  <si>
    <t>TYC8153-960-1</t>
  </si>
  <si>
    <t>F7V</t>
  </si>
  <si>
    <t>20Oph</t>
  </si>
  <si>
    <t>HD70977</t>
  </si>
  <si>
    <t>2MASSJ08253727-491</t>
  </si>
  <si>
    <t>TYC8158-2342-1</t>
  </si>
  <si>
    <t>HD74056</t>
  </si>
  <si>
    <t>HD73105</t>
  </si>
  <si>
    <t>TYC8568-2056-1</t>
  </si>
  <si>
    <t>2MASSJ08393055-512</t>
  </si>
  <si>
    <t>2MASSJ08414215-520</t>
  </si>
  <si>
    <t>2MASSJ08415930-521</t>
  </si>
  <si>
    <t>2MASSJ08373864-510</t>
  </si>
  <si>
    <t>TYC8163-1809-1</t>
  </si>
  <si>
    <t>TYC8163-2765-1</t>
  </si>
  <si>
    <t>CD-503414</t>
  </si>
  <si>
    <t>TYC8162-333-1</t>
  </si>
  <si>
    <t>2MASSJ08192677-491</t>
  </si>
  <si>
    <t>CD-513115</t>
  </si>
  <si>
    <t>2MASSJ08411381-522</t>
  </si>
  <si>
    <t>2MASSJ08361270-515</t>
  </si>
  <si>
    <t>2MASSJ08404809-512</t>
  </si>
  <si>
    <t>2MASSJ08362653-494</t>
  </si>
  <si>
    <t>2MASSJ08443526-523</t>
  </si>
  <si>
    <t>SB2?</t>
  </si>
  <si>
    <t>TYC8569-3283-1</t>
  </si>
  <si>
    <t>HD73951</t>
  </si>
  <si>
    <t>2MASSJ08395173-515</t>
  </si>
  <si>
    <t>HD4391</t>
  </si>
  <si>
    <t>2MASSJ08441148-494</t>
  </si>
  <si>
    <t>TYC8163-1937-1</t>
  </si>
  <si>
    <t>TYC8568-1105-1</t>
  </si>
  <si>
    <t>TYC8158-1304-1</t>
  </si>
  <si>
    <t>2MASSJ08284752-342</t>
  </si>
  <si>
    <t>CG22</t>
  </si>
  <si>
    <t>CD-344842B</t>
  </si>
  <si>
    <t>CD-344836</t>
  </si>
  <si>
    <t>HD72138</t>
  </si>
  <si>
    <t>2MASSJ08260440-343</t>
  </si>
  <si>
    <t>K4V</t>
  </si>
  <si>
    <t>HD131977</t>
  </si>
  <si>
    <t>TYC7143-191-1</t>
  </si>
  <si>
    <t>2MASSJ08310444-350</t>
  </si>
  <si>
    <t>TYC7143-998-1</t>
  </si>
  <si>
    <t>2MASSJ08264387-342</t>
  </si>
  <si>
    <t>HD103932</t>
  </si>
  <si>
    <t>PHa92</t>
  </si>
  <si>
    <t>HD71269</t>
  </si>
  <si>
    <t>2MASSJ08250239-494</t>
  </si>
  <si>
    <t>GDC1</t>
  </si>
  <si>
    <t>HD69991</t>
  </si>
  <si>
    <t>2MASSJ08302738-510</t>
  </si>
  <si>
    <t>K3.5V</t>
  </si>
  <si>
    <t>HD50281</t>
  </si>
  <si>
    <t>2MASSJ08243944-521</t>
  </si>
  <si>
    <t>2MASSJ08374576-495</t>
  </si>
  <si>
    <t>TYC8162-73-1</t>
  </si>
  <si>
    <t>CD-483672</t>
  </si>
  <si>
    <t>2MASSJ08323887-522</t>
  </si>
  <si>
    <t>2MASSJ08212561-515</t>
  </si>
  <si>
    <t>2MASSJ08364848-511</t>
  </si>
  <si>
    <t>2MASSJ08292220-505</t>
  </si>
  <si>
    <t>2MASSJ08301848-510</t>
  </si>
  <si>
    <t>2MASSJ08382678-535</t>
  </si>
  <si>
    <t>HD73464</t>
  </si>
  <si>
    <t>HD72857</t>
  </si>
  <si>
    <t>CD-503373</t>
  </si>
  <si>
    <t>2MASSJ08301902-510</t>
  </si>
  <si>
    <t>HD71969</t>
  </si>
  <si>
    <t>2MASSJ08280595-495</t>
  </si>
  <si>
    <t>2MASSJ08212561-515_2</t>
  </si>
  <si>
    <t>2MASSJ08351629-515</t>
  </si>
  <si>
    <t>TYC8162-1117-1</t>
  </si>
  <si>
    <t>TYC8162-956-1</t>
  </si>
  <si>
    <t>TYC8568-260-1</t>
  </si>
  <si>
    <t>TYC8568-293-1</t>
  </si>
  <si>
    <t>TYC8568-298-1</t>
  </si>
  <si>
    <t>2MASSJ08284436-505</t>
  </si>
  <si>
    <t>2MASSJ08312740-512</t>
  </si>
  <si>
    <t>2MASSJ08281901-522</t>
  </si>
  <si>
    <t>2MASSJ08223071-492</t>
  </si>
  <si>
    <t>2MASSJ08283563-513</t>
  </si>
  <si>
    <t>2MASSJ08170374-503</t>
  </si>
  <si>
    <t>TYC8157-1137-1</t>
  </si>
  <si>
    <t>TYC8161-1607-1</t>
  </si>
  <si>
    <t>TYC8158-1417-1</t>
  </si>
  <si>
    <t>HD71789</t>
  </si>
  <si>
    <t>CD-493560</t>
  </si>
  <si>
    <t>CG_rvs.dat</t>
  </si>
  <si>
    <t>GoodmanRVs_CHIRON.dat</t>
  </si>
  <si>
    <t>cluster</t>
  </si>
  <si>
    <t>Goodman</t>
  </si>
  <si>
    <t>Goodman_error</t>
  </si>
  <si>
    <t>HaEWA</t>
  </si>
  <si>
    <t>HaEWAerr</t>
  </si>
  <si>
    <t>Ha10Wkms</t>
  </si>
  <si>
    <t>HA10Wkmserr</t>
  </si>
  <si>
    <t>em_or_abs</t>
  </si>
  <si>
    <t>CGs_Ha.dat</t>
  </si>
  <si>
    <t>#CG</t>
  </si>
  <si>
    <t>numacc</t>
  </si>
  <si>
    <t>numtot</t>
  </si>
  <si>
    <t>accfrac</t>
  </si>
  <si>
    <t>accfracerr</t>
  </si>
  <si>
    <t>age</t>
  </si>
  <si>
    <t>ageerr</t>
  </si>
  <si>
    <t>CG30</t>
  </si>
  <si>
    <t>ageerr(+)</t>
  </si>
  <si>
    <t>ageerr(-)</t>
  </si>
  <si>
    <t>Ha_measurement_disk</t>
  </si>
  <si>
    <t>Goodman_rv</t>
  </si>
  <si>
    <t>Chiron_rv</t>
  </si>
  <si>
    <t>CGs_Ha.dat_disk</t>
  </si>
  <si>
    <t>GoodmanRVs_CHIRON.dat_rvcompare</t>
  </si>
  <si>
    <t>CGs_AccFrac.dat_previous_total</t>
  </si>
  <si>
    <t xml:space="preserve"> Oph</t>
  </si>
  <si>
    <t>Taurus</t>
  </si>
  <si>
    <t>IC348+Cha I</t>
  </si>
  <si>
    <t>Upper Sco.</t>
  </si>
  <si>
    <t>total</t>
  </si>
  <si>
    <t>New Data</t>
  </si>
  <si>
    <t>accfrac_err</t>
  </si>
  <si>
    <t>Quiescent Area</t>
  </si>
  <si>
    <t>accfrac(%)</t>
  </si>
  <si>
    <t>10</t>
  </si>
  <si>
    <t>5</t>
  </si>
  <si>
    <t>22</t>
  </si>
  <si>
    <t>previous</t>
  </si>
  <si>
    <t>later</t>
  </si>
  <si>
    <t>background star</t>
  </si>
  <si>
    <t>CG22_13_target_1_Ha</t>
  </si>
  <si>
    <t>CG30_9_target_2_Ha</t>
  </si>
  <si>
    <t>CG30_12_target_2_Ha</t>
  </si>
  <si>
    <t>2</t>
  </si>
  <si>
    <t>Tau-Aur</t>
  </si>
  <si>
    <t>Lup</t>
  </si>
  <si>
    <t>IC348</t>
  </si>
  <si>
    <t>Cha I</t>
  </si>
  <si>
    <t>2.5</t>
  </si>
  <si>
    <t>50</t>
  </si>
  <si>
    <t>16</t>
  </si>
  <si>
    <t>59</t>
  </si>
  <si>
    <t>9</t>
  </si>
  <si>
    <t>33</t>
  </si>
  <si>
    <t>6</t>
  </si>
  <si>
    <t>L1641</t>
  </si>
  <si>
    <t>ONC</t>
  </si>
  <si>
    <t>L1615/1616</t>
  </si>
  <si>
    <t>Tr 37</t>
  </si>
  <si>
    <t>NGC 1977/1980</t>
  </si>
  <si>
    <t>Ori</t>
  </si>
  <si>
    <t>Upper Sco</t>
  </si>
  <si>
    <t>NGC 7160</t>
  </si>
  <si>
    <t>quiescent</t>
  </si>
  <si>
    <t>irradiate</t>
  </si>
  <si>
    <t>chiron</t>
  </si>
  <si>
    <t>numtotal</t>
  </si>
  <si>
    <t>previous paper</t>
  </si>
  <si>
    <t>vela</t>
  </si>
  <si>
    <t>goodman+chiron</t>
  </si>
  <si>
    <t>err</t>
  </si>
  <si>
    <t>delete CG30 in previous research</t>
  </si>
  <si>
    <t>delete CG1(too old)</t>
  </si>
  <si>
    <t>CG14_6_target_2_Ha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</si>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</sst>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0" fillId="2" borderId="0" xfId="0" applyFill="1"/>
    <xf numFmtId="0" fontId="0" fillId="4" borderId="0" xfId="0" applyFill="1"/>
    <xf numFmtId="0" fontId="1" fillId="0" borderId="1" xfId="0" applyFont="1" applyBorder="1" applyAlignment="1">
      <alignment horizontal="justify" vertical="center"/>
    </xf>
    <xf numFmtId="49" fontId="0" fillId="0" borderId="4" xfId="0" applyNumberFormat="1" applyBorder="1"/>
    <xf numFmtId="49" fontId="0" fillId="2" borderId="4" xfId="0" applyNumberFormat="1" applyFill="1" applyBorder="1"/>
    <xf numFmtId="49" fontId="0" fillId="4" borderId="0" xfId="0" applyNumberFormat="1" applyFill="1"/>
    <xf numFmtId="0" fontId="0" fillId="4" borderId="0" xfId="0" applyFill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8" xfId="0" applyNumberFormat="1" applyBorder="1"/>
    <xf numFmtId="0" fontId="0" fillId="0" borderId="9" xfId="0" applyBorder="1"/>
    <xf numFmtId="0" fontId="0" fillId="0" borderId="10" xfId="0" applyBorder="1"/>
    <xf numFmtId="49" fontId="0" fillId="4" borderId="4" xfId="0" applyNumberFormat="1" applyFill="1" applyBorder="1"/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E26F6F5-1F0E-4EFB-B00A-5E9BC6EAD4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D5C5-9ABF-4B2F-9D3F-A8BD8AB5B101}">
  <sheetPr filterMode="1"/>
  <dimension ref="A2:AP287"/>
  <sheetViews>
    <sheetView topLeftCell="R1" zoomScale="83" workbookViewId="0">
      <selection activeCell="H51" sqref="H38:H51"/>
    </sheetView>
  </sheetViews>
  <sheetFormatPr defaultRowHeight="14.5" x14ac:dyDescent="0.35"/>
  <cols>
    <col min="2" max="2" width="16.1796875" bestFit="1" customWidth="1"/>
    <col min="3" max="3" width="12.453125" bestFit="1" customWidth="1"/>
    <col min="4" max="6" width="11.81640625" bestFit="1" customWidth="1"/>
    <col min="7" max="7" width="11.81640625" customWidth="1"/>
    <col min="9" max="9" width="16.1796875" bestFit="1" customWidth="1"/>
    <col min="10" max="10" width="13.81640625" bestFit="1" customWidth="1"/>
    <col min="11" max="12" width="12.453125" customWidth="1"/>
    <col min="13" max="13" width="9.453125" bestFit="1" customWidth="1"/>
    <col min="15" max="15" width="21.08984375" bestFit="1" customWidth="1"/>
    <col min="16" max="16" width="12.453125" bestFit="1" customWidth="1"/>
    <col min="17" max="17" width="11.81640625" style="9" bestFit="1" customWidth="1"/>
    <col min="18" max="18" width="6.08984375" customWidth="1"/>
    <col min="19" max="20" width="11.81640625" bestFit="1" customWidth="1"/>
    <col min="21" max="21" width="7.1796875" bestFit="1" customWidth="1"/>
    <col min="22" max="22" width="6.90625" bestFit="1" customWidth="1"/>
    <col min="23" max="23" width="6.453125" customWidth="1"/>
    <col min="24" max="24" width="9.6328125" customWidth="1"/>
    <col min="28" max="28" width="16.1796875" bestFit="1" customWidth="1"/>
    <col min="29" max="29" width="12.453125" bestFit="1" customWidth="1"/>
    <col min="30" max="30" width="22.6328125" bestFit="1" customWidth="1"/>
    <col min="31" max="33" width="11.81640625" bestFit="1" customWidth="1"/>
    <col min="34" max="34" width="16.7265625" bestFit="1" customWidth="1"/>
    <col min="36" max="36" width="21.08984375" bestFit="1" customWidth="1"/>
    <col min="37" max="37" width="12.453125" bestFit="1" customWidth="1"/>
    <col min="38" max="39" width="11.81640625" bestFit="1" customWidth="1"/>
    <col min="40" max="40" width="13" bestFit="1" customWidth="1"/>
    <col min="41" max="41" width="10.1796875" bestFit="1" customWidth="1"/>
  </cols>
  <sheetData>
    <row r="2" spans="1:42" x14ac:dyDescent="0.35">
      <c r="A2" s="26" t="s">
        <v>69</v>
      </c>
      <c r="B2" s="26"/>
      <c r="C2" s="26"/>
      <c r="D2" s="26"/>
      <c r="E2" s="26"/>
      <c r="F2" s="26"/>
      <c r="H2" s="4"/>
      <c r="I2" s="25" t="s">
        <v>70</v>
      </c>
      <c r="J2" s="25"/>
      <c r="K2" s="25"/>
      <c r="L2" s="25"/>
      <c r="M2" s="25"/>
      <c r="O2" s="26" t="s">
        <v>454</v>
      </c>
      <c r="P2" s="26"/>
      <c r="Q2" s="26"/>
      <c r="R2" s="26"/>
      <c r="S2" s="26"/>
      <c r="T2" s="26"/>
      <c r="U2" s="26"/>
      <c r="V2" s="26"/>
      <c r="W2" s="26"/>
      <c r="X2" s="26"/>
      <c r="Y2" s="26"/>
      <c r="AA2" s="3"/>
      <c r="AB2" s="25" t="s">
        <v>455</v>
      </c>
      <c r="AC2" s="25"/>
      <c r="AD2" s="25"/>
      <c r="AE2" s="25"/>
      <c r="AF2" s="25"/>
      <c r="AG2" s="25"/>
      <c r="AH2" s="25"/>
      <c r="AJ2" s="25" t="s">
        <v>464</v>
      </c>
      <c r="AK2" s="25"/>
      <c r="AL2" s="25"/>
      <c r="AM2" s="25"/>
      <c r="AN2" s="25"/>
      <c r="AO2" s="25"/>
      <c r="AP2" s="25"/>
    </row>
    <row r="3" spans="1:42" x14ac:dyDescent="0.35">
      <c r="A3" s="1" t="s">
        <v>76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76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O3" s="1" t="s">
        <v>0</v>
      </c>
      <c r="P3" s="1" t="s">
        <v>1</v>
      </c>
      <c r="Q3" s="7" t="s">
        <v>2</v>
      </c>
      <c r="R3" s="1" t="s">
        <v>71</v>
      </c>
      <c r="S3" s="1" t="s">
        <v>3</v>
      </c>
      <c r="T3" s="1" t="s">
        <v>4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AA3" s="1" t="s">
        <v>76</v>
      </c>
      <c r="AB3" s="1" t="s">
        <v>0</v>
      </c>
      <c r="AC3" s="1" t="s">
        <v>1</v>
      </c>
      <c r="AD3" s="1" t="s">
        <v>2</v>
      </c>
      <c r="AE3" s="1" t="s">
        <v>3</v>
      </c>
      <c r="AF3" s="1" t="s">
        <v>4</v>
      </c>
      <c r="AG3" s="1" t="s">
        <v>457</v>
      </c>
      <c r="AH3" s="1" t="s">
        <v>458</v>
      </c>
      <c r="AJ3" s="1" t="s">
        <v>0</v>
      </c>
      <c r="AK3" s="1" t="s">
        <v>459</v>
      </c>
      <c r="AL3" s="1" t="s">
        <v>460</v>
      </c>
      <c r="AM3" s="1" t="s">
        <v>461</v>
      </c>
      <c r="AN3" s="1" t="s">
        <v>462</v>
      </c>
      <c r="AO3" s="1" t="s">
        <v>463</v>
      </c>
      <c r="AP3" s="1" t="s">
        <v>76</v>
      </c>
    </row>
    <row r="4" spans="1:42" hidden="1" x14ac:dyDescent="0.35">
      <c r="A4" s="2" t="str">
        <f>MID(B4,1,FIND("_",B4)-1)</f>
        <v>CG14</v>
      </c>
      <c r="B4" s="2" t="s">
        <v>5</v>
      </c>
      <c r="C4" s="2">
        <v>17.801048271950702</v>
      </c>
      <c r="D4" s="2">
        <v>0.21820644621750501</v>
      </c>
      <c r="E4" s="2">
        <v>4.1792796787794204</v>
      </c>
      <c r="F4" s="2">
        <v>7.0710678118654696E-2</v>
      </c>
      <c r="H4" s="2" t="str">
        <f t="shared" ref="H4:H51" si="0">MID(I4,1,FIND("_",I4)-1)</f>
        <v>CG4</v>
      </c>
      <c r="I4" s="2" t="s">
        <v>52</v>
      </c>
      <c r="J4" s="2">
        <v>512.88817237826197</v>
      </c>
      <c r="K4" s="2">
        <v>8.3560468974559594</v>
      </c>
      <c r="L4" s="2">
        <v>-5.6298723341595398</v>
      </c>
      <c r="M4" s="2" t="s">
        <v>56</v>
      </c>
      <c r="O4" s="2" t="s">
        <v>77</v>
      </c>
      <c r="P4" s="2">
        <v>0.65951426655297396</v>
      </c>
      <c r="Q4" s="8">
        <v>0.149500881020218</v>
      </c>
      <c r="R4" s="2" t="s">
        <v>17</v>
      </c>
      <c r="S4" s="2">
        <v>10.840215975025901</v>
      </c>
      <c r="T4" s="2">
        <v>5.5381252465774304</v>
      </c>
      <c r="U4" s="2">
        <v>9</v>
      </c>
      <c r="V4" s="2" t="s">
        <v>78</v>
      </c>
      <c r="W4" s="2"/>
      <c r="X4" s="2" t="s">
        <v>79</v>
      </c>
      <c r="Y4" s="2" t="s">
        <v>80</v>
      </c>
      <c r="AA4" s="2" t="str">
        <f>MID(AB4,1,FIND("_",AB4)-1)</f>
        <v>CG14</v>
      </c>
      <c r="AB4" s="2" t="s">
        <v>5</v>
      </c>
      <c r="AC4" s="2">
        <v>23.572718786545</v>
      </c>
      <c r="AD4" s="2">
        <v>0.28405429194898701</v>
      </c>
      <c r="AE4" s="2">
        <v>12.440808412695</v>
      </c>
      <c r="AF4" s="2">
        <v>0.61230626985450298</v>
      </c>
      <c r="AG4" s="2">
        <f>VLOOKUP(AB4,$B$4:$F$57,2,FALSE)</f>
        <v>17.801048271950702</v>
      </c>
      <c r="AH4" s="2">
        <f>VLOOKUP(AB4,$B$4:$F$57,3,FALSE)</f>
        <v>0.21820644621750501</v>
      </c>
      <c r="AJ4" s="2" t="s">
        <v>196</v>
      </c>
      <c r="AK4" s="2">
        <v>4.19849229342688</v>
      </c>
      <c r="AL4" s="2">
        <v>1.9735856204053701E-2</v>
      </c>
      <c r="AM4" s="2" t="s">
        <v>17</v>
      </c>
      <c r="AN4" s="2" t="s">
        <v>17</v>
      </c>
      <c r="AO4" s="2" t="s">
        <v>58</v>
      </c>
      <c r="AP4" s="2" t="str">
        <f>VLOOKUP(AJ4,$O$4:$Y$287,11,FALSE)</f>
        <v>CG3</v>
      </c>
    </row>
    <row r="5" spans="1:42" hidden="1" x14ac:dyDescent="0.35">
      <c r="A5" s="2" t="str">
        <f t="shared" ref="A5:A52" si="1">MID(B5,1,FIND("_",B5)-1)</f>
        <v>CG14</v>
      </c>
      <c r="B5" s="2" t="s">
        <v>6</v>
      </c>
      <c r="C5" s="2">
        <v>19.258541336173</v>
      </c>
      <c r="D5" s="2">
        <v>0.40516493709228502</v>
      </c>
      <c r="E5" s="2">
        <v>5.3397015407505197</v>
      </c>
      <c r="F5" s="2">
        <v>2.7904744431036899</v>
      </c>
      <c r="H5" s="2" t="str">
        <f t="shared" si="0"/>
        <v>CG4</v>
      </c>
      <c r="I5" s="2" t="s">
        <v>53</v>
      </c>
      <c r="J5" s="2">
        <v>469.82397109997299</v>
      </c>
      <c r="K5" s="2">
        <v>-3.3704430091343802</v>
      </c>
      <c r="L5" s="2">
        <v>-3.8874376533706099</v>
      </c>
      <c r="M5" s="2" t="s">
        <v>56</v>
      </c>
      <c r="O5" s="2" t="s">
        <v>81</v>
      </c>
      <c r="P5" s="2">
        <v>0.25357750785751998</v>
      </c>
      <c r="Q5" s="8">
        <v>0.14051816772426201</v>
      </c>
      <c r="R5" s="2" t="s">
        <v>82</v>
      </c>
      <c r="S5" s="2">
        <v>4</v>
      </c>
      <c r="T5" s="2">
        <v>1.8539472513080999</v>
      </c>
      <c r="U5" s="2">
        <v>7</v>
      </c>
      <c r="V5" s="2" t="s">
        <v>83</v>
      </c>
      <c r="W5" s="2"/>
      <c r="X5" s="2" t="s">
        <v>84</v>
      </c>
      <c r="Y5" s="2" t="s">
        <v>80</v>
      </c>
      <c r="AA5" s="2" t="str">
        <f t="shared" ref="AA5:AA58" si="2">MID(AB5,1,FIND("_",AB5)-1)</f>
        <v>CG14</v>
      </c>
      <c r="AB5" s="2" t="s">
        <v>6</v>
      </c>
      <c r="AC5" s="2">
        <v>18.242711905956099</v>
      </c>
      <c r="AD5" s="2">
        <v>0.293084454340311</v>
      </c>
      <c r="AE5" s="2">
        <v>14.231956108018</v>
      </c>
      <c r="AF5" s="2">
        <v>0.794621629317244</v>
      </c>
      <c r="AG5" s="2">
        <f t="shared" ref="AG5:AG58" si="3">VLOOKUP(AB5,$B$4:$F$57,2,FALSE)</f>
        <v>19.258541336173</v>
      </c>
      <c r="AH5" s="2">
        <f t="shared" ref="AH5:AH58" si="4">VLOOKUP(AB5,$B$4:$F$57,3,FALSE)</f>
        <v>0.40516493709228502</v>
      </c>
      <c r="AJ5" s="2" t="s">
        <v>198</v>
      </c>
      <c r="AK5" s="2">
        <v>2.42995329249284</v>
      </c>
      <c r="AL5" s="2">
        <v>2.1017352161233599E-2</v>
      </c>
      <c r="AM5" s="2" t="s">
        <v>17</v>
      </c>
      <c r="AN5" s="2" t="s">
        <v>17</v>
      </c>
      <c r="AO5" s="2" t="s">
        <v>58</v>
      </c>
      <c r="AP5" s="2" t="str">
        <f t="shared" ref="AP5:AP68" si="5">VLOOKUP(AJ5,$O$4:$Y$287,11,FALSE)</f>
        <v>CG3</v>
      </c>
    </row>
    <row r="6" spans="1:42" hidden="1" x14ac:dyDescent="0.35">
      <c r="A6" s="2" t="str">
        <f t="shared" si="1"/>
        <v>CG14</v>
      </c>
      <c r="B6" s="2" t="s">
        <v>7</v>
      </c>
      <c r="C6" s="2">
        <v>18.008333333879101</v>
      </c>
      <c r="D6" s="2">
        <v>0.98153250247313995</v>
      </c>
      <c r="E6" s="2">
        <v>10.270871928243</v>
      </c>
      <c r="F6" s="2">
        <v>2.7237188213229202</v>
      </c>
      <c r="H6" s="2" t="str">
        <f t="shared" si="0"/>
        <v>CG4</v>
      </c>
      <c r="I6" s="2" t="s">
        <v>62</v>
      </c>
      <c r="J6" s="2">
        <v>329.46596857659102</v>
      </c>
      <c r="K6" s="2">
        <v>6.2034492100153296</v>
      </c>
      <c r="L6" s="2">
        <v>-8.9102635929571701</v>
      </c>
      <c r="M6" s="2" t="s">
        <v>56</v>
      </c>
      <c r="O6" s="2" t="s">
        <v>85</v>
      </c>
      <c r="P6" s="2">
        <v>-1.6852915688076699E-2</v>
      </c>
      <c r="Q6" s="8">
        <v>0.120211312897001</v>
      </c>
      <c r="R6" s="2" t="s">
        <v>17</v>
      </c>
      <c r="S6" s="2">
        <v>4.0322526226300504</v>
      </c>
      <c r="T6" s="2">
        <v>1.0858211154633599</v>
      </c>
      <c r="U6" s="2">
        <v>9</v>
      </c>
      <c r="V6" s="2" t="s">
        <v>86</v>
      </c>
      <c r="W6" s="2"/>
      <c r="X6" s="2" t="s">
        <v>87</v>
      </c>
      <c r="Y6" s="2" t="s">
        <v>80</v>
      </c>
      <c r="AA6" s="2" t="str">
        <f t="shared" si="2"/>
        <v>CG14</v>
      </c>
      <c r="AB6" s="2" t="s">
        <v>7</v>
      </c>
      <c r="AC6" s="2">
        <v>22.166703798412101</v>
      </c>
      <c r="AD6" s="2">
        <v>0.26655496330895501</v>
      </c>
      <c r="AE6" s="2">
        <v>21.183227704855799</v>
      </c>
      <c r="AF6" s="2">
        <v>0.76029429212851896</v>
      </c>
      <c r="AG6" s="2">
        <f t="shared" si="3"/>
        <v>18.008333333879101</v>
      </c>
      <c r="AH6" s="2">
        <f t="shared" si="4"/>
        <v>0.98153250247313995</v>
      </c>
      <c r="AJ6" s="2" t="s">
        <v>199</v>
      </c>
      <c r="AK6" s="2">
        <v>1.96496835771651</v>
      </c>
      <c r="AL6" s="2">
        <v>1.4945287725598401E-2</v>
      </c>
      <c r="AM6" s="2" t="s">
        <v>17</v>
      </c>
      <c r="AN6" s="2" t="s">
        <v>17</v>
      </c>
      <c r="AO6" s="2" t="s">
        <v>58</v>
      </c>
      <c r="AP6" s="2" t="str">
        <f t="shared" si="5"/>
        <v>CG3</v>
      </c>
    </row>
    <row r="7" spans="1:42" hidden="1" x14ac:dyDescent="0.35">
      <c r="A7" s="2" t="str">
        <f t="shared" si="1"/>
        <v>CG14</v>
      </c>
      <c r="B7" s="2" t="s">
        <v>8</v>
      </c>
      <c r="C7" s="2">
        <v>20.967595349583</v>
      </c>
      <c r="D7" s="2">
        <v>0.41039380368634298</v>
      </c>
      <c r="E7" s="2">
        <v>5.9308906529527299</v>
      </c>
      <c r="F7" s="2">
        <v>0.63067124391886997</v>
      </c>
      <c r="H7" s="2" t="str">
        <f t="shared" si="0"/>
        <v>CG4</v>
      </c>
      <c r="I7" s="2" t="s">
        <v>49</v>
      </c>
      <c r="J7" s="2">
        <v>178.12091818637799</v>
      </c>
      <c r="K7" s="2">
        <v>20.132865530022698</v>
      </c>
      <c r="L7" s="2">
        <v>-0.68412477146865902</v>
      </c>
      <c r="M7" s="2" t="s">
        <v>56</v>
      </c>
      <c r="O7" s="2" t="s">
        <v>88</v>
      </c>
      <c r="P7" s="2">
        <v>0.96729230279773504</v>
      </c>
      <c r="Q7" s="8">
        <v>0.167567758711654</v>
      </c>
      <c r="R7" s="2" t="s">
        <v>17</v>
      </c>
      <c r="S7" s="2">
        <v>17.254316322915301</v>
      </c>
      <c r="T7" s="2">
        <v>1.8810925683380699</v>
      </c>
      <c r="U7" s="2">
        <v>7</v>
      </c>
      <c r="V7" s="2" t="s">
        <v>89</v>
      </c>
      <c r="W7" s="2"/>
      <c r="X7" s="2" t="s">
        <v>90</v>
      </c>
      <c r="Y7" s="2" t="s">
        <v>80</v>
      </c>
      <c r="AA7" s="2" t="str">
        <f t="shared" si="2"/>
        <v>CG14</v>
      </c>
      <c r="AB7" s="2" t="s">
        <v>8</v>
      </c>
      <c r="AC7" s="2">
        <v>20.123975264361199</v>
      </c>
      <c r="AD7" s="2">
        <v>0.16187665908697799</v>
      </c>
      <c r="AE7" s="2">
        <v>13.6024202457066</v>
      </c>
      <c r="AF7" s="2">
        <v>1.0678403930795699</v>
      </c>
      <c r="AG7" s="2">
        <f t="shared" si="3"/>
        <v>20.967595349583</v>
      </c>
      <c r="AH7" s="2">
        <f t="shared" si="4"/>
        <v>0.41039380368634298</v>
      </c>
      <c r="AJ7" s="2" t="s">
        <v>283</v>
      </c>
      <c r="AK7" s="2">
        <v>4.2659328279531801</v>
      </c>
      <c r="AL7" s="2">
        <v>2.27114020773765E-2</v>
      </c>
      <c r="AM7" s="2" t="s">
        <v>17</v>
      </c>
      <c r="AN7" s="2" t="s">
        <v>17</v>
      </c>
      <c r="AO7" s="2" t="s">
        <v>58</v>
      </c>
      <c r="AP7" s="2" t="str">
        <f t="shared" si="5"/>
        <v>CG14</v>
      </c>
    </row>
    <row r="8" spans="1:42" hidden="1" x14ac:dyDescent="0.35">
      <c r="A8" s="2" t="str">
        <f t="shared" si="1"/>
        <v>CG14</v>
      </c>
      <c r="B8" s="2" t="s">
        <v>9</v>
      </c>
      <c r="C8" s="2">
        <v>17.573862754801599</v>
      </c>
      <c r="D8" s="2">
        <v>0.473658229458645</v>
      </c>
      <c r="E8" s="2">
        <v>3.4833816485344302</v>
      </c>
      <c r="F8" s="2">
        <v>0.1</v>
      </c>
      <c r="H8" s="2" t="str">
        <f t="shared" si="0"/>
        <v>CG4</v>
      </c>
      <c r="I8" s="2" t="s">
        <v>54</v>
      </c>
      <c r="J8" s="2">
        <v>164.614558737663</v>
      </c>
      <c r="K8" s="2">
        <v>19.445012768221002</v>
      </c>
      <c r="L8" s="2">
        <v>-1.79271147612834</v>
      </c>
      <c r="M8" s="2" t="s">
        <v>56</v>
      </c>
      <c r="O8" s="2" t="s">
        <v>91</v>
      </c>
      <c r="P8" s="2">
        <v>23.397209302832898</v>
      </c>
      <c r="Q8" s="8">
        <v>0.146263652988353</v>
      </c>
      <c r="R8" s="2" t="s">
        <v>17</v>
      </c>
      <c r="S8" s="2">
        <v>16.322503064282401</v>
      </c>
      <c r="T8" s="2">
        <v>1.7625761390719601</v>
      </c>
      <c r="U8" s="2">
        <v>6</v>
      </c>
      <c r="V8" s="2" t="s">
        <v>92</v>
      </c>
      <c r="W8" s="2" t="s">
        <v>93</v>
      </c>
      <c r="X8" s="2" t="s">
        <v>94</v>
      </c>
      <c r="Y8" s="2" t="s">
        <v>80</v>
      </c>
      <c r="AA8" s="2" t="str">
        <f t="shared" si="2"/>
        <v>CG14</v>
      </c>
      <c r="AB8" s="2" t="s">
        <v>9</v>
      </c>
      <c r="AC8" s="2">
        <v>16.7231077677286</v>
      </c>
      <c r="AD8" s="2">
        <v>0.17616933952979699</v>
      </c>
      <c r="AE8" s="2">
        <v>11.505033356778</v>
      </c>
      <c r="AF8" s="2">
        <v>0.94509304445521602</v>
      </c>
      <c r="AG8" s="2">
        <f t="shared" si="3"/>
        <v>17.573862754801599</v>
      </c>
      <c r="AH8" s="2">
        <f t="shared" si="4"/>
        <v>0.473658229458645</v>
      </c>
      <c r="AJ8" s="2" t="s">
        <v>334</v>
      </c>
      <c r="AK8" s="2">
        <v>0.67795634890968803</v>
      </c>
      <c r="AL8" s="2">
        <v>0.40162500949117602</v>
      </c>
      <c r="AM8" s="2">
        <v>13.033771308962001</v>
      </c>
      <c r="AN8" s="2">
        <v>11.994378648638699</v>
      </c>
      <c r="AO8" s="2" t="s">
        <v>56</v>
      </c>
      <c r="AP8" s="2" t="str">
        <f t="shared" si="5"/>
        <v>CG17</v>
      </c>
    </row>
    <row r="9" spans="1:42" hidden="1" x14ac:dyDescent="0.35">
      <c r="A9" s="2" t="str">
        <f t="shared" si="1"/>
        <v>CG14</v>
      </c>
      <c r="B9" s="2" t="s">
        <v>10</v>
      </c>
      <c r="C9" s="2">
        <v>13.617289548293</v>
      </c>
      <c r="D9" s="2">
        <v>0.71186796507692995</v>
      </c>
      <c r="E9" s="2">
        <v>21.468103613110799</v>
      </c>
      <c r="F9" s="2">
        <v>2.8911543327832301</v>
      </c>
      <c r="H9" s="2" t="str">
        <f t="shared" si="0"/>
        <v>CG4</v>
      </c>
      <c r="I9" s="2" t="s">
        <v>50</v>
      </c>
      <c r="J9" s="2">
        <v>132.06540106433999</v>
      </c>
      <c r="K9" s="2">
        <v>11.3765751299012</v>
      </c>
      <c r="L9" s="2">
        <v>-3.5121072826866402</v>
      </c>
      <c r="M9" s="2" t="s">
        <v>56</v>
      </c>
      <c r="O9" s="2" t="s">
        <v>95</v>
      </c>
      <c r="P9" s="2">
        <v>22.009746792711798</v>
      </c>
      <c r="Q9" s="8">
        <v>1.8695059801376499</v>
      </c>
      <c r="R9" s="2" t="s">
        <v>17</v>
      </c>
      <c r="S9" s="2">
        <v>60.451315826014401</v>
      </c>
      <c r="T9" s="2">
        <v>6.23263719143148</v>
      </c>
      <c r="U9" s="2">
        <v>3</v>
      </c>
      <c r="V9" s="2" t="s">
        <v>96</v>
      </c>
      <c r="W9" s="2" t="s">
        <v>93</v>
      </c>
      <c r="X9" s="2" t="s">
        <v>97</v>
      </c>
      <c r="Y9" s="2" t="s">
        <v>80</v>
      </c>
      <c r="AA9" s="2" t="str">
        <f t="shared" si="2"/>
        <v>CG14</v>
      </c>
      <c r="AB9" s="2" t="s">
        <v>10</v>
      </c>
      <c r="AC9" s="2">
        <v>18.383855156518699</v>
      </c>
      <c r="AD9" s="2">
        <v>0.40965995638181901</v>
      </c>
      <c r="AE9" s="2">
        <v>24.579369021720201</v>
      </c>
      <c r="AF9" s="2">
        <v>1.2625401254555799</v>
      </c>
      <c r="AG9" s="2">
        <f t="shared" si="3"/>
        <v>13.617289548293</v>
      </c>
      <c r="AH9" s="2">
        <f t="shared" si="4"/>
        <v>0.71186796507692995</v>
      </c>
      <c r="AJ9" s="2" t="s">
        <v>77</v>
      </c>
      <c r="AK9" s="2">
        <v>1.91670625070151</v>
      </c>
      <c r="AL9" s="2">
        <v>1.52430538984144E-2</v>
      </c>
      <c r="AM9" s="2" t="s">
        <v>17</v>
      </c>
      <c r="AN9" s="2" t="s">
        <v>17</v>
      </c>
      <c r="AO9" s="2" t="s">
        <v>58</v>
      </c>
      <c r="AP9" s="2" t="str">
        <f t="shared" si="5"/>
        <v>CG1</v>
      </c>
    </row>
    <row r="10" spans="1:42" ht="14.5" hidden="1" customHeight="1" x14ac:dyDescent="0.35">
      <c r="A10" s="2" t="str">
        <f t="shared" si="1"/>
        <v>CG14</v>
      </c>
      <c r="B10" s="2" t="s">
        <v>11</v>
      </c>
      <c r="C10" s="2">
        <v>16.529726049984301</v>
      </c>
      <c r="D10" s="2">
        <v>0.58160405226137701</v>
      </c>
      <c r="E10" s="2">
        <v>6.4027920825865099</v>
      </c>
      <c r="F10" s="2">
        <v>9.99511655978053E-2</v>
      </c>
      <c r="H10" s="2" t="str">
        <f t="shared" si="0"/>
        <v>CG4</v>
      </c>
      <c r="I10" s="2" t="s">
        <v>51</v>
      </c>
      <c r="J10" s="2">
        <v>111.074999960572</v>
      </c>
      <c r="K10" s="2">
        <v>7.6067020409601698</v>
      </c>
      <c r="L10" s="2">
        <v>-2.3630930104150401</v>
      </c>
      <c r="M10" s="2" t="s">
        <v>56</v>
      </c>
      <c r="O10" s="2" t="s">
        <v>98</v>
      </c>
      <c r="P10" s="2">
        <v>0.648045583280075</v>
      </c>
      <c r="Q10" s="8">
        <v>0.119639569372869</v>
      </c>
      <c r="R10" s="2" t="s">
        <v>17</v>
      </c>
      <c r="S10" s="2">
        <v>4.1721024680968402</v>
      </c>
      <c r="T10" s="2">
        <v>1.0144249438680899</v>
      </c>
      <c r="U10" s="2">
        <v>6</v>
      </c>
      <c r="V10" s="2" t="s">
        <v>86</v>
      </c>
      <c r="W10" s="2"/>
      <c r="X10" s="2" t="s">
        <v>87</v>
      </c>
      <c r="Y10" s="2" t="s">
        <v>80</v>
      </c>
      <c r="AA10" s="2" t="str">
        <f t="shared" si="2"/>
        <v>CG14</v>
      </c>
      <c r="AB10" s="2" t="s">
        <v>68</v>
      </c>
      <c r="AC10" s="2">
        <v>20.2704682914054</v>
      </c>
      <c r="AD10" s="2">
        <v>0.24104344554945201</v>
      </c>
      <c r="AE10" s="2">
        <v>14.1311250418689</v>
      </c>
      <c r="AF10" s="2">
        <v>0.331294424887907</v>
      </c>
      <c r="AG10" s="2" t="e">
        <f t="shared" si="3"/>
        <v>#N/A</v>
      </c>
      <c r="AH10" s="2" t="e">
        <f t="shared" si="4"/>
        <v>#N/A</v>
      </c>
      <c r="AJ10" s="2" t="s">
        <v>81</v>
      </c>
      <c r="AK10" s="2">
        <v>0.73786688772923603</v>
      </c>
      <c r="AL10" s="2">
        <v>2.6754172519235401E-2</v>
      </c>
      <c r="AM10" s="2" t="s">
        <v>17</v>
      </c>
      <c r="AN10" s="2" t="s">
        <v>17</v>
      </c>
      <c r="AO10" s="2" t="s">
        <v>58</v>
      </c>
      <c r="AP10" s="2" t="str">
        <f t="shared" si="5"/>
        <v>CG1</v>
      </c>
    </row>
    <row r="11" spans="1:42" hidden="1" x14ac:dyDescent="0.35">
      <c r="A11" s="2" t="str">
        <f t="shared" si="1"/>
        <v>CG14</v>
      </c>
      <c r="B11" s="2" t="s">
        <v>12</v>
      </c>
      <c r="C11" s="2">
        <v>21.9523065950968</v>
      </c>
      <c r="D11" s="2">
        <v>0.24544195806830199</v>
      </c>
      <c r="E11" s="2">
        <v>16.7721792845586</v>
      </c>
      <c r="F11" s="2">
        <v>5.9436786076325001</v>
      </c>
      <c r="H11" s="2" t="str">
        <f t="shared" si="0"/>
        <v>CG30</v>
      </c>
      <c r="I11" s="2" t="s">
        <v>35</v>
      </c>
      <c r="J11" s="2" t="s">
        <v>17</v>
      </c>
      <c r="K11" s="2">
        <v>17.681100989768002</v>
      </c>
      <c r="L11" s="2">
        <v>1.13488099984665</v>
      </c>
      <c r="M11" s="2" t="s">
        <v>58</v>
      </c>
      <c r="O11" s="2" t="s">
        <v>99</v>
      </c>
      <c r="P11" s="2">
        <v>25.418795876896201</v>
      </c>
      <c r="Q11" s="8">
        <v>0.21080329731557301</v>
      </c>
      <c r="R11" s="2" t="s">
        <v>17</v>
      </c>
      <c r="S11" s="2">
        <v>5.6076560085240104</v>
      </c>
      <c r="T11" s="2">
        <v>6.5996978431416897</v>
      </c>
      <c r="U11" s="2">
        <v>9</v>
      </c>
      <c r="V11" s="2" t="s">
        <v>100</v>
      </c>
      <c r="W11" s="2" t="s">
        <v>93</v>
      </c>
      <c r="X11" s="2" t="s">
        <v>101</v>
      </c>
      <c r="Y11" s="2" t="s">
        <v>80</v>
      </c>
      <c r="AA11" s="2" t="str">
        <f t="shared" si="2"/>
        <v>CG14</v>
      </c>
      <c r="AB11" s="2" t="s">
        <v>11</v>
      </c>
      <c r="AC11" s="2">
        <v>23.4635402974268</v>
      </c>
      <c r="AD11" s="2">
        <v>0.42723488717264801</v>
      </c>
      <c r="AE11" s="2">
        <v>22.168976998873301</v>
      </c>
      <c r="AF11" s="2">
        <v>0.47774727912189102</v>
      </c>
      <c r="AG11" s="2">
        <f t="shared" si="3"/>
        <v>16.529726049984301</v>
      </c>
      <c r="AH11" s="2">
        <f t="shared" si="4"/>
        <v>0.58160405226137701</v>
      </c>
      <c r="AJ11" s="2" t="s">
        <v>272</v>
      </c>
      <c r="AK11" s="2">
        <v>2.8902628889925799</v>
      </c>
      <c r="AL11" s="2">
        <v>7.37972582502991E-3</v>
      </c>
      <c r="AM11" s="2" t="s">
        <v>17</v>
      </c>
      <c r="AN11" s="2" t="s">
        <v>17</v>
      </c>
      <c r="AO11" s="2" t="s">
        <v>58</v>
      </c>
      <c r="AP11" s="2" t="str">
        <f t="shared" si="5"/>
        <v>CG4</v>
      </c>
    </row>
    <row r="12" spans="1:42" hidden="1" x14ac:dyDescent="0.35">
      <c r="A12" s="2" t="str">
        <f t="shared" si="1"/>
        <v>CG14</v>
      </c>
      <c r="B12" s="2" t="s">
        <v>13</v>
      </c>
      <c r="C12" s="2">
        <v>21.818904996845799</v>
      </c>
      <c r="D12" s="2">
        <v>0.19297608867295599</v>
      </c>
      <c r="E12" s="2">
        <v>14.2198279657367</v>
      </c>
      <c r="F12" s="2">
        <v>0.97736177001107405</v>
      </c>
      <c r="H12" s="2" t="str">
        <f t="shared" si="0"/>
        <v>CG30</v>
      </c>
      <c r="I12" s="2" t="s">
        <v>60</v>
      </c>
      <c r="J12" s="2" t="s">
        <v>17</v>
      </c>
      <c r="K12" s="2">
        <v>38.909574837209703</v>
      </c>
      <c r="L12" s="2">
        <v>2.4010108961995198</v>
      </c>
      <c r="M12" s="2" t="s">
        <v>58</v>
      </c>
      <c r="O12" s="2" t="s">
        <v>102</v>
      </c>
      <c r="P12" s="2">
        <v>0.60114619607716102</v>
      </c>
      <c r="Q12" s="8">
        <v>0.12515503631687899</v>
      </c>
      <c r="R12" s="2" t="s">
        <v>17</v>
      </c>
      <c r="S12" s="2">
        <v>4.7484713146401099</v>
      </c>
      <c r="T12" s="2">
        <v>0.78350737192263098</v>
      </c>
      <c r="U12" s="2">
        <v>9</v>
      </c>
      <c r="V12" s="2" t="s">
        <v>86</v>
      </c>
      <c r="W12" s="2"/>
      <c r="X12" s="2" t="s">
        <v>87</v>
      </c>
      <c r="Y12" s="2" t="s">
        <v>80</v>
      </c>
      <c r="AA12" s="2" t="str">
        <f t="shared" si="2"/>
        <v>CG14</v>
      </c>
      <c r="AB12" s="2" t="s">
        <v>12</v>
      </c>
      <c r="AC12" s="2">
        <v>21.127337907645799</v>
      </c>
      <c r="AD12" s="2">
        <v>0.50533866701068297</v>
      </c>
      <c r="AE12" s="2">
        <v>26.559791615932799</v>
      </c>
      <c r="AF12" s="2">
        <v>0.59371920291901903</v>
      </c>
      <c r="AG12" s="2">
        <f t="shared" si="3"/>
        <v>21.9523065950968</v>
      </c>
      <c r="AH12" s="2">
        <f t="shared" si="4"/>
        <v>0.24544195806830199</v>
      </c>
      <c r="AJ12" s="2" t="s">
        <v>414</v>
      </c>
      <c r="AK12" s="2">
        <v>-6.7997299297080593E-2</v>
      </c>
      <c r="AL12" s="2">
        <v>1.32019427164809E-2</v>
      </c>
      <c r="AM12" s="2">
        <v>26.6109658006289</v>
      </c>
      <c r="AN12" s="2">
        <v>11.9919381539417</v>
      </c>
      <c r="AO12" s="2" t="s">
        <v>56</v>
      </c>
      <c r="AP12" s="2" t="str">
        <f t="shared" si="5"/>
        <v>GDC1</v>
      </c>
    </row>
    <row r="13" spans="1:42" hidden="1" x14ac:dyDescent="0.35">
      <c r="A13" s="2" t="str">
        <f t="shared" si="1"/>
        <v>CG14</v>
      </c>
      <c r="B13" s="2" t="s">
        <v>14</v>
      </c>
      <c r="C13" s="2">
        <v>28.165996545039501</v>
      </c>
      <c r="D13" s="2">
        <v>1.67511432883545</v>
      </c>
      <c r="E13" s="2">
        <v>3.6119796072292298</v>
      </c>
      <c r="F13" s="2">
        <v>0.1</v>
      </c>
      <c r="H13" s="2" t="str">
        <f t="shared" si="0"/>
        <v>CG30</v>
      </c>
      <c r="I13" s="2" t="s">
        <v>61</v>
      </c>
      <c r="J13" s="2" t="s">
        <v>17</v>
      </c>
      <c r="K13" s="2">
        <v>51.790481816480501</v>
      </c>
      <c r="L13" s="2">
        <v>3.1995053229459001</v>
      </c>
      <c r="M13" s="2" t="s">
        <v>58</v>
      </c>
      <c r="O13" s="2" t="s">
        <v>103</v>
      </c>
      <c r="P13" s="2">
        <v>-22.9286666241746</v>
      </c>
      <c r="Q13" s="8">
        <v>0.14614623145743</v>
      </c>
      <c r="R13" s="2" t="s">
        <v>17</v>
      </c>
      <c r="S13" s="2">
        <v>4.0119831526035998</v>
      </c>
      <c r="T13" s="2">
        <v>1.7005957797173801</v>
      </c>
      <c r="U13" s="2">
        <v>6</v>
      </c>
      <c r="V13" s="2" t="s">
        <v>104</v>
      </c>
      <c r="W13" s="2" t="s">
        <v>93</v>
      </c>
      <c r="X13" s="2" t="s">
        <v>105</v>
      </c>
      <c r="Y13" s="2" t="s">
        <v>80</v>
      </c>
      <c r="AA13" s="2" t="str">
        <f t="shared" si="2"/>
        <v>CG14</v>
      </c>
      <c r="AB13" s="2" t="s">
        <v>13</v>
      </c>
      <c r="AC13" s="2">
        <v>22.0595853602474</v>
      </c>
      <c r="AD13" s="2">
        <v>0.49308867791225702</v>
      </c>
      <c r="AE13" s="2">
        <v>22.330140921482599</v>
      </c>
      <c r="AF13" s="2">
        <v>1.01622275183772</v>
      </c>
      <c r="AG13" s="2">
        <f t="shared" si="3"/>
        <v>21.818904996845799</v>
      </c>
      <c r="AH13" s="2">
        <f t="shared" si="4"/>
        <v>0.19297608867295599</v>
      </c>
      <c r="AJ13" s="2" t="s">
        <v>336</v>
      </c>
      <c r="AK13" s="2">
        <v>1.90062098706711</v>
      </c>
      <c r="AL13" s="2">
        <v>2.4040685821696099E-2</v>
      </c>
      <c r="AM13" s="2" t="s">
        <v>17</v>
      </c>
      <c r="AN13" s="2" t="s">
        <v>17</v>
      </c>
      <c r="AO13" s="2" t="s">
        <v>58</v>
      </c>
      <c r="AP13" s="2" t="str">
        <f t="shared" si="5"/>
        <v>CG17</v>
      </c>
    </row>
    <row r="14" spans="1:42" hidden="1" x14ac:dyDescent="0.35">
      <c r="A14" s="2" t="str">
        <f t="shared" si="1"/>
        <v>CG14</v>
      </c>
      <c r="B14" s="2" t="s">
        <v>15</v>
      </c>
      <c r="C14" s="2">
        <v>22.127848103788001</v>
      </c>
      <c r="D14" s="2">
        <v>0.108148264664246</v>
      </c>
      <c r="E14" s="2">
        <v>4.1352539495330296</v>
      </c>
      <c r="F14" s="2">
        <v>9.9633003168264997E-2</v>
      </c>
      <c r="H14" s="2" t="str">
        <f t="shared" si="0"/>
        <v>CG30</v>
      </c>
      <c r="I14" s="2" t="s">
        <v>44</v>
      </c>
      <c r="J14" s="2">
        <v>538.32512027239795</v>
      </c>
      <c r="K14" s="2">
        <v>-13.1937739143836</v>
      </c>
      <c r="L14" s="2">
        <v>-8.8120382971011608</v>
      </c>
      <c r="M14" s="2" t="s">
        <v>56</v>
      </c>
      <c r="O14" s="2" t="s">
        <v>106</v>
      </c>
      <c r="P14" s="2">
        <v>-3.0739097086655698</v>
      </c>
      <c r="Q14" s="8">
        <v>6.0365017456506003</v>
      </c>
      <c r="R14" s="2" t="s">
        <v>17</v>
      </c>
      <c r="S14" s="2" t="s">
        <v>17</v>
      </c>
      <c r="T14" s="2" t="s">
        <v>17</v>
      </c>
      <c r="U14" s="2">
        <v>8</v>
      </c>
      <c r="V14" s="2" t="s">
        <v>107</v>
      </c>
      <c r="W14" s="2"/>
      <c r="X14" s="2" t="s">
        <v>108</v>
      </c>
      <c r="Y14" s="2" t="s">
        <v>80</v>
      </c>
      <c r="AA14" s="2" t="str">
        <f t="shared" si="2"/>
        <v>CG14</v>
      </c>
      <c r="AB14" s="2" t="s">
        <v>14</v>
      </c>
      <c r="AC14" s="2">
        <v>28.262855382083</v>
      </c>
      <c r="AD14" s="2">
        <v>0.13921287433656199</v>
      </c>
      <c r="AE14" s="2">
        <v>8.3402514311315006</v>
      </c>
      <c r="AF14" s="2">
        <v>0.44423576906439</v>
      </c>
      <c r="AG14" s="2">
        <f t="shared" si="3"/>
        <v>28.165996545039501</v>
      </c>
      <c r="AH14" s="2">
        <f t="shared" si="4"/>
        <v>1.67511432883545</v>
      </c>
      <c r="AJ14" s="2" t="s">
        <v>337</v>
      </c>
      <c r="AK14" s="2">
        <v>3.3334756706292401</v>
      </c>
      <c r="AL14" s="2">
        <v>2.18811623549445E-2</v>
      </c>
      <c r="AM14" s="2" t="s">
        <v>17</v>
      </c>
      <c r="AN14" s="2" t="s">
        <v>17</v>
      </c>
      <c r="AO14" s="2" t="s">
        <v>58</v>
      </c>
      <c r="AP14" s="2" t="str">
        <f t="shared" si="5"/>
        <v>CG17</v>
      </c>
    </row>
    <row r="15" spans="1:42" hidden="1" x14ac:dyDescent="0.35">
      <c r="A15" s="2" t="str">
        <f t="shared" si="1"/>
        <v>CG14</v>
      </c>
      <c r="B15" s="2" t="s">
        <v>16</v>
      </c>
      <c r="C15" s="2">
        <v>17.488427691860601</v>
      </c>
      <c r="D15" s="2">
        <v>8.6484378167277391</v>
      </c>
      <c r="E15" s="2" t="s">
        <v>17</v>
      </c>
      <c r="F15" s="2" t="s">
        <v>18</v>
      </c>
      <c r="H15" s="2" t="str">
        <f t="shared" si="0"/>
        <v>CG30</v>
      </c>
      <c r="I15" s="2" t="s">
        <v>41</v>
      </c>
      <c r="J15" s="2">
        <v>531.353546733597</v>
      </c>
      <c r="K15" s="2">
        <v>79.252227089199707</v>
      </c>
      <c r="L15" s="2">
        <v>-31.953805873306699</v>
      </c>
      <c r="M15" s="2" t="s">
        <v>56</v>
      </c>
      <c r="O15" s="2" t="s">
        <v>109</v>
      </c>
      <c r="P15" s="2">
        <v>0.64039796033891006</v>
      </c>
      <c r="Q15" s="8">
        <v>1.50416003335729</v>
      </c>
      <c r="R15" s="2" t="s">
        <v>17</v>
      </c>
      <c r="S15" s="2">
        <v>69.570496872624005</v>
      </c>
      <c r="T15" s="2">
        <v>2.5182323324550899</v>
      </c>
      <c r="U15" s="2">
        <v>3</v>
      </c>
      <c r="V15" s="2" t="s">
        <v>110</v>
      </c>
      <c r="W15" s="2"/>
      <c r="X15" s="2" t="s">
        <v>111</v>
      </c>
      <c r="Y15" s="2" t="s">
        <v>80</v>
      </c>
      <c r="AA15" s="2" t="str">
        <f t="shared" si="2"/>
        <v>CG14</v>
      </c>
      <c r="AB15" s="2" t="s">
        <v>15</v>
      </c>
      <c r="AC15" s="2">
        <v>21.659971412929199</v>
      </c>
      <c r="AD15" s="2">
        <v>0.20317440646122401</v>
      </c>
      <c r="AE15" s="2">
        <v>7.0424857264410701</v>
      </c>
      <c r="AF15" s="2">
        <v>0.37978682382095602</v>
      </c>
      <c r="AG15" s="2">
        <f t="shared" si="3"/>
        <v>22.127848103788001</v>
      </c>
      <c r="AH15" s="2">
        <f t="shared" si="4"/>
        <v>0.108148264664246</v>
      </c>
      <c r="AJ15" s="2" t="s">
        <v>338</v>
      </c>
      <c r="AK15" s="2">
        <v>2.4051111027658498</v>
      </c>
      <c r="AL15" s="2">
        <v>1.6801569963212599E-2</v>
      </c>
      <c r="AM15" s="2" t="s">
        <v>17</v>
      </c>
      <c r="AN15" s="2" t="s">
        <v>17</v>
      </c>
      <c r="AO15" s="2" t="s">
        <v>58</v>
      </c>
      <c r="AP15" s="2" t="str">
        <f t="shared" si="5"/>
        <v>CG17</v>
      </c>
    </row>
    <row r="16" spans="1:42" ht="14.5" hidden="1" customHeight="1" x14ac:dyDescent="0.35">
      <c r="A16" s="2" t="str">
        <f t="shared" si="1"/>
        <v>CG14</v>
      </c>
      <c r="B16" s="2" t="s">
        <v>19</v>
      </c>
      <c r="C16" s="2">
        <v>17.0084621916833</v>
      </c>
      <c r="D16" s="2">
        <v>0.60500849449363003</v>
      </c>
      <c r="E16" s="2">
        <v>4.8625504242201698</v>
      </c>
      <c r="F16" s="2">
        <v>9.9987313374745798E-2</v>
      </c>
      <c r="H16" s="2" t="str">
        <f t="shared" si="0"/>
        <v>CG30</v>
      </c>
      <c r="I16" s="2" t="s">
        <v>45</v>
      </c>
      <c r="J16" s="2">
        <v>387.92582894486299</v>
      </c>
      <c r="K16" s="2">
        <v>41.521869358233197</v>
      </c>
      <c r="L16" s="2">
        <v>-69.967055022450893</v>
      </c>
      <c r="M16" s="2" t="s">
        <v>56</v>
      </c>
      <c r="O16" s="2" t="s">
        <v>112</v>
      </c>
      <c r="P16" s="2">
        <v>0.63570348632005003</v>
      </c>
      <c r="Q16" s="8">
        <v>2.3788375743452899</v>
      </c>
      <c r="R16" s="2" t="s">
        <v>17</v>
      </c>
      <c r="S16" s="2">
        <v>28.2208816927368</v>
      </c>
      <c r="T16" s="2">
        <v>15.6561682658288</v>
      </c>
      <c r="U16" s="2">
        <v>4</v>
      </c>
      <c r="V16" s="2" t="s">
        <v>113</v>
      </c>
      <c r="W16" s="2"/>
      <c r="X16" s="2" t="s">
        <v>114</v>
      </c>
      <c r="Y16" s="2" t="s">
        <v>80</v>
      </c>
      <c r="AA16" s="2" t="str">
        <f t="shared" si="2"/>
        <v>CG14</v>
      </c>
      <c r="AB16" s="2" t="s">
        <v>57</v>
      </c>
      <c r="AC16" s="2">
        <v>47.956266474488302</v>
      </c>
      <c r="AD16" s="2">
        <v>0.22427111544606701</v>
      </c>
      <c r="AE16" s="2">
        <v>8.50880901946039</v>
      </c>
      <c r="AF16" s="2">
        <v>0.18113273876719799</v>
      </c>
      <c r="AG16" s="2" t="e">
        <f t="shared" si="3"/>
        <v>#N/A</v>
      </c>
      <c r="AH16" s="2" t="e">
        <f t="shared" si="4"/>
        <v>#N/A</v>
      </c>
      <c r="AJ16" s="2" t="s">
        <v>200</v>
      </c>
      <c r="AK16" s="2">
        <v>-0.141968273848882</v>
      </c>
      <c r="AL16" s="2">
        <v>1.6032586215180101E-2</v>
      </c>
      <c r="AM16" s="2">
        <v>45.3377669211146</v>
      </c>
      <c r="AN16" s="2">
        <v>11.992204897034901</v>
      </c>
      <c r="AO16" s="2" t="s">
        <v>56</v>
      </c>
      <c r="AP16" s="2" t="str">
        <f t="shared" si="5"/>
        <v>CG3</v>
      </c>
    </row>
    <row r="17" spans="1:42" hidden="1" x14ac:dyDescent="0.35">
      <c r="A17" s="2" t="str">
        <f t="shared" si="1"/>
        <v>CG14</v>
      </c>
      <c r="B17" s="2" t="s">
        <v>20</v>
      </c>
      <c r="C17" s="2">
        <v>19.028494473403001</v>
      </c>
      <c r="D17" s="2">
        <v>0.16639154341019</v>
      </c>
      <c r="E17" s="2">
        <v>3.54000461503324</v>
      </c>
      <c r="F17" s="2">
        <v>9.9537786531570194E-2</v>
      </c>
      <c r="H17" s="2" t="str">
        <f t="shared" si="0"/>
        <v>CG30</v>
      </c>
      <c r="I17" s="2" t="s">
        <v>36</v>
      </c>
      <c r="J17" s="2">
        <v>368.81305936586898</v>
      </c>
      <c r="K17" s="2">
        <v>0.21924757856028701</v>
      </c>
      <c r="L17" s="2">
        <v>-20.208654352857302</v>
      </c>
      <c r="M17" s="2" t="s">
        <v>56</v>
      </c>
      <c r="O17" s="2" t="s">
        <v>115</v>
      </c>
      <c r="P17" s="2">
        <v>-0.11849843195529899</v>
      </c>
      <c r="Q17" s="8">
        <v>0.14825292263151399</v>
      </c>
      <c r="R17" s="2" t="s">
        <v>82</v>
      </c>
      <c r="S17" s="2">
        <v>4</v>
      </c>
      <c r="T17" s="2">
        <v>1.26075627850159</v>
      </c>
      <c r="U17" s="2">
        <v>9</v>
      </c>
      <c r="V17" s="2" t="s">
        <v>116</v>
      </c>
      <c r="W17" s="2"/>
      <c r="X17" s="2" t="s">
        <v>117</v>
      </c>
      <c r="Y17" s="2" t="s">
        <v>80</v>
      </c>
      <c r="AA17" s="2" t="str">
        <f t="shared" si="2"/>
        <v>CG14</v>
      </c>
      <c r="AB17" s="2" t="s">
        <v>16</v>
      </c>
      <c r="AC17" s="2">
        <v>22.409659376269701</v>
      </c>
      <c r="AD17" s="2">
        <v>1.06077076363323</v>
      </c>
      <c r="AE17" s="2">
        <v>56.374629048047701</v>
      </c>
      <c r="AF17" s="2">
        <v>3.5352340891899599E-2</v>
      </c>
      <c r="AG17" s="2">
        <f t="shared" si="3"/>
        <v>17.488427691860601</v>
      </c>
      <c r="AH17" s="2">
        <f t="shared" si="4"/>
        <v>8.6484378167277391</v>
      </c>
      <c r="AJ17" s="2" t="s">
        <v>85</v>
      </c>
      <c r="AK17" s="2">
        <v>1.88452247313038</v>
      </c>
      <c r="AL17" s="2">
        <v>2.07661670740115E-2</v>
      </c>
      <c r="AM17" s="2" t="s">
        <v>17</v>
      </c>
      <c r="AN17" s="2" t="s">
        <v>17</v>
      </c>
      <c r="AO17" s="2" t="s">
        <v>58</v>
      </c>
      <c r="AP17" s="2" t="str">
        <f t="shared" si="5"/>
        <v>CG1</v>
      </c>
    </row>
    <row r="18" spans="1:42" hidden="1" x14ac:dyDescent="0.35">
      <c r="A18" s="2" t="str">
        <f t="shared" si="1"/>
        <v>CG22</v>
      </c>
      <c r="B18" s="2" t="s">
        <v>21</v>
      </c>
      <c r="C18" s="2">
        <v>20.915057736718602</v>
      </c>
      <c r="D18" s="2">
        <v>0.51708089269492596</v>
      </c>
      <c r="E18" s="2" t="s">
        <v>17</v>
      </c>
      <c r="F18" s="2" t="s">
        <v>18</v>
      </c>
      <c r="H18" s="2" t="str">
        <f t="shared" si="0"/>
        <v>CG30</v>
      </c>
      <c r="I18" s="2" t="s">
        <v>37</v>
      </c>
      <c r="J18" s="2">
        <v>315.904464735754</v>
      </c>
      <c r="K18" s="2">
        <v>20.895327906364301</v>
      </c>
      <c r="L18" s="2">
        <v>-62.994921898254603</v>
      </c>
      <c r="M18" s="2" t="s">
        <v>56</v>
      </c>
      <c r="O18" s="2" t="s">
        <v>118</v>
      </c>
      <c r="P18" s="2">
        <v>-0.97756698951199095</v>
      </c>
      <c r="Q18" s="8">
        <v>2.47841814173196</v>
      </c>
      <c r="R18" s="2" t="s">
        <v>17</v>
      </c>
      <c r="S18" s="2">
        <v>39.909950364606303</v>
      </c>
      <c r="T18" s="2">
        <v>5.0975778077143996</v>
      </c>
      <c r="U18" s="2">
        <v>4</v>
      </c>
      <c r="V18" s="2" t="s">
        <v>110</v>
      </c>
      <c r="W18" s="2"/>
      <c r="X18" s="2" t="s">
        <v>119</v>
      </c>
      <c r="Y18" s="2" t="s">
        <v>80</v>
      </c>
      <c r="AA18" s="2" t="str">
        <f t="shared" si="2"/>
        <v>CG14</v>
      </c>
      <c r="AB18" s="2" t="s">
        <v>19</v>
      </c>
      <c r="AC18" s="2">
        <v>21.2905071615642</v>
      </c>
      <c r="AD18" s="2">
        <v>0.134201016287995</v>
      </c>
      <c r="AE18" s="2">
        <v>12.572707169424101</v>
      </c>
      <c r="AF18" s="2">
        <v>1.03577308907314</v>
      </c>
      <c r="AG18" s="2">
        <f t="shared" si="3"/>
        <v>17.0084621916833</v>
      </c>
      <c r="AH18" s="2">
        <f t="shared" si="4"/>
        <v>0.60500849449363003</v>
      </c>
      <c r="AJ18" s="2" t="s">
        <v>202</v>
      </c>
      <c r="AK18" s="2">
        <v>1.45708265623907</v>
      </c>
      <c r="AL18" s="2">
        <v>2.7575525559749299E-2</v>
      </c>
      <c r="AM18" s="2" t="s">
        <v>17</v>
      </c>
      <c r="AN18" s="2" t="s">
        <v>17</v>
      </c>
      <c r="AO18" s="2" t="s">
        <v>58</v>
      </c>
      <c r="AP18" s="2" t="str">
        <f t="shared" si="5"/>
        <v>CG3</v>
      </c>
    </row>
    <row r="19" spans="1:42" hidden="1" x14ac:dyDescent="0.35">
      <c r="A19" s="2" t="str">
        <f t="shared" si="1"/>
        <v>CG22</v>
      </c>
      <c r="B19" s="2" t="s">
        <v>22</v>
      </c>
      <c r="C19" s="2">
        <v>23.674764228291998</v>
      </c>
      <c r="D19" s="2">
        <v>0.227938080775761</v>
      </c>
      <c r="E19" s="2">
        <v>3.4603191185483699</v>
      </c>
      <c r="F19" s="2">
        <v>0.1</v>
      </c>
      <c r="H19" s="2" t="str">
        <f t="shared" si="0"/>
        <v>CG30</v>
      </c>
      <c r="I19" s="2" t="s">
        <v>40</v>
      </c>
      <c r="J19" s="2">
        <v>212.90619304097399</v>
      </c>
      <c r="K19" s="2">
        <v>18.039568901942499</v>
      </c>
      <c r="L19" s="2">
        <v>-3.1974925082137502</v>
      </c>
      <c r="M19" s="2" t="s">
        <v>56</v>
      </c>
      <c r="O19" s="2" t="s">
        <v>120</v>
      </c>
      <c r="P19" s="2">
        <v>0.27321865979046001</v>
      </c>
      <c r="Q19" s="8">
        <v>0.25429880726273002</v>
      </c>
      <c r="R19" s="2" t="s">
        <v>17</v>
      </c>
      <c r="S19" s="2">
        <v>16.884974717896299</v>
      </c>
      <c r="T19" s="2">
        <v>2.0299979728831601</v>
      </c>
      <c r="U19" s="2">
        <v>6</v>
      </c>
      <c r="V19" s="2" t="s">
        <v>92</v>
      </c>
      <c r="W19" s="2"/>
      <c r="X19" s="2" t="s">
        <v>94</v>
      </c>
      <c r="Y19" s="2" t="s">
        <v>80</v>
      </c>
      <c r="AA19" s="2" t="str">
        <f t="shared" si="2"/>
        <v>CG14</v>
      </c>
      <c r="AB19" s="2" t="s">
        <v>20</v>
      </c>
      <c r="AC19" s="2">
        <v>18.3595850476176</v>
      </c>
      <c r="AD19" s="2">
        <v>0.24836968268352</v>
      </c>
      <c r="AE19" s="2">
        <v>11.4678195668124</v>
      </c>
      <c r="AF19" s="2">
        <v>9.7824149254894702E-2</v>
      </c>
      <c r="AG19" s="2">
        <f t="shared" si="3"/>
        <v>19.028494473403001</v>
      </c>
      <c r="AH19" s="2">
        <f t="shared" si="4"/>
        <v>0.16639154341019</v>
      </c>
      <c r="AJ19" s="2" t="s">
        <v>203</v>
      </c>
      <c r="AK19" s="2">
        <v>-0.45393146681195301</v>
      </c>
      <c r="AL19" s="2">
        <v>3.1030827902291901E-2</v>
      </c>
      <c r="AM19" s="2">
        <v>132.89966393110799</v>
      </c>
      <c r="AN19" s="2">
        <v>11.999894588118901</v>
      </c>
      <c r="AO19" s="2" t="s">
        <v>56</v>
      </c>
      <c r="AP19" s="2" t="str">
        <f t="shared" si="5"/>
        <v>CG3</v>
      </c>
    </row>
    <row r="20" spans="1:42" hidden="1" x14ac:dyDescent="0.35">
      <c r="A20" s="2" t="str">
        <f t="shared" si="1"/>
        <v>CG22</v>
      </c>
      <c r="B20" s="2" t="s">
        <v>23</v>
      </c>
      <c r="C20" s="2">
        <v>21.236903566627198</v>
      </c>
      <c r="D20" s="2">
        <v>0.56490720435339603</v>
      </c>
      <c r="E20" s="2" t="s">
        <v>17</v>
      </c>
      <c r="F20" s="2" t="s">
        <v>18</v>
      </c>
      <c r="H20" s="2" t="str">
        <f t="shared" si="0"/>
        <v>CG30</v>
      </c>
      <c r="I20" s="2" t="s">
        <v>42</v>
      </c>
      <c r="J20" s="2">
        <v>187.064656615568</v>
      </c>
      <c r="K20" s="2">
        <v>20.923656999644699</v>
      </c>
      <c r="L20" s="2">
        <v>-2.1562781792180399</v>
      </c>
      <c r="M20" s="2" t="s">
        <v>56</v>
      </c>
      <c r="N20">
        <f>13</f>
        <v>13</v>
      </c>
      <c r="O20" s="2" t="s">
        <v>121</v>
      </c>
      <c r="P20" s="2">
        <v>63.581265261143599</v>
      </c>
      <c r="Q20" s="8">
        <v>2.7643551996011402</v>
      </c>
      <c r="R20" s="2" t="s">
        <v>17</v>
      </c>
      <c r="S20" s="2">
        <v>42.497007676824303</v>
      </c>
      <c r="T20" s="2">
        <v>26.857098615583102</v>
      </c>
      <c r="U20" s="2">
        <v>5</v>
      </c>
      <c r="V20" s="2" t="s">
        <v>122</v>
      </c>
      <c r="W20" s="2" t="s">
        <v>93</v>
      </c>
      <c r="X20" s="2" t="s">
        <v>123</v>
      </c>
      <c r="Y20" s="2" t="s">
        <v>80</v>
      </c>
      <c r="AA20" s="2" t="str">
        <f t="shared" si="2"/>
        <v>CG22</v>
      </c>
      <c r="AB20" s="2" t="s">
        <v>21</v>
      </c>
      <c r="AC20" s="2">
        <v>21.012706183890401</v>
      </c>
      <c r="AD20" s="2">
        <v>0.16762764208007799</v>
      </c>
      <c r="AE20" s="2">
        <v>16.429819730587401</v>
      </c>
      <c r="AF20" s="2">
        <v>4.8718282111967402E-2</v>
      </c>
      <c r="AG20" s="2">
        <f t="shared" si="3"/>
        <v>20.915057736718602</v>
      </c>
      <c r="AH20" s="2">
        <f t="shared" si="4"/>
        <v>0.51708089269492596</v>
      </c>
      <c r="AJ20" s="2" t="s">
        <v>275</v>
      </c>
      <c r="AK20" s="2">
        <v>-0.41424008066185097</v>
      </c>
      <c r="AL20" s="2">
        <v>2.2605471830432301E-2</v>
      </c>
      <c r="AM20" s="2">
        <v>200.63975323766999</v>
      </c>
      <c r="AN20" s="2">
        <v>11.9955298962015</v>
      </c>
      <c r="AO20" s="2" t="s">
        <v>56</v>
      </c>
      <c r="AP20" s="2" t="str">
        <f t="shared" si="5"/>
        <v>CG4</v>
      </c>
    </row>
    <row r="21" spans="1:42" hidden="1" x14ac:dyDescent="0.35">
      <c r="A21" s="2" t="str">
        <f t="shared" si="1"/>
        <v>CG22</v>
      </c>
      <c r="B21" s="2" t="s">
        <v>24</v>
      </c>
      <c r="C21" s="2">
        <v>21.743046060088499</v>
      </c>
      <c r="D21" s="2">
        <v>0.22669810678928801</v>
      </c>
      <c r="E21" s="2">
        <v>5.81618878952961</v>
      </c>
      <c r="F21" s="2">
        <v>0.1</v>
      </c>
      <c r="H21" s="2" t="str">
        <f t="shared" si="0"/>
        <v>CG30</v>
      </c>
      <c r="I21" s="2" t="s">
        <v>38</v>
      </c>
      <c r="J21" s="2">
        <v>179.780049052896</v>
      </c>
      <c r="K21" s="2">
        <v>21.784478234361501</v>
      </c>
      <c r="L21" s="2">
        <v>-2.3717522790881</v>
      </c>
      <c r="M21" s="2" t="s">
        <v>56</v>
      </c>
      <c r="O21" s="2" t="s">
        <v>124</v>
      </c>
      <c r="P21" s="2" t="s">
        <v>17</v>
      </c>
      <c r="Q21" s="8" t="s">
        <v>17</v>
      </c>
      <c r="R21" s="2" t="s">
        <v>17</v>
      </c>
      <c r="S21" s="2">
        <v>66.837194653589705</v>
      </c>
      <c r="T21" s="2" t="s">
        <v>17</v>
      </c>
      <c r="U21" s="2">
        <v>7</v>
      </c>
      <c r="V21" s="2" t="s">
        <v>122</v>
      </c>
      <c r="W21" s="2"/>
      <c r="X21" s="2" t="s">
        <v>125</v>
      </c>
      <c r="Y21" s="2" t="s">
        <v>80</v>
      </c>
      <c r="AA21" s="2" t="str">
        <f t="shared" si="2"/>
        <v>CG22</v>
      </c>
      <c r="AB21" s="2" t="s">
        <v>22</v>
      </c>
      <c r="AC21" s="2">
        <v>22.8222549035365</v>
      </c>
      <c r="AD21" s="2">
        <v>0.236314226897124</v>
      </c>
      <c r="AE21" s="2">
        <v>8.9081649970846399</v>
      </c>
      <c r="AF21" s="2">
        <v>0.48340904492613002</v>
      </c>
      <c r="AG21" s="2">
        <f t="shared" si="3"/>
        <v>23.674764228291998</v>
      </c>
      <c r="AH21" s="2">
        <f t="shared" si="4"/>
        <v>0.227938080775761</v>
      </c>
      <c r="AJ21" s="2" t="s">
        <v>416</v>
      </c>
      <c r="AK21" s="2">
        <v>4.2155530341653797</v>
      </c>
      <c r="AL21" s="2">
        <v>1.8319508262786301E-2</v>
      </c>
      <c r="AM21" s="2" t="s">
        <v>17</v>
      </c>
      <c r="AN21" s="2" t="s">
        <v>17</v>
      </c>
      <c r="AO21" s="2" t="s">
        <v>58</v>
      </c>
      <c r="AP21" s="2" t="str">
        <f t="shared" si="5"/>
        <v>GDC1</v>
      </c>
    </row>
    <row r="22" spans="1:42" hidden="1" x14ac:dyDescent="0.35">
      <c r="A22" s="2" t="str">
        <f t="shared" si="1"/>
        <v>CG22</v>
      </c>
      <c r="B22" s="2" t="s">
        <v>25</v>
      </c>
      <c r="C22" s="2">
        <v>65.296561491595796</v>
      </c>
      <c r="D22" s="2">
        <v>2.0338228333897699</v>
      </c>
      <c r="E22" s="2">
        <v>16.247225631952102</v>
      </c>
      <c r="F22" s="2">
        <v>9.9985690954116302E-2</v>
      </c>
      <c r="H22" s="2" t="str">
        <f t="shared" si="0"/>
        <v>CG30</v>
      </c>
      <c r="I22" s="2" t="s">
        <v>39</v>
      </c>
      <c r="J22" s="2">
        <v>164.78823920683701</v>
      </c>
      <c r="K22" s="2">
        <v>20.212409341335899</v>
      </c>
      <c r="L22" s="2">
        <v>-3.24031337638562</v>
      </c>
      <c r="M22" s="2" t="s">
        <v>56</v>
      </c>
      <c r="O22" s="2" t="s">
        <v>126</v>
      </c>
      <c r="P22" s="2">
        <v>-0.335385700972887</v>
      </c>
      <c r="Q22" s="8">
        <v>1.85944451453591</v>
      </c>
      <c r="R22" s="2" t="s">
        <v>17</v>
      </c>
      <c r="S22" s="2">
        <v>59.423040409282599</v>
      </c>
      <c r="T22" s="2" t="s">
        <v>17</v>
      </c>
      <c r="U22" s="2">
        <v>4</v>
      </c>
      <c r="V22" s="2" t="s">
        <v>113</v>
      </c>
      <c r="W22" s="2"/>
      <c r="X22" s="2" t="s">
        <v>114</v>
      </c>
      <c r="Y22" s="2" t="s">
        <v>80</v>
      </c>
      <c r="AA22" s="2" t="str">
        <f t="shared" si="2"/>
        <v>CG22</v>
      </c>
      <c r="AB22" s="2" t="s">
        <v>23</v>
      </c>
      <c r="AC22" s="2">
        <v>21.177612082199101</v>
      </c>
      <c r="AD22" s="2">
        <v>0.10816710858673299</v>
      </c>
      <c r="AE22" s="2">
        <v>20.3417675853666</v>
      </c>
      <c r="AF22" s="2">
        <v>4.0761768966495499E-2</v>
      </c>
      <c r="AG22" s="2">
        <f t="shared" si="3"/>
        <v>21.236903566627198</v>
      </c>
      <c r="AH22" s="2">
        <f t="shared" si="4"/>
        <v>0.56490720435339603</v>
      </c>
      <c r="AJ22" s="2" t="s">
        <v>205</v>
      </c>
      <c r="AK22" s="2">
        <v>2.03010365226366</v>
      </c>
      <c r="AL22" s="2">
        <v>3.1348396012327903E-2</v>
      </c>
      <c r="AM22" s="2" t="s">
        <v>17</v>
      </c>
      <c r="AN22" s="2" t="s">
        <v>17</v>
      </c>
      <c r="AO22" s="2" t="s">
        <v>58</v>
      </c>
      <c r="AP22" s="2" t="str">
        <f t="shared" si="5"/>
        <v>CG3</v>
      </c>
    </row>
    <row r="23" spans="1:42" hidden="1" x14ac:dyDescent="0.35">
      <c r="A23" s="2" t="str">
        <f t="shared" si="1"/>
        <v>CG22</v>
      </c>
      <c r="B23" s="2" t="s">
        <v>26</v>
      </c>
      <c r="C23" s="2">
        <v>19.776521071125799</v>
      </c>
      <c r="D23" s="2">
        <v>0.24961442996150501</v>
      </c>
      <c r="E23" s="2">
        <v>3.8553435582496398</v>
      </c>
      <c r="F23" s="2">
        <v>0.1</v>
      </c>
      <c r="H23" s="2" t="str">
        <f t="shared" si="0"/>
        <v>CG30</v>
      </c>
      <c r="I23" s="2" t="s">
        <v>43</v>
      </c>
      <c r="J23" s="2">
        <v>142.75741149700599</v>
      </c>
      <c r="K23" s="2">
        <v>23.304111702742201</v>
      </c>
      <c r="L23" s="2">
        <v>-3.1795553333218001</v>
      </c>
      <c r="M23" s="2" t="s">
        <v>56</v>
      </c>
      <c r="O23" s="2" t="s">
        <v>127</v>
      </c>
      <c r="P23" s="2">
        <v>-0.30222840868551998</v>
      </c>
      <c r="Q23" s="8">
        <v>9.6468186632106503E-2</v>
      </c>
      <c r="R23" s="2" t="s">
        <v>82</v>
      </c>
      <c r="S23" s="2">
        <v>4</v>
      </c>
      <c r="T23" s="2">
        <v>1.3319183435837101</v>
      </c>
      <c r="U23" s="2">
        <v>6</v>
      </c>
      <c r="V23" s="2" t="s">
        <v>128</v>
      </c>
      <c r="W23" s="2"/>
      <c r="X23" s="2" t="s">
        <v>129</v>
      </c>
      <c r="Y23" s="2" t="s">
        <v>80</v>
      </c>
      <c r="AA23" s="2" t="str">
        <f t="shared" si="2"/>
        <v>CG22</v>
      </c>
      <c r="AB23" s="2" t="s">
        <v>24</v>
      </c>
      <c r="AC23" s="2">
        <v>22.426255227539102</v>
      </c>
      <c r="AD23" s="2">
        <v>0.23751140536104801</v>
      </c>
      <c r="AE23" s="2">
        <v>11.9866076253559</v>
      </c>
      <c r="AF23" s="2">
        <v>0.26996402006265202</v>
      </c>
      <c r="AG23" s="2">
        <f t="shared" si="3"/>
        <v>21.743046060088499</v>
      </c>
      <c r="AH23" s="2">
        <f t="shared" si="4"/>
        <v>0.22669810678928801</v>
      </c>
      <c r="AJ23" s="2" t="s">
        <v>285</v>
      </c>
      <c r="AK23" s="2">
        <v>4.0002623127496797</v>
      </c>
      <c r="AL23" s="2">
        <v>2.9758434647366199E-2</v>
      </c>
      <c r="AM23" s="2" t="s">
        <v>17</v>
      </c>
      <c r="AN23" s="2" t="s">
        <v>17</v>
      </c>
      <c r="AO23" s="2" t="s">
        <v>58</v>
      </c>
      <c r="AP23" s="2" t="str">
        <f t="shared" si="5"/>
        <v>CG14</v>
      </c>
    </row>
    <row r="24" spans="1:42" hidden="1" x14ac:dyDescent="0.35">
      <c r="A24" s="2" t="str">
        <f t="shared" si="1"/>
        <v>CG22</v>
      </c>
      <c r="B24" s="2" t="s">
        <v>27</v>
      </c>
      <c r="C24" s="2">
        <v>19.697867567598401</v>
      </c>
      <c r="D24" s="2">
        <v>0.47682134330357001</v>
      </c>
      <c r="E24" s="2" t="s">
        <v>17</v>
      </c>
      <c r="F24" s="2" t="s">
        <v>18</v>
      </c>
      <c r="H24" s="2" t="str">
        <f t="shared" si="0"/>
        <v>CG3</v>
      </c>
      <c r="I24" s="2" t="s">
        <v>47</v>
      </c>
      <c r="J24" s="2">
        <v>150.26928010249901</v>
      </c>
      <c r="K24" s="2">
        <v>16.364504310750799</v>
      </c>
      <c r="L24" s="2">
        <v>-0.88146202642128901</v>
      </c>
      <c r="M24" s="2" t="s">
        <v>56</v>
      </c>
      <c r="O24" s="2" t="s">
        <v>130</v>
      </c>
      <c r="P24" s="2">
        <v>-0.53921639420377998</v>
      </c>
      <c r="Q24" s="8">
        <v>0.71518556093397601</v>
      </c>
      <c r="R24" s="2" t="s">
        <v>17</v>
      </c>
      <c r="S24" s="2">
        <v>26.838856089008399</v>
      </c>
      <c r="T24" s="2">
        <v>4.8230244955848898</v>
      </c>
      <c r="U24" s="2">
        <v>3</v>
      </c>
      <c r="V24" s="2" t="s">
        <v>110</v>
      </c>
      <c r="W24" s="2"/>
      <c r="X24" s="2" t="s">
        <v>119</v>
      </c>
      <c r="Y24" s="2" t="s">
        <v>80</v>
      </c>
      <c r="AA24" s="2" t="str">
        <f t="shared" si="2"/>
        <v>CG22</v>
      </c>
      <c r="AB24" s="2" t="s">
        <v>25</v>
      </c>
      <c r="AC24" s="2">
        <v>60.7386161381433</v>
      </c>
      <c r="AD24" s="2">
        <v>0.83537373935825099</v>
      </c>
      <c r="AE24" s="2">
        <v>30.032735410521099</v>
      </c>
      <c r="AF24" s="2">
        <v>4.9995120409623298E-2</v>
      </c>
      <c r="AG24" s="2">
        <f t="shared" si="3"/>
        <v>65.296561491595796</v>
      </c>
      <c r="AH24" s="2">
        <f t="shared" si="4"/>
        <v>2.0338228333897699</v>
      </c>
      <c r="AJ24" s="2" t="s">
        <v>417</v>
      </c>
      <c r="AK24" s="2">
        <v>-0.352020924234213</v>
      </c>
      <c r="AL24" s="2">
        <v>2.4963543592783601E-2</v>
      </c>
      <c r="AM24" s="2">
        <v>56.529764692881599</v>
      </c>
      <c r="AN24" s="2">
        <v>11.9929016533635</v>
      </c>
      <c r="AO24" s="2" t="s">
        <v>56</v>
      </c>
      <c r="AP24" s="2" t="str">
        <f t="shared" si="5"/>
        <v>GDC1</v>
      </c>
    </row>
    <row r="25" spans="1:42" hidden="1" x14ac:dyDescent="0.35">
      <c r="A25" s="2" t="str">
        <f t="shared" si="1"/>
        <v>CG22</v>
      </c>
      <c r="B25" s="2" t="s">
        <v>28</v>
      </c>
      <c r="C25" s="2">
        <v>26.024248496557</v>
      </c>
      <c r="D25" s="2">
        <v>1.40132479670861</v>
      </c>
      <c r="E25" s="2">
        <v>21.148515695876998</v>
      </c>
      <c r="F25" s="2">
        <v>9.3305980691346697</v>
      </c>
      <c r="H25" s="2" t="str">
        <f t="shared" si="0"/>
        <v>CG22</v>
      </c>
      <c r="I25" s="2" t="s">
        <v>26</v>
      </c>
      <c r="J25" s="2" t="s">
        <v>17</v>
      </c>
      <c r="K25" s="2">
        <v>29.487335703973699</v>
      </c>
      <c r="L25" s="2">
        <v>0.13102807636282901</v>
      </c>
      <c r="M25" s="2" t="s">
        <v>58</v>
      </c>
      <c r="O25" s="2" t="s">
        <v>131</v>
      </c>
      <c r="P25" s="2">
        <v>11.0556176220278</v>
      </c>
      <c r="Q25" s="8">
        <v>2.9856271612105001</v>
      </c>
      <c r="R25" s="2" t="s">
        <v>17</v>
      </c>
      <c r="S25" s="2">
        <v>50.4073748139228</v>
      </c>
      <c r="T25" s="2">
        <v>25.3534709316129</v>
      </c>
      <c r="U25" s="2">
        <v>8</v>
      </c>
      <c r="V25" s="2" t="s">
        <v>132</v>
      </c>
      <c r="W25" s="2" t="s">
        <v>93</v>
      </c>
      <c r="X25" s="2" t="s">
        <v>133</v>
      </c>
      <c r="Y25" s="2" t="s">
        <v>80</v>
      </c>
      <c r="AA25" s="2" t="str">
        <f t="shared" si="2"/>
        <v>CG22</v>
      </c>
      <c r="AB25" s="2" t="s">
        <v>26</v>
      </c>
      <c r="AC25" s="2">
        <v>23.188565693897601</v>
      </c>
      <c r="AD25" s="2">
        <v>0.22338402262641299</v>
      </c>
      <c r="AE25" s="2">
        <v>12.7479155954306</v>
      </c>
      <c r="AF25" s="2">
        <v>6.2597451046413399E-2</v>
      </c>
      <c r="AG25" s="2">
        <f t="shared" si="3"/>
        <v>19.776521071125799</v>
      </c>
      <c r="AH25" s="2">
        <f t="shared" si="4"/>
        <v>0.24961442996150501</v>
      </c>
      <c r="AJ25" s="2" t="s">
        <v>339</v>
      </c>
      <c r="AK25" s="2">
        <v>3.1905532832394701</v>
      </c>
      <c r="AL25" s="2">
        <v>1.3807791569116599E-2</v>
      </c>
      <c r="AM25" s="2" t="s">
        <v>17</v>
      </c>
      <c r="AN25" s="2" t="s">
        <v>17</v>
      </c>
      <c r="AO25" s="2" t="s">
        <v>58</v>
      </c>
      <c r="AP25" s="2" t="str">
        <f t="shared" si="5"/>
        <v>CG17</v>
      </c>
    </row>
    <row r="26" spans="1:42" ht="14.5" hidden="1" customHeight="1" x14ac:dyDescent="0.35">
      <c r="A26" s="2" t="str">
        <f t="shared" si="1"/>
        <v>CG22</v>
      </c>
      <c r="B26" s="2" t="s">
        <v>29</v>
      </c>
      <c r="C26" s="2">
        <v>25.546884109451799</v>
      </c>
      <c r="D26" s="2">
        <v>0.52736196348231901</v>
      </c>
      <c r="E26" s="2">
        <v>7.3696193006951702</v>
      </c>
      <c r="F26" s="2">
        <v>3.6991816466154201</v>
      </c>
      <c r="H26" s="2" t="str">
        <f t="shared" si="0"/>
        <v>CG22</v>
      </c>
      <c r="I26" s="2" t="s">
        <v>28</v>
      </c>
      <c r="J26" s="2">
        <v>502.69365870779097</v>
      </c>
      <c r="K26" s="2">
        <v>31.169411559249099</v>
      </c>
      <c r="L26" s="2">
        <v>-52.642922851642297</v>
      </c>
      <c r="M26" s="2" t="s">
        <v>56</v>
      </c>
      <c r="O26" s="2" t="s">
        <v>134</v>
      </c>
      <c r="P26" s="2">
        <v>0.61989413075300404</v>
      </c>
      <c r="Q26" s="8">
        <v>0.32296256913627303</v>
      </c>
      <c r="R26" s="2" t="s">
        <v>82</v>
      </c>
      <c r="S26" s="2">
        <v>4</v>
      </c>
      <c r="T26" s="2">
        <v>1.7432396689402501</v>
      </c>
      <c r="U26" s="2">
        <v>8</v>
      </c>
      <c r="V26" s="2" t="s">
        <v>135</v>
      </c>
      <c r="W26" s="2"/>
      <c r="X26" s="2" t="s">
        <v>136</v>
      </c>
      <c r="Y26" s="2" t="s">
        <v>80</v>
      </c>
      <c r="AA26" s="2" t="str">
        <f t="shared" si="2"/>
        <v>CG22</v>
      </c>
      <c r="AB26" s="2" t="s">
        <v>59</v>
      </c>
      <c r="AC26" s="2">
        <v>21.168884335729501</v>
      </c>
      <c r="AD26" s="2">
        <v>0.37279530831528201</v>
      </c>
      <c r="AE26" s="2">
        <v>8.8577937823200799</v>
      </c>
      <c r="AF26" s="2">
        <v>0.29924485851689497</v>
      </c>
      <c r="AG26" s="2" t="e">
        <f t="shared" si="3"/>
        <v>#N/A</v>
      </c>
      <c r="AH26" s="2" t="e">
        <f t="shared" si="4"/>
        <v>#N/A</v>
      </c>
      <c r="AJ26" s="2" t="s">
        <v>399</v>
      </c>
      <c r="AK26" s="2">
        <v>-1.56994302939342</v>
      </c>
      <c r="AL26" s="2">
        <v>0.50104202422757504</v>
      </c>
      <c r="AM26" s="2">
        <v>534.53972683909899</v>
      </c>
      <c r="AN26" s="2">
        <v>11.993321830626799</v>
      </c>
      <c r="AO26" s="2" t="s">
        <v>56</v>
      </c>
      <c r="AP26" s="2" t="str">
        <f t="shared" si="5"/>
        <v>CG22</v>
      </c>
    </row>
    <row r="27" spans="1:42" hidden="1" x14ac:dyDescent="0.35">
      <c r="A27" s="2" t="str">
        <f t="shared" si="1"/>
        <v>CG22</v>
      </c>
      <c r="B27" s="2" t="s">
        <v>30</v>
      </c>
      <c r="C27" s="2">
        <v>22.563736561412501</v>
      </c>
      <c r="D27" s="2">
        <v>0.31129581863233402</v>
      </c>
      <c r="E27" s="2">
        <v>5.4857563304705197</v>
      </c>
      <c r="F27" s="2">
        <v>0.98479647697136496</v>
      </c>
      <c r="H27" s="2" t="str">
        <f t="shared" si="0"/>
        <v>CG22</v>
      </c>
      <c r="I27" s="2" t="s">
        <v>31</v>
      </c>
      <c r="J27" s="2">
        <v>455.45271654184597</v>
      </c>
      <c r="K27" s="2">
        <v>8.9797410787584298</v>
      </c>
      <c r="L27" s="2">
        <v>-75.135785953391505</v>
      </c>
      <c r="M27" s="2" t="s">
        <v>56</v>
      </c>
      <c r="O27" s="2" t="s">
        <v>137</v>
      </c>
      <c r="P27" s="2">
        <v>0.44840568077862403</v>
      </c>
      <c r="Q27" s="8">
        <v>0.24382111504471099</v>
      </c>
      <c r="R27" s="2" t="s">
        <v>17</v>
      </c>
      <c r="S27" s="2">
        <v>4.0475605982512501</v>
      </c>
      <c r="T27" s="2">
        <v>1.6355143711575499</v>
      </c>
      <c r="U27" s="2">
        <v>8</v>
      </c>
      <c r="V27" s="2" t="s">
        <v>135</v>
      </c>
      <c r="W27" s="2"/>
      <c r="X27" s="2" t="s">
        <v>136</v>
      </c>
      <c r="Y27" s="2" t="s">
        <v>80</v>
      </c>
      <c r="AA27" s="2" t="str">
        <f t="shared" si="2"/>
        <v>CG22</v>
      </c>
      <c r="AB27" s="2" t="s">
        <v>27</v>
      </c>
      <c r="AC27" s="2">
        <v>21.931072838669301</v>
      </c>
      <c r="AD27" s="2">
        <v>0.18259324729120099</v>
      </c>
      <c r="AE27" s="2">
        <v>7.7575223182693804</v>
      </c>
      <c r="AF27" s="2">
        <v>9.2663244953364504E-2</v>
      </c>
      <c r="AG27" s="2">
        <f t="shared" si="3"/>
        <v>19.697867567598401</v>
      </c>
      <c r="AH27" s="2">
        <f t="shared" si="4"/>
        <v>0.47682134330357001</v>
      </c>
      <c r="AJ27" s="2" t="s">
        <v>420</v>
      </c>
      <c r="AK27" s="2">
        <v>0.166994115803167</v>
      </c>
      <c r="AL27" s="2">
        <v>0.50263428145228795</v>
      </c>
      <c r="AM27" s="2" t="s">
        <v>17</v>
      </c>
      <c r="AN27" s="2" t="s">
        <v>17</v>
      </c>
      <c r="AO27" s="2" t="s">
        <v>58</v>
      </c>
      <c r="AP27" s="2" t="str">
        <f t="shared" si="5"/>
        <v>GDC1</v>
      </c>
    </row>
    <row r="28" spans="1:42" hidden="1" x14ac:dyDescent="0.35">
      <c r="A28" s="2" t="str">
        <f t="shared" si="1"/>
        <v>CG22</v>
      </c>
      <c r="B28" s="2" t="s">
        <v>31</v>
      </c>
      <c r="C28" s="2">
        <v>23.6814042358268</v>
      </c>
      <c r="D28" s="2">
        <v>6.23227444193168</v>
      </c>
      <c r="E28" s="2">
        <v>5.0919409639595701</v>
      </c>
      <c r="F28" s="2">
        <v>2.5621511798113201</v>
      </c>
      <c r="H28" s="2" t="str">
        <f t="shared" si="0"/>
        <v>CG22</v>
      </c>
      <c r="I28" s="2" t="s">
        <v>59</v>
      </c>
      <c r="J28" s="2">
        <v>407.553326753813</v>
      </c>
      <c r="K28" s="2">
        <v>19.575381180430401</v>
      </c>
      <c r="L28" s="2">
        <v>-33.162192437569701</v>
      </c>
      <c r="M28" s="2" t="s">
        <v>56</v>
      </c>
      <c r="O28" s="2" t="s">
        <v>138</v>
      </c>
      <c r="P28" s="2">
        <v>0.64758732282161402</v>
      </c>
      <c r="Q28" s="8">
        <v>0.79082911966799296</v>
      </c>
      <c r="R28" s="2" t="s">
        <v>17</v>
      </c>
      <c r="S28" s="2">
        <v>4.3191812310747899</v>
      </c>
      <c r="T28" s="2">
        <v>0.64973334443505304</v>
      </c>
      <c r="U28" s="2">
        <v>8</v>
      </c>
      <c r="V28" s="2" t="s">
        <v>139</v>
      </c>
      <c r="W28" s="2"/>
      <c r="X28" s="2" t="s">
        <v>140</v>
      </c>
      <c r="Y28" s="2" t="s">
        <v>80</v>
      </c>
      <c r="AA28" s="2" t="str">
        <f t="shared" si="2"/>
        <v>CG22</v>
      </c>
      <c r="AB28" s="2" t="s">
        <v>28</v>
      </c>
      <c r="AC28" s="2">
        <v>26.0693371017068</v>
      </c>
      <c r="AD28" s="2">
        <v>0.98944908606641901</v>
      </c>
      <c r="AE28" s="2">
        <v>36.246229714063702</v>
      </c>
      <c r="AF28" s="2">
        <v>1.2404267643288001</v>
      </c>
      <c r="AG28" s="2">
        <f t="shared" si="3"/>
        <v>26.024248496557</v>
      </c>
      <c r="AH28" s="2">
        <f t="shared" si="4"/>
        <v>1.40132479670861</v>
      </c>
      <c r="AJ28" s="2" t="s">
        <v>421</v>
      </c>
      <c r="AK28" s="2">
        <v>0.24729031074414101</v>
      </c>
      <c r="AL28" s="2">
        <v>0.50260389619863299</v>
      </c>
      <c r="AM28" s="2" t="s">
        <v>17</v>
      </c>
      <c r="AN28" s="2" t="s">
        <v>17</v>
      </c>
      <c r="AO28" s="2" t="s">
        <v>58</v>
      </c>
      <c r="AP28" s="2" t="str">
        <f t="shared" si="5"/>
        <v>GDC1</v>
      </c>
    </row>
    <row r="29" spans="1:42" hidden="1" x14ac:dyDescent="0.35">
      <c r="A29" s="2" t="str">
        <f t="shared" si="1"/>
        <v>CG22</v>
      </c>
      <c r="B29" s="2" t="s">
        <v>32</v>
      </c>
      <c r="C29" s="2">
        <v>25.643401456653201</v>
      </c>
      <c r="D29" s="2">
        <v>0.240678594287218</v>
      </c>
      <c r="E29" s="2">
        <v>3.2087008645944501</v>
      </c>
      <c r="F29" s="2">
        <v>0.1</v>
      </c>
      <c r="H29" s="2" t="str">
        <f t="shared" si="0"/>
        <v>CG22</v>
      </c>
      <c r="I29" s="2" t="s">
        <v>32</v>
      </c>
      <c r="J29" s="2">
        <v>182.23633958719401</v>
      </c>
      <c r="K29" s="2">
        <v>13.1660083017867</v>
      </c>
      <c r="L29" s="2">
        <v>-1.6535548461674301</v>
      </c>
      <c r="M29" s="2" t="s">
        <v>56</v>
      </c>
      <c r="O29" s="2" t="s">
        <v>141</v>
      </c>
      <c r="P29" s="2">
        <v>-2.0444609901686599</v>
      </c>
      <c r="Q29" s="8">
        <v>1.96122292332173</v>
      </c>
      <c r="R29" s="2" t="s">
        <v>17</v>
      </c>
      <c r="S29" s="2">
        <v>45.428365186556597</v>
      </c>
      <c r="T29" s="2">
        <v>28.9444872590744</v>
      </c>
      <c r="U29" s="2">
        <v>7</v>
      </c>
      <c r="V29" s="2" t="s">
        <v>122</v>
      </c>
      <c r="W29" s="2"/>
      <c r="X29" s="2" t="s">
        <v>123</v>
      </c>
      <c r="Y29" s="2" t="s">
        <v>80</v>
      </c>
      <c r="AA29" s="2" t="str">
        <f t="shared" si="2"/>
        <v>CG22</v>
      </c>
      <c r="AB29" s="2" t="s">
        <v>29</v>
      </c>
      <c r="AC29" s="2">
        <v>24.7433716201128</v>
      </c>
      <c r="AD29" s="2">
        <v>0.17360834729528701</v>
      </c>
      <c r="AE29" s="2">
        <v>14.651850743744699</v>
      </c>
      <c r="AF29" s="2">
        <v>0.41965901144929402</v>
      </c>
      <c r="AG29" s="2">
        <f t="shared" si="3"/>
        <v>25.546884109451799</v>
      </c>
      <c r="AH29" s="2">
        <f t="shared" si="4"/>
        <v>0.52736196348231901</v>
      </c>
      <c r="AJ29" s="2" t="s">
        <v>340</v>
      </c>
      <c r="AK29" s="2">
        <v>0.80915616646903799</v>
      </c>
      <c r="AL29" s="2">
        <v>0.50195323918493795</v>
      </c>
      <c r="AM29" s="2">
        <v>25.1967556558171</v>
      </c>
      <c r="AN29" s="2">
        <v>11.997225207350599</v>
      </c>
      <c r="AO29" s="2" t="s">
        <v>56</v>
      </c>
      <c r="AP29" s="2" t="str">
        <f t="shared" si="5"/>
        <v>CG17</v>
      </c>
    </row>
    <row r="30" spans="1:42" hidden="1" x14ac:dyDescent="0.35">
      <c r="A30" s="2" t="str">
        <f t="shared" si="1"/>
        <v>CG22</v>
      </c>
      <c r="B30" s="2" t="s">
        <v>33</v>
      </c>
      <c r="C30" s="2">
        <v>21.963006365461599</v>
      </c>
      <c r="D30" s="2">
        <v>3.8948613399879699</v>
      </c>
      <c r="E30" s="2">
        <v>67.915012862626398</v>
      </c>
      <c r="F30" s="2">
        <v>9.9834603359944193E-2</v>
      </c>
      <c r="H30" s="2" t="str">
        <f t="shared" si="0"/>
        <v>CG22</v>
      </c>
      <c r="I30" s="2" t="s">
        <v>27</v>
      </c>
      <c r="J30" s="2">
        <v>179.65663387107301</v>
      </c>
      <c r="K30" s="2">
        <v>17.019784398823798</v>
      </c>
      <c r="L30" s="2">
        <v>-1.1504527559914901</v>
      </c>
      <c r="M30" s="2" t="s">
        <v>56</v>
      </c>
      <c r="O30" s="2" t="s">
        <v>142</v>
      </c>
      <c r="P30" s="2">
        <v>-10.106080131561701</v>
      </c>
      <c r="Q30" s="8">
        <v>6.5753539727699097</v>
      </c>
      <c r="R30" s="2" t="s">
        <v>17</v>
      </c>
      <c r="S30" s="2">
        <v>120.617166143769</v>
      </c>
      <c r="T30" s="2">
        <v>14.9204796902831</v>
      </c>
      <c r="U30" s="2">
        <v>3</v>
      </c>
      <c r="V30" s="2" t="s">
        <v>96</v>
      </c>
      <c r="W30" s="2" t="s">
        <v>93</v>
      </c>
      <c r="X30" s="2" t="s">
        <v>97</v>
      </c>
      <c r="Y30" s="2" t="s">
        <v>80</v>
      </c>
      <c r="AA30" s="2" t="str">
        <f t="shared" si="2"/>
        <v>CG22</v>
      </c>
      <c r="AB30" s="2" t="s">
        <v>30</v>
      </c>
      <c r="AC30" s="2">
        <v>22.6834007278424</v>
      </c>
      <c r="AD30" s="2">
        <v>0.36289310019940901</v>
      </c>
      <c r="AE30" s="2">
        <v>15.5113763962093</v>
      </c>
      <c r="AF30" s="2">
        <v>0.51385800558416395</v>
      </c>
      <c r="AG30" s="2">
        <f t="shared" si="3"/>
        <v>22.563736561412501</v>
      </c>
      <c r="AH30" s="2">
        <f t="shared" si="4"/>
        <v>0.31129581863233402</v>
      </c>
      <c r="AJ30" s="2" t="s">
        <v>286</v>
      </c>
      <c r="AK30" s="2">
        <v>-0.120139043875528</v>
      </c>
      <c r="AL30" s="2">
        <v>1.09452480782331E-2</v>
      </c>
      <c r="AM30" s="2">
        <v>26.6109658006289</v>
      </c>
      <c r="AN30" s="2">
        <v>11.992016804117901</v>
      </c>
      <c r="AO30" s="2" t="s">
        <v>56</v>
      </c>
      <c r="AP30" s="2" t="str">
        <f t="shared" si="5"/>
        <v>CG14</v>
      </c>
    </row>
    <row r="31" spans="1:42" hidden="1" x14ac:dyDescent="0.35">
      <c r="A31" s="2" t="str">
        <f t="shared" si="1"/>
        <v>CG22</v>
      </c>
      <c r="B31" s="2" t="s">
        <v>34</v>
      </c>
      <c r="C31" s="2">
        <v>19.394482484039901</v>
      </c>
      <c r="D31" s="2">
        <v>0.34078800852179902</v>
      </c>
      <c r="E31" s="2">
        <v>1.8025836047625901</v>
      </c>
      <c r="F31" s="2">
        <v>0.1</v>
      </c>
      <c r="H31" s="2" t="str">
        <f t="shared" si="0"/>
        <v>CG22</v>
      </c>
      <c r="I31" s="2" t="s">
        <v>23</v>
      </c>
      <c r="J31" s="2">
        <v>160.480184576618</v>
      </c>
      <c r="K31" s="2">
        <v>20.665074922506701</v>
      </c>
      <c r="L31" s="2">
        <v>-2.5158494948288501</v>
      </c>
      <c r="M31" s="2" t="s">
        <v>56</v>
      </c>
      <c r="O31" s="2" t="s">
        <v>143</v>
      </c>
      <c r="P31" s="2">
        <v>-0.41917053818392802</v>
      </c>
      <c r="Q31" s="8">
        <v>0.75329738427705395</v>
      </c>
      <c r="R31" s="2" t="s">
        <v>17</v>
      </c>
      <c r="S31" s="2">
        <v>21.482134824748702</v>
      </c>
      <c r="T31" s="2">
        <v>2.33988461053494</v>
      </c>
      <c r="U31" s="2">
        <v>3</v>
      </c>
      <c r="V31" s="2" t="s">
        <v>110</v>
      </c>
      <c r="W31" s="2"/>
      <c r="X31" s="2" t="s">
        <v>119</v>
      </c>
      <c r="Y31" s="2" t="s">
        <v>80</v>
      </c>
      <c r="AA31" s="2" t="str">
        <f t="shared" si="2"/>
        <v>CG22</v>
      </c>
      <c r="AB31" s="2" t="s">
        <v>31</v>
      </c>
      <c r="AC31" s="2">
        <v>14.7838340529939</v>
      </c>
      <c r="AD31" s="2">
        <v>1.1537068240867101</v>
      </c>
      <c r="AE31" s="2">
        <v>13.978335847903701</v>
      </c>
      <c r="AF31" s="2">
        <v>4.4717802564673101E-2</v>
      </c>
      <c r="AG31" s="2">
        <f t="shared" si="3"/>
        <v>23.6814042358268</v>
      </c>
      <c r="AH31" s="2">
        <f t="shared" si="4"/>
        <v>6.23227444193168</v>
      </c>
      <c r="AJ31" s="2" t="s">
        <v>88</v>
      </c>
      <c r="AK31" s="2">
        <v>2.21860971798022</v>
      </c>
      <c r="AL31" s="2">
        <v>1.18363597852153E-2</v>
      </c>
      <c r="AM31" s="2" t="s">
        <v>17</v>
      </c>
      <c r="AN31" s="2" t="s">
        <v>17</v>
      </c>
      <c r="AO31" s="2" t="s">
        <v>58</v>
      </c>
      <c r="AP31" s="2" t="str">
        <f t="shared" si="5"/>
        <v>CG1</v>
      </c>
    </row>
    <row r="32" spans="1:42" hidden="1" x14ac:dyDescent="0.35">
      <c r="A32" s="2" t="str">
        <f t="shared" si="1"/>
        <v>CG3</v>
      </c>
      <c r="B32" s="2" t="s">
        <v>47</v>
      </c>
      <c r="C32" s="2">
        <v>20.2909379941594</v>
      </c>
      <c r="D32" s="2">
        <v>3.4539932452765001</v>
      </c>
      <c r="E32" s="2">
        <v>24.872002307382399</v>
      </c>
      <c r="F32" s="2">
        <v>7.22691380564775</v>
      </c>
      <c r="H32" s="2" t="str">
        <f t="shared" si="0"/>
        <v>CG22</v>
      </c>
      <c r="I32" s="2" t="s">
        <v>22</v>
      </c>
      <c r="J32" s="2">
        <v>157.58979020366201</v>
      </c>
      <c r="K32" s="2">
        <v>20.617565375145698</v>
      </c>
      <c r="L32" s="2">
        <v>-1.3154670692303101</v>
      </c>
      <c r="M32" s="2" t="s">
        <v>56</v>
      </c>
      <c r="O32" s="2" t="s">
        <v>144</v>
      </c>
      <c r="P32" s="2">
        <v>-60.594721143978703</v>
      </c>
      <c r="Q32" s="8">
        <v>0.25506250180777101</v>
      </c>
      <c r="R32" s="2" t="s">
        <v>17</v>
      </c>
      <c r="S32" s="2">
        <v>16.011476166924201</v>
      </c>
      <c r="T32" s="2">
        <v>3.85276523400122</v>
      </c>
      <c r="U32" s="2">
        <v>6</v>
      </c>
      <c r="V32" s="2" t="s">
        <v>92</v>
      </c>
      <c r="W32" s="2" t="s">
        <v>93</v>
      </c>
      <c r="X32" s="2" t="s">
        <v>94</v>
      </c>
      <c r="Y32" s="2" t="s">
        <v>80</v>
      </c>
      <c r="AA32" s="2" t="str">
        <f t="shared" si="2"/>
        <v>CG22</v>
      </c>
      <c r="AB32" s="2" t="s">
        <v>32</v>
      </c>
      <c r="AC32" s="2">
        <v>26.883414978747702</v>
      </c>
      <c r="AD32" s="2">
        <v>0.15057505773817301</v>
      </c>
      <c r="AE32" s="2">
        <v>13.546735957226501</v>
      </c>
      <c r="AF32" s="2">
        <v>9.7350356277557906E-2</v>
      </c>
      <c r="AG32" s="2">
        <f t="shared" si="3"/>
        <v>25.643401456653201</v>
      </c>
      <c r="AH32" s="2">
        <f t="shared" si="4"/>
        <v>0.240678594287218</v>
      </c>
      <c r="AJ32" s="2" t="s">
        <v>91</v>
      </c>
      <c r="AK32" s="2">
        <v>1.93678278383192</v>
      </c>
      <c r="AL32" s="2">
        <v>1.2090766166156199E-2</v>
      </c>
      <c r="AM32" s="2" t="s">
        <v>17</v>
      </c>
      <c r="AN32" s="2" t="s">
        <v>17</v>
      </c>
      <c r="AO32" s="2" t="s">
        <v>58</v>
      </c>
      <c r="AP32" s="2" t="str">
        <f t="shared" si="5"/>
        <v>CG1</v>
      </c>
    </row>
    <row r="33" spans="1:42" hidden="1" x14ac:dyDescent="0.35">
      <c r="A33" s="2" t="str">
        <f t="shared" si="1"/>
        <v>CG3</v>
      </c>
      <c r="B33" s="2" t="s">
        <v>48</v>
      </c>
      <c r="C33" s="2">
        <v>21.196604662113099</v>
      </c>
      <c r="D33" s="2">
        <v>0.36420589970913703</v>
      </c>
      <c r="E33" s="2">
        <v>7.6837819829054697</v>
      </c>
      <c r="F33" s="2">
        <v>7.0597972052158703E-2</v>
      </c>
      <c r="H33" s="2" t="str">
        <f t="shared" si="0"/>
        <v>CG22</v>
      </c>
      <c r="I33" s="2" t="s">
        <v>30</v>
      </c>
      <c r="J33" s="2">
        <v>148.17881615144401</v>
      </c>
      <c r="K33" s="2">
        <v>19.635199256276401</v>
      </c>
      <c r="L33" s="2">
        <v>-0.47067086080265602</v>
      </c>
      <c r="M33" s="2" t="s">
        <v>56</v>
      </c>
      <c r="O33" s="2" t="s">
        <v>145</v>
      </c>
      <c r="P33" s="2">
        <v>1.9078094981545499</v>
      </c>
      <c r="Q33" s="8">
        <v>0.32263719681800601</v>
      </c>
      <c r="R33" s="2" t="s">
        <v>17</v>
      </c>
      <c r="S33" s="2">
        <v>15.403950543672799</v>
      </c>
      <c r="T33" s="2">
        <v>2.7533578794640401</v>
      </c>
      <c r="U33" s="2">
        <v>8</v>
      </c>
      <c r="V33" s="2" t="s">
        <v>78</v>
      </c>
      <c r="W33" s="2"/>
      <c r="X33" s="2" t="s">
        <v>79</v>
      </c>
      <c r="Y33" s="2" t="s">
        <v>80</v>
      </c>
      <c r="AA33" s="2" t="str">
        <f t="shared" si="2"/>
        <v>CG22</v>
      </c>
      <c r="AB33" s="2" t="s">
        <v>33</v>
      </c>
      <c r="AC33" s="2">
        <v>20.063852109395999</v>
      </c>
      <c r="AD33" s="2">
        <v>4.3510702652114697</v>
      </c>
      <c r="AE33" s="2">
        <v>59.426247182500902</v>
      </c>
      <c r="AF33" s="2">
        <v>4.4650072468591602E-2</v>
      </c>
      <c r="AG33" s="2">
        <f t="shared" si="3"/>
        <v>21.963006365461599</v>
      </c>
      <c r="AH33" s="2">
        <f t="shared" si="4"/>
        <v>3.8948613399879699</v>
      </c>
      <c r="AJ33" s="2" t="s">
        <v>95</v>
      </c>
      <c r="AK33" s="2">
        <v>3.3621365293961101</v>
      </c>
      <c r="AL33" s="2">
        <v>1.0992189727206701E-2</v>
      </c>
      <c r="AM33" s="2" t="s">
        <v>17</v>
      </c>
      <c r="AN33" s="2" t="s">
        <v>17</v>
      </c>
      <c r="AO33" s="2" t="s">
        <v>58</v>
      </c>
      <c r="AP33" s="2" t="str">
        <f t="shared" si="5"/>
        <v>CG1</v>
      </c>
    </row>
    <row r="34" spans="1:42" hidden="1" x14ac:dyDescent="0.35">
      <c r="A34" s="2" t="str">
        <f t="shared" si="1"/>
        <v>CG30</v>
      </c>
      <c r="B34" s="2" t="s">
        <v>35</v>
      </c>
      <c r="C34" s="2">
        <v>13.048129180274501</v>
      </c>
      <c r="D34" s="2">
        <v>0.48311411461176901</v>
      </c>
      <c r="E34" s="2">
        <v>6.3807756822847601</v>
      </c>
      <c r="F34" s="2">
        <v>9.99360910540672E-2</v>
      </c>
      <c r="H34" s="2" t="str">
        <f t="shared" si="0"/>
        <v>CG22</v>
      </c>
      <c r="I34" s="2" t="s">
        <v>24</v>
      </c>
      <c r="J34" s="2">
        <v>143.52592736395499</v>
      </c>
      <c r="K34" s="2">
        <v>20.878714424513898</v>
      </c>
      <c r="L34" s="2">
        <v>-1.84274333247998</v>
      </c>
      <c r="M34" s="2" t="s">
        <v>56</v>
      </c>
      <c r="O34" s="2" t="s">
        <v>146</v>
      </c>
      <c r="P34" s="2">
        <v>-1.9348451227440899</v>
      </c>
      <c r="Q34" s="8">
        <v>0.27465076254862503</v>
      </c>
      <c r="R34" s="2" t="s">
        <v>17</v>
      </c>
      <c r="S34" s="2">
        <v>24.246121125513401</v>
      </c>
      <c r="T34" s="2">
        <v>1.8066802154266799</v>
      </c>
      <c r="U34" s="2">
        <v>6</v>
      </c>
      <c r="V34" s="2" t="s">
        <v>147</v>
      </c>
      <c r="W34" s="2"/>
      <c r="X34" s="2" t="s">
        <v>148</v>
      </c>
      <c r="Y34" s="2" t="s">
        <v>80</v>
      </c>
      <c r="AA34" s="2" t="str">
        <f t="shared" si="2"/>
        <v>CG22</v>
      </c>
      <c r="AB34" s="2" t="s">
        <v>34</v>
      </c>
      <c r="AC34" s="2">
        <v>19.375508136528602</v>
      </c>
      <c r="AD34" s="2">
        <v>0.120325462315803</v>
      </c>
      <c r="AE34" s="2">
        <v>40.329883746499497</v>
      </c>
      <c r="AF34" s="2">
        <v>8.1341350549816296E-2</v>
      </c>
      <c r="AG34" s="2">
        <f t="shared" si="3"/>
        <v>19.394482484039901</v>
      </c>
      <c r="AH34" s="2">
        <f t="shared" si="4"/>
        <v>0.34078800852179902</v>
      </c>
      <c r="AJ34" s="2" t="s">
        <v>341</v>
      </c>
      <c r="AK34" s="2">
        <v>1.1902956255199599</v>
      </c>
      <c r="AL34" s="2">
        <v>2.0953709697335E-2</v>
      </c>
      <c r="AM34" s="2" t="s">
        <v>17</v>
      </c>
      <c r="AN34" s="2" t="s">
        <v>17</v>
      </c>
      <c r="AO34" s="2" t="s">
        <v>58</v>
      </c>
      <c r="AP34" s="2" t="str">
        <f t="shared" si="5"/>
        <v>CG17</v>
      </c>
    </row>
    <row r="35" spans="1:42" hidden="1" x14ac:dyDescent="0.35">
      <c r="A35" s="2" t="str">
        <f t="shared" si="1"/>
        <v>CG30</v>
      </c>
      <c r="B35" s="2" t="s">
        <v>36</v>
      </c>
      <c r="C35" s="2">
        <v>24.705487239218598</v>
      </c>
      <c r="D35" s="2">
        <v>0.92399596492001901</v>
      </c>
      <c r="E35" s="2">
        <v>16.814388754287101</v>
      </c>
      <c r="F35" s="2">
        <v>0.93318002107659603</v>
      </c>
      <c r="H35" s="2" t="str">
        <f t="shared" si="0"/>
        <v>CG22</v>
      </c>
      <c r="I35" s="2" t="s">
        <v>29</v>
      </c>
      <c r="J35" s="2">
        <v>142.436743731669</v>
      </c>
      <c r="K35" s="2">
        <v>25.590091154755999</v>
      </c>
      <c r="L35" s="2">
        <v>-0.79490394754802396</v>
      </c>
      <c r="M35" s="2" t="s">
        <v>56</v>
      </c>
      <c r="O35" s="2" t="s">
        <v>149</v>
      </c>
      <c r="P35" s="2" t="s">
        <v>17</v>
      </c>
      <c r="Q35" s="8" t="s">
        <v>17</v>
      </c>
      <c r="R35" s="2" t="s">
        <v>17</v>
      </c>
      <c r="S35" s="2">
        <v>40.5048679989833</v>
      </c>
      <c r="T35" s="2">
        <v>27.679852833806802</v>
      </c>
      <c r="U35" s="2">
        <v>7</v>
      </c>
      <c r="V35" s="2" t="s">
        <v>107</v>
      </c>
      <c r="W35" s="2"/>
      <c r="X35" s="2" t="s">
        <v>150</v>
      </c>
      <c r="Y35" s="2" t="s">
        <v>80</v>
      </c>
      <c r="AA35" s="2" t="str">
        <f t="shared" si="2"/>
        <v>CG30</v>
      </c>
      <c r="AB35" s="2" t="s">
        <v>35</v>
      </c>
      <c r="AC35" s="2">
        <v>14.583492661131899</v>
      </c>
      <c r="AD35" s="2">
        <v>0.67428811514134501</v>
      </c>
      <c r="AE35" s="2">
        <v>17.688609361755098</v>
      </c>
      <c r="AF35" s="2">
        <v>0.85472335198341898</v>
      </c>
      <c r="AG35" s="2">
        <f t="shared" si="3"/>
        <v>13.048129180274501</v>
      </c>
      <c r="AH35" s="2">
        <f t="shared" si="4"/>
        <v>0.48311411461176901</v>
      </c>
      <c r="AJ35" s="2" t="s">
        <v>206</v>
      </c>
      <c r="AK35" s="2">
        <v>4.2555143148334604</v>
      </c>
      <c r="AL35" s="2">
        <v>2.60619335017367E-2</v>
      </c>
      <c r="AM35" s="2" t="s">
        <v>17</v>
      </c>
      <c r="AN35" s="2" t="s">
        <v>17</v>
      </c>
      <c r="AO35" s="2" t="s">
        <v>58</v>
      </c>
      <c r="AP35" s="2" t="str">
        <f t="shared" si="5"/>
        <v>CG3</v>
      </c>
    </row>
    <row r="36" spans="1:42" ht="14.5" hidden="1" customHeight="1" x14ac:dyDescent="0.35">
      <c r="A36" s="2" t="str">
        <f t="shared" si="1"/>
        <v>CG30</v>
      </c>
      <c r="B36" s="2" t="s">
        <v>37</v>
      </c>
      <c r="C36" s="2">
        <v>15.5121580503545</v>
      </c>
      <c r="D36" s="2">
        <v>1.09570841826177</v>
      </c>
      <c r="E36" s="2">
        <v>18.879119819634099</v>
      </c>
      <c r="F36" s="2">
        <v>0.1</v>
      </c>
      <c r="H36" s="2" t="str">
        <f t="shared" si="0"/>
        <v>CG22</v>
      </c>
      <c r="I36" s="2" t="s">
        <v>21</v>
      </c>
      <c r="J36" s="2">
        <v>140.12111016764101</v>
      </c>
      <c r="K36" s="2">
        <v>19.8973105105303</v>
      </c>
      <c r="L36" s="2">
        <v>-3.0485940138707601</v>
      </c>
      <c r="M36" s="2" t="s">
        <v>56</v>
      </c>
      <c r="O36" s="2" t="s">
        <v>151</v>
      </c>
      <c r="P36" s="2" t="s">
        <v>17</v>
      </c>
      <c r="Q36" s="8" t="s">
        <v>17</v>
      </c>
      <c r="R36" s="2" t="s">
        <v>152</v>
      </c>
      <c r="S36" s="2" t="s">
        <v>17</v>
      </c>
      <c r="T36" s="2" t="s">
        <v>17</v>
      </c>
      <c r="U36" s="2">
        <v>8</v>
      </c>
      <c r="V36" s="2" t="s">
        <v>132</v>
      </c>
      <c r="W36" s="2"/>
      <c r="X36" s="2" t="s">
        <v>153</v>
      </c>
      <c r="Y36" s="2" t="s">
        <v>80</v>
      </c>
      <c r="AA36" s="2" t="str">
        <f t="shared" si="2"/>
        <v>CG30</v>
      </c>
      <c r="AB36" s="2" t="s">
        <v>60</v>
      </c>
      <c r="AC36" s="2">
        <v>25.235720662809701</v>
      </c>
      <c r="AD36" s="2">
        <v>4.5748454205791296</v>
      </c>
      <c r="AE36" s="2">
        <v>49.5627944455901</v>
      </c>
      <c r="AF36" s="2">
        <v>5.76764614118465E-2</v>
      </c>
      <c r="AG36" s="2" t="e">
        <f t="shared" si="3"/>
        <v>#N/A</v>
      </c>
      <c r="AH36" s="2" t="e">
        <f t="shared" si="4"/>
        <v>#N/A</v>
      </c>
      <c r="AJ36" s="2" t="s">
        <v>98</v>
      </c>
      <c r="AK36" s="2">
        <v>1.30097393182615</v>
      </c>
      <c r="AL36" s="2">
        <v>2.3256070514677599E-2</v>
      </c>
      <c r="AM36" s="2" t="s">
        <v>17</v>
      </c>
      <c r="AN36" s="2" t="s">
        <v>17</v>
      </c>
      <c r="AO36" s="2" t="s">
        <v>58</v>
      </c>
      <c r="AP36" s="2" t="str">
        <f t="shared" si="5"/>
        <v>CG1</v>
      </c>
    </row>
    <row r="37" spans="1:42" hidden="1" x14ac:dyDescent="0.35">
      <c r="A37" s="2" t="str">
        <f t="shared" si="1"/>
        <v>CG30</v>
      </c>
      <c r="B37" s="2" t="s">
        <v>38</v>
      </c>
      <c r="C37" s="2">
        <v>21.918091501661301</v>
      </c>
      <c r="D37" s="2">
        <v>0.53873963700065597</v>
      </c>
      <c r="E37" s="2">
        <v>6.8354068672235098</v>
      </c>
      <c r="F37" s="2">
        <v>0.365288019477925</v>
      </c>
      <c r="H37" s="2" t="str">
        <f t="shared" si="0"/>
        <v>CG22</v>
      </c>
      <c r="I37" s="2" t="s">
        <v>34</v>
      </c>
      <c r="J37" s="2">
        <v>132.02619571747701</v>
      </c>
      <c r="K37" s="2">
        <v>14.7972983650121</v>
      </c>
      <c r="L37" s="2">
        <v>-1.93662540445242</v>
      </c>
      <c r="M37" s="2" t="s">
        <v>56</v>
      </c>
      <c r="O37" s="2" t="s">
        <v>154</v>
      </c>
      <c r="P37" s="2">
        <v>1.20187978625651</v>
      </c>
      <c r="Q37" s="8">
        <v>0.123296771202853</v>
      </c>
      <c r="R37" s="2" t="s">
        <v>17</v>
      </c>
      <c r="S37" s="2">
        <v>4.3460123887642101</v>
      </c>
      <c r="T37" s="2">
        <v>1.0134969339606199</v>
      </c>
      <c r="U37" s="2">
        <v>9</v>
      </c>
      <c r="V37" s="2" t="s">
        <v>116</v>
      </c>
      <c r="W37" s="2"/>
      <c r="X37" s="2" t="s">
        <v>117</v>
      </c>
      <c r="Y37" s="2" t="s">
        <v>80</v>
      </c>
      <c r="AA37" s="2" t="str">
        <f t="shared" si="2"/>
        <v>CG30</v>
      </c>
      <c r="AB37" s="2" t="s">
        <v>36</v>
      </c>
      <c r="AC37" s="2">
        <v>24.326088524719498</v>
      </c>
      <c r="AD37" s="2">
        <v>0.666262807945327</v>
      </c>
      <c r="AE37" s="2">
        <v>22.124888506854798</v>
      </c>
      <c r="AF37" s="2">
        <v>4.0820230254525101E-2</v>
      </c>
      <c r="AG37" s="2">
        <f t="shared" si="3"/>
        <v>24.705487239218598</v>
      </c>
      <c r="AH37" s="2">
        <f t="shared" si="4"/>
        <v>0.92399596492001901</v>
      </c>
      <c r="AJ37" s="2" t="s">
        <v>209</v>
      </c>
      <c r="AK37" s="2">
        <v>3.7829649905009202</v>
      </c>
      <c r="AL37" s="2">
        <v>2.8117848822956398E-2</v>
      </c>
      <c r="AM37" s="2" t="s">
        <v>17</v>
      </c>
      <c r="AN37" s="2" t="s">
        <v>17</v>
      </c>
      <c r="AO37" s="2" t="s">
        <v>58</v>
      </c>
      <c r="AP37" s="2" t="str">
        <f t="shared" si="5"/>
        <v>CG3</v>
      </c>
    </row>
    <row r="38" spans="1:42" ht="14.5" customHeight="1" x14ac:dyDescent="0.35">
      <c r="A38" s="2" t="str">
        <f t="shared" si="1"/>
        <v>CG30</v>
      </c>
      <c r="B38" s="2" t="s">
        <v>39</v>
      </c>
      <c r="C38" s="2">
        <v>22.0096647649986</v>
      </c>
      <c r="D38" s="2">
        <v>0.99664064435690203</v>
      </c>
      <c r="E38" s="2">
        <v>17.496475089085099</v>
      </c>
      <c r="F38" s="2">
        <v>3.0655525968069899</v>
      </c>
      <c r="H38" s="2" t="str">
        <f t="shared" si="0"/>
        <v>CG14</v>
      </c>
      <c r="I38" s="2" t="s">
        <v>20</v>
      </c>
      <c r="J38" s="2" t="s">
        <v>17</v>
      </c>
      <c r="K38" s="2">
        <v>23.1960997661768</v>
      </c>
      <c r="L38" s="2">
        <v>0.11343055195842899</v>
      </c>
      <c r="M38" s="2" t="s">
        <v>58</v>
      </c>
      <c r="O38" s="2" t="s">
        <v>155</v>
      </c>
      <c r="P38" s="2">
        <v>9.9484589084515704</v>
      </c>
      <c r="Q38" s="8">
        <v>1.59119373344542</v>
      </c>
      <c r="R38" s="2" t="s">
        <v>17</v>
      </c>
      <c r="S38" s="2">
        <v>84.642449375233696</v>
      </c>
      <c r="T38" s="2">
        <v>37.770227963405198</v>
      </c>
      <c r="U38" s="2">
        <v>6</v>
      </c>
      <c r="V38" s="2" t="s">
        <v>122</v>
      </c>
      <c r="W38" s="2" t="s">
        <v>93</v>
      </c>
      <c r="X38" s="2" t="s">
        <v>125</v>
      </c>
      <c r="Y38" s="2" t="s">
        <v>80</v>
      </c>
      <c r="AA38" s="2" t="str">
        <f t="shared" si="2"/>
        <v>CG30</v>
      </c>
      <c r="AB38" s="2" t="s">
        <v>61</v>
      </c>
      <c r="AC38" s="2">
        <v>41.119458704265298</v>
      </c>
      <c r="AD38" s="2">
        <v>0.72225699805909604</v>
      </c>
      <c r="AE38" s="2">
        <v>11.762477429971399</v>
      </c>
      <c r="AF38" s="2">
        <v>0.41595590557887402</v>
      </c>
      <c r="AG38" s="2" t="e">
        <f t="shared" si="3"/>
        <v>#N/A</v>
      </c>
      <c r="AH38" s="2" t="e">
        <f t="shared" si="4"/>
        <v>#N/A</v>
      </c>
      <c r="AJ38" s="2" t="s">
        <v>276</v>
      </c>
      <c r="AK38" s="2">
        <v>3.5356786944898602</v>
      </c>
      <c r="AL38" s="2">
        <v>2.1612449813650701E-2</v>
      </c>
      <c r="AM38" s="2" t="s">
        <v>17</v>
      </c>
      <c r="AN38" s="2" t="s">
        <v>17</v>
      </c>
      <c r="AO38" s="2" t="s">
        <v>58</v>
      </c>
      <c r="AP38" s="2" t="str">
        <f t="shared" si="5"/>
        <v>CG4</v>
      </c>
    </row>
    <row r="39" spans="1:42" x14ac:dyDescent="0.35">
      <c r="A39" s="2" t="str">
        <f t="shared" si="1"/>
        <v>CG30</v>
      </c>
      <c r="B39" s="2" t="s">
        <v>40</v>
      </c>
      <c r="C39" s="2">
        <v>20.411978541505299</v>
      </c>
      <c r="D39" s="2">
        <v>3.1467254928388702</v>
      </c>
      <c r="E39" s="2">
        <v>42.341332876872897</v>
      </c>
      <c r="F39" s="2">
        <v>3.1530151570759801</v>
      </c>
      <c r="H39" s="2" t="str">
        <f t="shared" si="0"/>
        <v>CG14</v>
      </c>
      <c r="I39" s="2" t="s">
        <v>16</v>
      </c>
      <c r="J39" s="2">
        <v>365.50063711483398</v>
      </c>
      <c r="K39" s="2">
        <v>-11.5498703695731</v>
      </c>
      <c r="L39" s="2">
        <v>-0.67299127342903797</v>
      </c>
      <c r="M39" s="2" t="s">
        <v>56</v>
      </c>
      <c r="O39" s="2" t="s">
        <v>156</v>
      </c>
      <c r="P39" s="2">
        <v>10.762275898960601</v>
      </c>
      <c r="Q39" s="8">
        <v>0.187785535101401</v>
      </c>
      <c r="R39" s="2" t="s">
        <v>17</v>
      </c>
      <c r="S39" s="2">
        <v>12.0084397658631</v>
      </c>
      <c r="T39" s="2">
        <v>0.78912448007159697</v>
      </c>
      <c r="U39" s="2">
        <v>7</v>
      </c>
      <c r="V39" s="2" t="s">
        <v>135</v>
      </c>
      <c r="W39" s="2" t="s">
        <v>93</v>
      </c>
      <c r="X39" s="2" t="s">
        <v>136</v>
      </c>
      <c r="Y39" s="2" t="s">
        <v>80</v>
      </c>
      <c r="AA39" s="2" t="str">
        <f t="shared" si="2"/>
        <v>CG30</v>
      </c>
      <c r="AB39" s="2" t="s">
        <v>37</v>
      </c>
      <c r="AC39" s="2">
        <v>21.362241173848901</v>
      </c>
      <c r="AD39" s="2">
        <v>0.735505741726457</v>
      </c>
      <c r="AE39" s="2">
        <v>12.891283533691899</v>
      </c>
      <c r="AF39" s="2">
        <v>3.7375147730996899E-2</v>
      </c>
      <c r="AG39" s="2">
        <f t="shared" si="3"/>
        <v>15.5121580503545</v>
      </c>
      <c r="AH39" s="2">
        <f t="shared" si="4"/>
        <v>1.09570841826177</v>
      </c>
      <c r="AJ39" s="2" t="s">
        <v>99</v>
      </c>
      <c r="AK39" s="2">
        <v>1.76094605700935</v>
      </c>
      <c r="AL39" s="2">
        <v>2.5892286405041601E-2</v>
      </c>
      <c r="AM39" s="2" t="s">
        <v>17</v>
      </c>
      <c r="AN39" s="2" t="s">
        <v>17</v>
      </c>
      <c r="AO39" s="2" t="s">
        <v>58</v>
      </c>
      <c r="AP39" s="2" t="str">
        <f t="shared" si="5"/>
        <v>CG1</v>
      </c>
    </row>
    <row r="40" spans="1:42" x14ac:dyDescent="0.35">
      <c r="A40" s="2" t="str">
        <f t="shared" si="1"/>
        <v>CG30</v>
      </c>
      <c r="B40" s="2" t="s">
        <v>41</v>
      </c>
      <c r="C40" s="2">
        <v>21.849004202964998</v>
      </c>
      <c r="D40" s="2">
        <v>1.74597935380102</v>
      </c>
      <c r="E40" s="2">
        <v>33.3730207881936</v>
      </c>
      <c r="F40" s="2">
        <v>9.9969669890455901E-2</v>
      </c>
      <c r="H40" s="2" t="str">
        <f t="shared" si="0"/>
        <v>CG14</v>
      </c>
      <c r="I40" s="2" t="s">
        <v>5</v>
      </c>
      <c r="J40" s="2">
        <v>237.92791979629999</v>
      </c>
      <c r="K40" s="2">
        <v>19.488241005926401</v>
      </c>
      <c r="L40" s="2">
        <v>-0.76692356282923502</v>
      </c>
      <c r="M40" s="2" t="s">
        <v>56</v>
      </c>
      <c r="O40" s="2" t="s">
        <v>157</v>
      </c>
      <c r="P40" s="2">
        <v>5.5891848433072298</v>
      </c>
      <c r="Q40" s="8">
        <v>0.144836955697353</v>
      </c>
      <c r="R40" s="2" t="s">
        <v>17</v>
      </c>
      <c r="S40" s="2">
        <v>7.7280492640694396</v>
      </c>
      <c r="T40" s="2">
        <v>1.76486835745937</v>
      </c>
      <c r="U40" s="2">
        <v>8</v>
      </c>
      <c r="V40" s="2" t="s">
        <v>158</v>
      </c>
      <c r="W40" s="2" t="s">
        <v>93</v>
      </c>
      <c r="X40" s="2" t="s">
        <v>159</v>
      </c>
      <c r="Y40" s="2" t="s">
        <v>80</v>
      </c>
      <c r="AA40" s="2" t="str">
        <f t="shared" si="2"/>
        <v>CG30</v>
      </c>
      <c r="AB40" s="2" t="s">
        <v>38</v>
      </c>
      <c r="AC40" s="2">
        <v>22.8389467933265</v>
      </c>
      <c r="AD40" s="2">
        <v>0.21266376739753801</v>
      </c>
      <c r="AE40" s="2">
        <v>21.347541875975001</v>
      </c>
      <c r="AF40" s="2">
        <v>3.7784013321642197E-2</v>
      </c>
      <c r="AG40" s="2">
        <f t="shared" si="3"/>
        <v>21.918091501661301</v>
      </c>
      <c r="AH40" s="2">
        <f t="shared" si="4"/>
        <v>0.53873963700065597</v>
      </c>
      <c r="AJ40" s="2" t="s">
        <v>342</v>
      </c>
      <c r="AK40" s="2">
        <v>1.02210129670729</v>
      </c>
      <c r="AL40" s="2">
        <v>0.75095710700492202</v>
      </c>
      <c r="AM40" s="2" t="s">
        <v>17</v>
      </c>
      <c r="AN40" s="2" t="s">
        <v>17</v>
      </c>
      <c r="AO40" s="2" t="s">
        <v>58</v>
      </c>
      <c r="AP40" s="2" t="str">
        <f t="shared" si="5"/>
        <v>CG17</v>
      </c>
    </row>
    <row r="41" spans="1:42" x14ac:dyDescent="0.35">
      <c r="A41" s="2" t="str">
        <f t="shared" si="1"/>
        <v>CG30</v>
      </c>
      <c r="B41" s="2" t="s">
        <v>42</v>
      </c>
      <c r="C41" s="2">
        <v>22.708561611628401</v>
      </c>
      <c r="D41" s="2">
        <v>0.56539163637858003</v>
      </c>
      <c r="E41" s="2">
        <v>16.423022506371002</v>
      </c>
      <c r="F41" s="2">
        <v>2.4324840428457999</v>
      </c>
      <c r="H41" s="2" t="str">
        <f t="shared" si="0"/>
        <v>CG14</v>
      </c>
      <c r="I41" s="2" t="s">
        <v>11</v>
      </c>
      <c r="J41" s="2">
        <v>227.33266157225</v>
      </c>
      <c r="K41" s="2">
        <v>21.427789853813302</v>
      </c>
      <c r="L41" s="2">
        <v>-6.6251665616530202</v>
      </c>
      <c r="M41" s="2" t="s">
        <v>56</v>
      </c>
      <c r="O41" s="2" t="s">
        <v>160</v>
      </c>
      <c r="P41" s="2">
        <v>-0.407536333405146</v>
      </c>
      <c r="Q41" s="8">
        <v>0.18093340442709899</v>
      </c>
      <c r="R41" s="2" t="s">
        <v>82</v>
      </c>
      <c r="S41" s="2">
        <v>4</v>
      </c>
      <c r="T41" s="2">
        <v>3.3820993889273199</v>
      </c>
      <c r="U41" s="2">
        <v>7</v>
      </c>
      <c r="V41" s="2" t="s">
        <v>161</v>
      </c>
      <c r="W41" s="2"/>
      <c r="X41" s="2" t="s">
        <v>162</v>
      </c>
      <c r="Y41" s="2" t="s">
        <v>80</v>
      </c>
      <c r="AA41" s="2" t="str">
        <f t="shared" si="2"/>
        <v>CG30</v>
      </c>
      <c r="AB41" s="2" t="s">
        <v>39</v>
      </c>
      <c r="AC41" s="2">
        <v>22.0049182046418</v>
      </c>
      <c r="AD41" s="2">
        <v>0.21196661357407201</v>
      </c>
      <c r="AE41" s="2">
        <v>20.266340121926</v>
      </c>
      <c r="AF41" s="2">
        <v>6.9764599044827999E-2</v>
      </c>
      <c r="AG41" s="2">
        <f t="shared" si="3"/>
        <v>22.0096647649986</v>
      </c>
      <c r="AH41" s="2">
        <f t="shared" si="4"/>
        <v>0.99664064435690203</v>
      </c>
      <c r="AJ41" s="2" t="s">
        <v>102</v>
      </c>
      <c r="AK41" s="2">
        <v>1.8940190134311199</v>
      </c>
      <c r="AL41" s="2">
        <v>1.88009227346604E-2</v>
      </c>
      <c r="AM41" s="2" t="s">
        <v>17</v>
      </c>
      <c r="AN41" s="2" t="s">
        <v>17</v>
      </c>
      <c r="AO41" s="2" t="s">
        <v>58</v>
      </c>
      <c r="AP41" s="2" t="str">
        <f t="shared" si="5"/>
        <v>CG1</v>
      </c>
    </row>
    <row r="42" spans="1:42" x14ac:dyDescent="0.35">
      <c r="A42" s="2" t="str">
        <f t="shared" si="1"/>
        <v>CG30</v>
      </c>
      <c r="B42" s="2" t="s">
        <v>43</v>
      </c>
      <c r="C42" s="2">
        <v>25.3893958161866</v>
      </c>
      <c r="D42" s="2">
        <v>0.38841889200357799</v>
      </c>
      <c r="E42" s="2">
        <v>12.470865388004199</v>
      </c>
      <c r="F42" s="2">
        <v>2.9311864054744698</v>
      </c>
      <c r="H42" s="2" t="str">
        <f t="shared" si="0"/>
        <v>CG14</v>
      </c>
      <c r="I42" s="2" t="s">
        <v>13</v>
      </c>
      <c r="J42" s="2">
        <v>166.92491166178101</v>
      </c>
      <c r="K42" s="2">
        <v>22.3247359980463</v>
      </c>
      <c r="L42" s="2">
        <v>-1.23406890126985</v>
      </c>
      <c r="M42" s="2" t="s">
        <v>56</v>
      </c>
      <c r="O42" s="2" t="s">
        <v>163</v>
      </c>
      <c r="P42" s="2">
        <v>-0.495814204883956</v>
      </c>
      <c r="Q42" s="8">
        <v>0.15094440962619199</v>
      </c>
      <c r="R42" s="2" t="s">
        <v>17</v>
      </c>
      <c r="S42" s="2">
        <v>4.3169703519599798</v>
      </c>
      <c r="T42" s="2" t="s">
        <v>17</v>
      </c>
      <c r="U42" s="2">
        <v>9</v>
      </c>
      <c r="V42" s="2" t="s">
        <v>78</v>
      </c>
      <c r="W42" s="2"/>
      <c r="X42" s="2" t="s">
        <v>79</v>
      </c>
      <c r="Y42" s="2" t="s">
        <v>80</v>
      </c>
      <c r="AA42" s="2" t="str">
        <f t="shared" si="2"/>
        <v>CG30</v>
      </c>
      <c r="AB42" s="2" t="s">
        <v>40</v>
      </c>
      <c r="AC42" s="2">
        <v>16.842911258192299</v>
      </c>
      <c r="AD42" s="2">
        <v>4.7230782098897501</v>
      </c>
      <c r="AE42" s="2">
        <v>62.161929536543099</v>
      </c>
      <c r="AF42" s="2">
        <v>6.78716561847484E-2</v>
      </c>
      <c r="AG42" s="2">
        <f t="shared" si="3"/>
        <v>20.411978541505299</v>
      </c>
      <c r="AH42" s="2">
        <f t="shared" si="4"/>
        <v>3.1467254928388702</v>
      </c>
      <c r="AJ42" s="2" t="s">
        <v>343</v>
      </c>
      <c r="AK42" s="2">
        <v>4.3351447158457699</v>
      </c>
      <c r="AL42" s="2">
        <v>1.29993495349664E-2</v>
      </c>
      <c r="AM42" s="2" t="s">
        <v>17</v>
      </c>
      <c r="AN42" s="2" t="s">
        <v>17</v>
      </c>
      <c r="AO42" s="2" t="s">
        <v>58</v>
      </c>
      <c r="AP42" s="2" t="str">
        <f t="shared" si="5"/>
        <v>CG17</v>
      </c>
    </row>
    <row r="43" spans="1:42" x14ac:dyDescent="0.35">
      <c r="A43" s="2" t="str">
        <f t="shared" si="1"/>
        <v>CG30</v>
      </c>
      <c r="B43" s="2" t="s">
        <v>44</v>
      </c>
      <c r="C43" s="2">
        <v>22.931874919840901</v>
      </c>
      <c r="D43" s="2">
        <v>0.381571993519362</v>
      </c>
      <c r="E43" s="2">
        <v>9.07308669836174</v>
      </c>
      <c r="F43" s="2">
        <v>0.32105542117036101</v>
      </c>
      <c r="H43" s="2" t="str">
        <f t="shared" si="0"/>
        <v>CG14</v>
      </c>
      <c r="I43" s="2" t="s">
        <v>10</v>
      </c>
      <c r="J43" s="2">
        <v>164.91181199733299</v>
      </c>
      <c r="K43" s="2">
        <v>14.8001301458744</v>
      </c>
      <c r="L43" s="2">
        <v>-1.20924714909596</v>
      </c>
      <c r="M43" s="2" t="s">
        <v>56</v>
      </c>
      <c r="O43" s="2" t="s">
        <v>164</v>
      </c>
      <c r="P43" s="2">
        <v>-6.2833227450200493E-2</v>
      </c>
      <c r="Q43" s="8">
        <v>6.6152725014176701</v>
      </c>
      <c r="R43" s="2" t="s">
        <v>152</v>
      </c>
      <c r="S43" s="2">
        <v>150</v>
      </c>
      <c r="T43" s="2" t="s">
        <v>17</v>
      </c>
      <c r="U43" s="2">
        <v>8</v>
      </c>
      <c r="V43" s="2" t="s">
        <v>107</v>
      </c>
      <c r="W43" s="2"/>
      <c r="X43" s="2" t="s">
        <v>150</v>
      </c>
      <c r="Y43" s="2" t="s">
        <v>80</v>
      </c>
      <c r="AA43" s="2" t="str">
        <f t="shared" si="2"/>
        <v>CG30</v>
      </c>
      <c r="AB43" s="2" t="s">
        <v>41</v>
      </c>
      <c r="AC43" s="2">
        <v>16.904414274875101</v>
      </c>
      <c r="AD43" s="2">
        <v>1.6022703743150599</v>
      </c>
      <c r="AE43" s="2">
        <v>52.353019180463797</v>
      </c>
      <c r="AF43" s="2">
        <v>0.1</v>
      </c>
      <c r="AG43" s="2">
        <f t="shared" si="3"/>
        <v>21.849004202964998</v>
      </c>
      <c r="AH43" s="2">
        <f t="shared" si="4"/>
        <v>1.74597935380102</v>
      </c>
      <c r="AJ43" s="2" t="s">
        <v>344</v>
      </c>
      <c r="AK43" s="2">
        <v>4.41177285127978</v>
      </c>
      <c r="AL43" s="2">
        <v>1.65458442445852E-2</v>
      </c>
      <c r="AM43" s="2" t="s">
        <v>17</v>
      </c>
      <c r="AN43" s="2" t="s">
        <v>17</v>
      </c>
      <c r="AO43" s="2" t="s">
        <v>58</v>
      </c>
      <c r="AP43" s="2" t="str">
        <f t="shared" si="5"/>
        <v>CG17</v>
      </c>
    </row>
    <row r="44" spans="1:42" x14ac:dyDescent="0.35">
      <c r="A44" s="2" t="str">
        <f t="shared" si="1"/>
        <v>CG30</v>
      </c>
      <c r="B44" s="2" t="s">
        <v>45</v>
      </c>
      <c r="C44" s="2">
        <v>20.542322315884199</v>
      </c>
      <c r="D44" s="2">
        <v>1.4640029789265201</v>
      </c>
      <c r="E44" s="2">
        <v>9.5940408298011803</v>
      </c>
      <c r="F44" s="2">
        <v>9.8276043112060105E-2</v>
      </c>
      <c r="H44" s="2" t="str">
        <f t="shared" si="0"/>
        <v>CG14</v>
      </c>
      <c r="I44" s="2" t="s">
        <v>7</v>
      </c>
      <c r="J44" s="2">
        <v>161.058841781094</v>
      </c>
      <c r="K44" s="2">
        <v>18.396175522598799</v>
      </c>
      <c r="L44" s="2">
        <v>-0.707472237277324</v>
      </c>
      <c r="M44" s="2" t="s">
        <v>56</v>
      </c>
      <c r="O44" s="2" t="s">
        <v>165</v>
      </c>
      <c r="P44" s="2">
        <v>-0.84593159855113398</v>
      </c>
      <c r="Q44" s="8">
        <v>0.13715690794959501</v>
      </c>
      <c r="R44" s="2" t="s">
        <v>17</v>
      </c>
      <c r="S44" s="2">
        <v>4.1727369329791797</v>
      </c>
      <c r="T44" s="2" t="s">
        <v>17</v>
      </c>
      <c r="U44" s="2">
        <v>11</v>
      </c>
      <c r="V44" s="2" t="s">
        <v>116</v>
      </c>
      <c r="W44" s="2"/>
      <c r="X44" s="2" t="s">
        <v>166</v>
      </c>
      <c r="Y44" s="2" t="s">
        <v>80</v>
      </c>
      <c r="AA44" s="2" t="str">
        <f t="shared" si="2"/>
        <v>CG30</v>
      </c>
      <c r="AB44" s="2" t="s">
        <v>42</v>
      </c>
      <c r="AC44" s="2">
        <v>23.970259488142499</v>
      </c>
      <c r="AD44" s="2">
        <v>0.50453710250761996</v>
      </c>
      <c r="AE44" s="2">
        <v>20.565731540216099</v>
      </c>
      <c r="AF44" s="2">
        <v>7.04129129667002E-2</v>
      </c>
      <c r="AG44" s="2">
        <f t="shared" si="3"/>
        <v>22.708561611628401</v>
      </c>
      <c r="AH44" s="2">
        <f t="shared" si="4"/>
        <v>0.56539163637858003</v>
      </c>
      <c r="AJ44" s="2" t="s">
        <v>103</v>
      </c>
      <c r="AK44" s="2">
        <v>1.02954600694938</v>
      </c>
      <c r="AL44" s="2">
        <v>2.02045424634608E-2</v>
      </c>
      <c r="AM44" s="2" t="s">
        <v>17</v>
      </c>
      <c r="AN44" s="2" t="s">
        <v>17</v>
      </c>
      <c r="AO44" s="2" t="s">
        <v>58</v>
      </c>
      <c r="AP44" s="2" t="str">
        <f t="shared" si="5"/>
        <v>CG1</v>
      </c>
    </row>
    <row r="45" spans="1:42" x14ac:dyDescent="0.35">
      <c r="A45" s="2" t="str">
        <f t="shared" si="1"/>
        <v>CG30</v>
      </c>
      <c r="B45" s="2" t="s">
        <v>46</v>
      </c>
      <c r="C45" s="2">
        <v>89.038443488930696</v>
      </c>
      <c r="D45" s="2">
        <v>1.6903702338195901</v>
      </c>
      <c r="E45" s="2" t="s">
        <v>17</v>
      </c>
      <c r="F45" s="2" t="s">
        <v>18</v>
      </c>
      <c r="H45" s="2" t="str">
        <f t="shared" si="0"/>
        <v>CG14</v>
      </c>
      <c r="I45" s="2" t="s">
        <v>68</v>
      </c>
      <c r="J45" s="2">
        <v>152.11293655665699</v>
      </c>
      <c r="K45" s="2">
        <v>20.4697374740627</v>
      </c>
      <c r="L45" s="2">
        <v>-0.981948418717001</v>
      </c>
      <c r="M45" s="2" t="s">
        <v>56</v>
      </c>
      <c r="O45" s="2" t="s">
        <v>167</v>
      </c>
      <c r="P45" s="2">
        <v>-0.66653598958139704</v>
      </c>
      <c r="Q45" s="8">
        <v>0.136637756177755</v>
      </c>
      <c r="R45" s="2" t="s">
        <v>17</v>
      </c>
      <c r="S45" s="2">
        <v>13.289019024695</v>
      </c>
      <c r="T45" s="2">
        <v>4.8564817077927698</v>
      </c>
      <c r="U45" s="2">
        <v>6</v>
      </c>
      <c r="V45" s="2" t="s">
        <v>147</v>
      </c>
      <c r="W45" s="2"/>
      <c r="X45" s="2" t="s">
        <v>168</v>
      </c>
      <c r="Y45" s="2" t="s">
        <v>80</v>
      </c>
      <c r="AA45" s="2" t="str">
        <f t="shared" si="2"/>
        <v>CG30</v>
      </c>
      <c r="AB45" s="2" t="s">
        <v>43</v>
      </c>
      <c r="AC45" s="2">
        <v>25.468039094901499</v>
      </c>
      <c r="AD45" s="2">
        <v>0.68325988854137898</v>
      </c>
      <c r="AE45" s="2">
        <v>18.637686335674001</v>
      </c>
      <c r="AF45" s="2">
        <v>7.0598910647629201E-2</v>
      </c>
      <c r="AG45" s="2">
        <f t="shared" si="3"/>
        <v>25.3893958161866</v>
      </c>
      <c r="AH45" s="2">
        <f t="shared" si="4"/>
        <v>0.38841889200357799</v>
      </c>
      <c r="AJ45" s="2" t="s">
        <v>106</v>
      </c>
      <c r="AK45" s="2">
        <v>3.6948181397423299</v>
      </c>
      <c r="AL45" s="2">
        <v>1.33859167703127E-2</v>
      </c>
      <c r="AM45" s="2" t="s">
        <v>17</v>
      </c>
      <c r="AN45" s="2" t="s">
        <v>17</v>
      </c>
      <c r="AO45" s="2" t="s">
        <v>58</v>
      </c>
      <c r="AP45" s="2" t="str">
        <f t="shared" si="5"/>
        <v>CG1</v>
      </c>
    </row>
    <row r="46" spans="1:42" x14ac:dyDescent="0.35">
      <c r="A46" s="2" t="str">
        <f t="shared" si="1"/>
        <v>CG4</v>
      </c>
      <c r="B46" s="2" t="s">
        <v>49</v>
      </c>
      <c r="C46" s="2">
        <v>20.884201417727301</v>
      </c>
      <c r="D46" s="2">
        <v>2.36661985838162</v>
      </c>
      <c r="E46" s="2">
        <v>32.339943609680397</v>
      </c>
      <c r="F46" s="2">
        <v>2.14237676312022</v>
      </c>
      <c r="H46" s="2" t="str">
        <f t="shared" si="0"/>
        <v>CG14</v>
      </c>
      <c r="I46" s="2" t="s">
        <v>19</v>
      </c>
      <c r="J46" s="2">
        <v>129.47193114959501</v>
      </c>
      <c r="K46" s="2">
        <v>16.631163778719099</v>
      </c>
      <c r="L46" s="2">
        <v>-1.0553756407236601</v>
      </c>
      <c r="M46" s="2" t="s">
        <v>56</v>
      </c>
      <c r="O46" s="2" t="s">
        <v>169</v>
      </c>
      <c r="P46" s="2">
        <v>19.6421940244125</v>
      </c>
      <c r="Q46" s="8">
        <v>0.100257838203275</v>
      </c>
      <c r="R46" s="2" t="s">
        <v>17</v>
      </c>
      <c r="S46" s="2">
        <v>4.97074209010127</v>
      </c>
      <c r="T46" s="2">
        <v>0.78720951924371296</v>
      </c>
      <c r="U46" s="2">
        <v>6</v>
      </c>
      <c r="V46" s="2" t="s">
        <v>128</v>
      </c>
      <c r="W46" s="2" t="s">
        <v>93</v>
      </c>
      <c r="X46" s="2" t="s">
        <v>129</v>
      </c>
      <c r="Y46" s="2" t="s">
        <v>80</v>
      </c>
      <c r="AA46" s="2" t="str">
        <f t="shared" si="2"/>
        <v>CG30</v>
      </c>
      <c r="AB46" s="2" t="s">
        <v>44</v>
      </c>
      <c r="AC46" s="2">
        <v>23.875089092159801</v>
      </c>
      <c r="AD46" s="2">
        <v>0.33097109745540798</v>
      </c>
      <c r="AE46" s="2">
        <v>20.6582832436969</v>
      </c>
      <c r="AF46" s="2">
        <v>0.91060944534828003</v>
      </c>
      <c r="AG46" s="2">
        <f t="shared" si="3"/>
        <v>22.931874919840901</v>
      </c>
      <c r="AH46" s="2">
        <f t="shared" si="4"/>
        <v>0.381571993519362</v>
      </c>
      <c r="AJ46" s="2" t="s">
        <v>109</v>
      </c>
      <c r="AK46" s="2">
        <v>2.6576543542489199</v>
      </c>
      <c r="AL46" s="2">
        <v>1.53673728558092E-2</v>
      </c>
      <c r="AM46" s="2" t="s">
        <v>17</v>
      </c>
      <c r="AN46" s="2" t="s">
        <v>17</v>
      </c>
      <c r="AO46" s="2" t="s">
        <v>58</v>
      </c>
      <c r="AP46" s="2" t="str">
        <f t="shared" si="5"/>
        <v>CG1</v>
      </c>
    </row>
    <row r="47" spans="1:42" x14ac:dyDescent="0.35">
      <c r="A47" s="2" t="str">
        <f t="shared" si="1"/>
        <v>CG4</v>
      </c>
      <c r="B47" s="2" t="s">
        <v>50</v>
      </c>
      <c r="C47" s="2">
        <v>13.1982761164065</v>
      </c>
      <c r="D47" s="2">
        <v>0.74324724553635302</v>
      </c>
      <c r="E47" s="2">
        <v>6.4319754560726601</v>
      </c>
      <c r="F47" s="2">
        <v>9.7415678928002097E-2</v>
      </c>
      <c r="H47" s="2" t="str">
        <f t="shared" si="0"/>
        <v>CG14</v>
      </c>
      <c r="I47" s="2" t="s">
        <v>14</v>
      </c>
      <c r="J47" s="2">
        <v>126.75669024056801</v>
      </c>
      <c r="K47" s="2">
        <v>18.666387989241102</v>
      </c>
      <c r="L47" s="2">
        <v>-0.54297112944091896</v>
      </c>
      <c r="M47" s="2" t="s">
        <v>56</v>
      </c>
      <c r="O47" s="2" t="s">
        <v>170</v>
      </c>
      <c r="P47" s="2">
        <v>15.9799697266363</v>
      </c>
      <c r="Q47" s="8">
        <v>0.133164488886616</v>
      </c>
      <c r="R47" s="2" t="s">
        <v>82</v>
      </c>
      <c r="S47" s="2">
        <v>4</v>
      </c>
      <c r="T47" s="2">
        <v>1.2561016756021499</v>
      </c>
      <c r="U47" s="2">
        <v>7</v>
      </c>
      <c r="V47" s="2" t="s">
        <v>104</v>
      </c>
      <c r="W47" s="2" t="s">
        <v>93</v>
      </c>
      <c r="X47" s="2" t="s">
        <v>105</v>
      </c>
      <c r="Y47" s="2" t="s">
        <v>80</v>
      </c>
      <c r="AA47" s="2" t="str">
        <f t="shared" si="2"/>
        <v>CG30</v>
      </c>
      <c r="AB47" s="2" t="s">
        <v>45</v>
      </c>
      <c r="AC47" s="2">
        <v>20.738853677980799</v>
      </c>
      <c r="AD47" s="2">
        <v>1.21284246759804</v>
      </c>
      <c r="AE47" s="2">
        <v>51.654988292172497</v>
      </c>
      <c r="AF47" s="2">
        <v>9.9631589763510706E-2</v>
      </c>
      <c r="AG47" s="2">
        <f t="shared" si="3"/>
        <v>20.542322315884199</v>
      </c>
      <c r="AH47" s="2">
        <f t="shared" si="4"/>
        <v>1.4640029789265201</v>
      </c>
      <c r="AJ47" s="2" t="s">
        <v>112</v>
      </c>
      <c r="AK47" s="2">
        <v>2.6892477509433901</v>
      </c>
      <c r="AL47" s="2">
        <v>1.26866443603345E-2</v>
      </c>
      <c r="AM47" s="2" t="s">
        <v>17</v>
      </c>
      <c r="AN47" s="2" t="s">
        <v>17</v>
      </c>
      <c r="AO47" s="2" t="s">
        <v>58</v>
      </c>
      <c r="AP47" s="2" t="str">
        <f t="shared" si="5"/>
        <v>CG1</v>
      </c>
    </row>
    <row r="48" spans="1:42" x14ac:dyDescent="0.35">
      <c r="A48" s="2" t="str">
        <f t="shared" si="1"/>
        <v>CG4</v>
      </c>
      <c r="B48" s="2" t="s">
        <v>51</v>
      </c>
      <c r="C48" s="2">
        <v>10.8504097870739</v>
      </c>
      <c r="D48" s="2">
        <v>0.86960849870712098</v>
      </c>
      <c r="E48" s="2">
        <v>14.855586428365299</v>
      </c>
      <c r="F48" s="2">
        <v>1.7825299801090699</v>
      </c>
      <c r="H48" s="2" t="str">
        <f t="shared" si="0"/>
        <v>CG14</v>
      </c>
      <c r="I48" s="2" t="s">
        <v>8</v>
      </c>
      <c r="J48" s="2">
        <v>116.96864453743299</v>
      </c>
      <c r="K48" s="2">
        <v>9.1041215647138607</v>
      </c>
      <c r="L48" s="2">
        <v>-0.30560140641508299</v>
      </c>
      <c r="M48" s="2" t="s">
        <v>56</v>
      </c>
      <c r="O48" s="2" t="s">
        <v>171</v>
      </c>
      <c r="P48" s="2">
        <v>7.9297724667615199</v>
      </c>
      <c r="Q48" s="8">
        <v>0.164186990421783</v>
      </c>
      <c r="R48" s="2" t="s">
        <v>17</v>
      </c>
      <c r="S48" s="2">
        <v>8.5244140416328698</v>
      </c>
      <c r="T48" s="2">
        <v>6.24963680998599</v>
      </c>
      <c r="U48" s="2">
        <v>9</v>
      </c>
      <c r="V48" s="2" t="s">
        <v>78</v>
      </c>
      <c r="W48" s="2" t="s">
        <v>93</v>
      </c>
      <c r="X48" s="2" t="s">
        <v>79</v>
      </c>
      <c r="Y48" s="2" t="s">
        <v>80</v>
      </c>
      <c r="AA48" s="2" t="str">
        <f t="shared" si="2"/>
        <v>CG30</v>
      </c>
      <c r="AB48" s="2" t="s">
        <v>46</v>
      </c>
      <c r="AC48" s="2">
        <v>79.458071887775901</v>
      </c>
      <c r="AD48" s="2">
        <v>3.4172975999183399</v>
      </c>
      <c r="AE48" s="2">
        <v>9.0528365083188493</v>
      </c>
      <c r="AF48" s="2">
        <v>4.4395026137436899E-2</v>
      </c>
      <c r="AG48" s="2">
        <f t="shared" si="3"/>
        <v>89.038443488930696</v>
      </c>
      <c r="AH48" s="2">
        <f t="shared" si="4"/>
        <v>1.6903702338195901</v>
      </c>
      <c r="AJ48" s="2" t="s">
        <v>115</v>
      </c>
      <c r="AK48" s="2">
        <v>1.65655165840417</v>
      </c>
      <c r="AL48" s="2">
        <v>2.60151784722021E-2</v>
      </c>
      <c r="AM48" s="2" t="s">
        <v>17</v>
      </c>
      <c r="AN48" s="2" t="s">
        <v>17</v>
      </c>
      <c r="AO48" s="2" t="s">
        <v>58</v>
      </c>
      <c r="AP48" s="2" t="str">
        <f t="shared" si="5"/>
        <v>CG1</v>
      </c>
    </row>
    <row r="49" spans="1:42" x14ac:dyDescent="0.35">
      <c r="A49" s="2" t="str">
        <f t="shared" si="1"/>
        <v>CG4</v>
      </c>
      <c r="B49" s="2" t="s">
        <v>52</v>
      </c>
      <c r="C49" s="2">
        <v>22.2176575727492</v>
      </c>
      <c r="D49" s="2">
        <v>5.0289814107829498</v>
      </c>
      <c r="E49" s="2">
        <v>65.617713938826697</v>
      </c>
      <c r="F49" s="2">
        <v>7.0710678118654696E-2</v>
      </c>
      <c r="H49" s="2" t="str">
        <f t="shared" si="0"/>
        <v>CG14</v>
      </c>
      <c r="I49" s="2" t="s">
        <v>9</v>
      </c>
      <c r="J49" s="2">
        <v>111.484759266252</v>
      </c>
      <c r="K49" s="2">
        <v>0.90944299060937395</v>
      </c>
      <c r="L49" s="2">
        <v>-0.63941817481177399</v>
      </c>
      <c r="M49" s="2" t="s">
        <v>56</v>
      </c>
      <c r="O49" s="2" t="s">
        <v>172</v>
      </c>
      <c r="P49" s="2">
        <v>17.500758097109799</v>
      </c>
      <c r="Q49" s="8">
        <v>0.53881193049683396</v>
      </c>
      <c r="R49" s="2" t="s">
        <v>17</v>
      </c>
      <c r="S49" s="2">
        <v>40.811879011823599</v>
      </c>
      <c r="T49" s="2">
        <v>2.3068876527741602</v>
      </c>
      <c r="U49" s="2">
        <v>6</v>
      </c>
      <c r="V49" s="2" t="s">
        <v>173</v>
      </c>
      <c r="W49" s="2" t="s">
        <v>93</v>
      </c>
      <c r="X49" s="2" t="s">
        <v>174</v>
      </c>
      <c r="Y49" s="2" t="s">
        <v>80</v>
      </c>
      <c r="AA49" s="2" t="str">
        <f t="shared" si="2"/>
        <v>CG3</v>
      </c>
      <c r="AB49" s="2" t="s">
        <v>47</v>
      </c>
      <c r="AC49" s="2">
        <v>22.523948563989801</v>
      </c>
      <c r="AD49" s="2">
        <v>0.981986083832325</v>
      </c>
      <c r="AE49" s="2">
        <v>34.688851181923802</v>
      </c>
      <c r="AF49" s="2">
        <v>1.9499449983946999</v>
      </c>
      <c r="AG49" s="2">
        <f t="shared" si="3"/>
        <v>20.2909379941594</v>
      </c>
      <c r="AH49" s="2">
        <f t="shared" si="4"/>
        <v>3.4539932452765001</v>
      </c>
      <c r="AJ49" s="2" t="s">
        <v>288</v>
      </c>
      <c r="AK49" s="2">
        <v>3.6902866081126202</v>
      </c>
      <c r="AL49" s="2">
        <v>1.7073811142238899E-2</v>
      </c>
      <c r="AM49" s="2" t="s">
        <v>17</v>
      </c>
      <c r="AN49" s="2" t="s">
        <v>17</v>
      </c>
      <c r="AO49" s="2" t="s">
        <v>58</v>
      </c>
      <c r="AP49" s="2" t="str">
        <f t="shared" si="5"/>
        <v>CG14</v>
      </c>
    </row>
    <row r="50" spans="1:42" x14ac:dyDescent="0.35">
      <c r="A50" s="2" t="str">
        <f t="shared" si="1"/>
        <v>CG4</v>
      </c>
      <c r="B50" s="2" t="s">
        <v>53</v>
      </c>
      <c r="C50" s="2">
        <v>38.862200031364303</v>
      </c>
      <c r="D50" s="2">
        <v>10.8936421506701</v>
      </c>
      <c r="E50" s="2">
        <v>60.502285804961303</v>
      </c>
      <c r="F50" s="2">
        <v>0.1</v>
      </c>
      <c r="H50" s="2" t="str">
        <f t="shared" si="0"/>
        <v>CG14</v>
      </c>
      <c r="I50" s="2" t="s">
        <v>15</v>
      </c>
      <c r="J50" s="2">
        <v>76.425023791950196</v>
      </c>
      <c r="K50" s="2">
        <v>16.196389093903001</v>
      </c>
      <c r="L50" s="2">
        <v>-0.38317889203790201</v>
      </c>
      <c r="M50" s="2" t="s">
        <v>56</v>
      </c>
      <c r="O50" s="2" t="s">
        <v>175</v>
      </c>
      <c r="P50" s="2">
        <v>0.66122762727723094</v>
      </c>
      <c r="Q50" s="8">
        <v>0.13144413105080399</v>
      </c>
      <c r="R50" s="2" t="s">
        <v>17</v>
      </c>
      <c r="S50" s="2">
        <v>4.7307160321553896</v>
      </c>
      <c r="T50" s="2" t="s">
        <v>17</v>
      </c>
      <c r="U50" s="2">
        <v>11</v>
      </c>
      <c r="V50" s="2" t="s">
        <v>116</v>
      </c>
      <c r="W50" s="2"/>
      <c r="X50" s="2" t="s">
        <v>166</v>
      </c>
      <c r="Y50" s="2" t="s">
        <v>80</v>
      </c>
      <c r="AA50" s="2" t="str">
        <f t="shared" si="2"/>
        <v>CG3</v>
      </c>
      <c r="AB50" s="2" t="s">
        <v>48</v>
      </c>
      <c r="AC50" s="2">
        <v>27.3076574100571</v>
      </c>
      <c r="AD50" s="2">
        <v>0.19384023916163301</v>
      </c>
      <c r="AE50" s="2">
        <v>14.9034595308002</v>
      </c>
      <c r="AF50" s="2">
        <v>0.29299126891694899</v>
      </c>
      <c r="AG50" s="2">
        <f t="shared" si="3"/>
        <v>21.196604662113099</v>
      </c>
      <c r="AH50" s="2">
        <f t="shared" si="4"/>
        <v>0.36420589970913703</v>
      </c>
      <c r="AJ50" s="2" t="s">
        <v>345</v>
      </c>
      <c r="AK50" s="2">
        <v>1.7252188141555</v>
      </c>
      <c r="AL50" s="2">
        <v>1.87901268929196E-2</v>
      </c>
      <c r="AM50" s="2" t="s">
        <v>17</v>
      </c>
      <c r="AN50" s="2" t="s">
        <v>17</v>
      </c>
      <c r="AO50" s="2" t="s">
        <v>58</v>
      </c>
      <c r="AP50" s="2" t="str">
        <f t="shared" si="5"/>
        <v>CG17</v>
      </c>
    </row>
    <row r="51" spans="1:42" x14ac:dyDescent="0.35">
      <c r="A51" s="2" t="str">
        <f t="shared" si="1"/>
        <v>CG4</v>
      </c>
      <c r="B51" s="2" t="s">
        <v>54</v>
      </c>
      <c r="C51" s="2">
        <v>22.452226772492001</v>
      </c>
      <c r="D51" s="2">
        <v>0.14762932236847501</v>
      </c>
      <c r="E51" s="2">
        <v>1.58200668857914</v>
      </c>
      <c r="F51" s="2">
        <v>9.90552980625483E-2</v>
      </c>
      <c r="H51" s="2" t="str">
        <f t="shared" si="0"/>
        <v>CG14</v>
      </c>
      <c r="I51" s="2" t="s">
        <v>6</v>
      </c>
      <c r="J51" s="2">
        <v>59.873388356493997</v>
      </c>
      <c r="K51" s="2">
        <v>-12.1119552294514</v>
      </c>
      <c r="L51" s="2">
        <v>-0.12697548818421001</v>
      </c>
      <c r="M51" s="2" t="s">
        <v>56</v>
      </c>
      <c r="O51" s="2" t="s">
        <v>176</v>
      </c>
      <c r="P51" s="2">
        <v>-0.93644912837192595</v>
      </c>
      <c r="Q51" s="8">
        <v>1.5554579462884399</v>
      </c>
      <c r="R51" s="2" t="s">
        <v>17</v>
      </c>
      <c r="S51" s="2">
        <v>66.826253612960301</v>
      </c>
      <c r="T51" s="2">
        <v>17.1006960150232</v>
      </c>
      <c r="U51" s="2">
        <v>5</v>
      </c>
      <c r="V51" s="2" t="s">
        <v>96</v>
      </c>
      <c r="W51" s="2"/>
      <c r="X51" s="2" t="s">
        <v>97</v>
      </c>
      <c r="Y51" s="2" t="s">
        <v>80</v>
      </c>
      <c r="AA51" s="2" t="str">
        <f t="shared" si="2"/>
        <v>CG4</v>
      </c>
      <c r="AB51" s="2" t="s">
        <v>49</v>
      </c>
      <c r="AC51" s="2">
        <v>21.768720113487099</v>
      </c>
      <c r="AD51" s="2">
        <v>0.75444823940475902</v>
      </c>
      <c r="AE51" s="2">
        <v>31.3645636768738</v>
      </c>
      <c r="AF51" s="2">
        <v>1.0257172993197901</v>
      </c>
      <c r="AG51" s="2">
        <f t="shared" si="3"/>
        <v>20.884201417727301</v>
      </c>
      <c r="AH51" s="2">
        <f t="shared" si="4"/>
        <v>2.36661985838162</v>
      </c>
      <c r="AJ51" s="2" t="s">
        <v>422</v>
      </c>
      <c r="AK51" s="2">
        <v>2.98028577362233</v>
      </c>
      <c r="AL51" s="2">
        <v>1.4789871628469601E-2</v>
      </c>
      <c r="AM51" s="2" t="s">
        <v>17</v>
      </c>
      <c r="AN51" s="2" t="s">
        <v>17</v>
      </c>
      <c r="AO51" s="2" t="s">
        <v>58</v>
      </c>
      <c r="AP51" s="2" t="str">
        <f t="shared" si="5"/>
        <v>GDC1</v>
      </c>
    </row>
    <row r="52" spans="1:42" hidden="1" x14ac:dyDescent="0.35">
      <c r="A52" s="2" t="str">
        <f t="shared" si="1"/>
        <v>CG4</v>
      </c>
      <c r="B52" s="2" t="s">
        <v>55</v>
      </c>
      <c r="C52" s="2">
        <v>23.508806641888501</v>
      </c>
      <c r="D52" s="2">
        <v>0.74387464339781495</v>
      </c>
      <c r="E52" s="2">
        <v>22.611580760866001</v>
      </c>
      <c r="F52" s="2">
        <v>1.6359486078057499</v>
      </c>
      <c r="O52" s="2" t="s">
        <v>177</v>
      </c>
      <c r="P52" s="2">
        <v>2.4503811216788498</v>
      </c>
      <c r="Q52" s="8">
        <v>0.64161619411006998</v>
      </c>
      <c r="R52" s="2" t="s">
        <v>17</v>
      </c>
      <c r="S52" s="2">
        <v>47.487791305033902</v>
      </c>
      <c r="T52" s="2">
        <v>2.6656861682206401</v>
      </c>
      <c r="U52" s="2">
        <v>6</v>
      </c>
      <c r="V52" s="2" t="s">
        <v>173</v>
      </c>
      <c r="W52" s="2"/>
      <c r="X52" s="2" t="s">
        <v>174</v>
      </c>
      <c r="Y52" s="2" t="s">
        <v>80</v>
      </c>
      <c r="AA52" s="2" t="str">
        <f t="shared" si="2"/>
        <v>CG4</v>
      </c>
      <c r="AB52" s="2" t="s">
        <v>50</v>
      </c>
      <c r="AC52" s="2">
        <v>12.8403855246783</v>
      </c>
      <c r="AD52" s="2">
        <v>0.48886441112083001</v>
      </c>
      <c r="AE52" s="2">
        <v>17.9514781323957</v>
      </c>
      <c r="AF52" s="2">
        <v>5.7561015325325503E-2</v>
      </c>
      <c r="AG52" s="2">
        <f t="shared" si="3"/>
        <v>13.1982761164065</v>
      </c>
      <c r="AH52" s="2">
        <f t="shared" si="4"/>
        <v>0.74324724553635302</v>
      </c>
      <c r="AJ52" s="2" t="s">
        <v>118</v>
      </c>
      <c r="AK52" s="2">
        <v>2.4591775889388101</v>
      </c>
      <c r="AL52" s="2">
        <v>1.5791032644983698E-2</v>
      </c>
      <c r="AM52" s="2" t="s">
        <v>17</v>
      </c>
      <c r="AN52" s="2" t="s">
        <v>17</v>
      </c>
      <c r="AO52" s="2" t="s">
        <v>58</v>
      </c>
      <c r="AP52" s="2" t="str">
        <f t="shared" si="5"/>
        <v>CG1</v>
      </c>
    </row>
    <row r="53" spans="1:42" ht="14.5" hidden="1" customHeight="1" x14ac:dyDescent="0.35">
      <c r="H53" s="2"/>
      <c r="I53" s="2"/>
      <c r="J53" s="2"/>
      <c r="K53" s="2"/>
      <c r="L53" s="2"/>
      <c r="M53" s="2"/>
      <c r="O53" s="2" t="s">
        <v>178</v>
      </c>
      <c r="P53" s="2">
        <v>11.0441990941837</v>
      </c>
      <c r="Q53" s="8">
        <v>1.96136078771813</v>
      </c>
      <c r="R53" s="2" t="s">
        <v>17</v>
      </c>
      <c r="S53" s="2">
        <v>56.729544642402203</v>
      </c>
      <c r="T53" s="2">
        <v>4.9351201038981403</v>
      </c>
      <c r="U53" s="2">
        <v>4</v>
      </c>
      <c r="V53" s="2" t="s">
        <v>110</v>
      </c>
      <c r="W53" s="2" t="s">
        <v>93</v>
      </c>
      <c r="X53" s="2" t="s">
        <v>119</v>
      </c>
      <c r="Y53" s="2" t="s">
        <v>80</v>
      </c>
      <c r="AA53" s="2" t="str">
        <f t="shared" si="2"/>
        <v>CG4</v>
      </c>
      <c r="AB53" s="2" t="s">
        <v>62</v>
      </c>
      <c r="AC53" s="2">
        <v>22.763983722226602</v>
      </c>
      <c r="AD53" s="2">
        <v>0.27233680599471499</v>
      </c>
      <c r="AE53" s="2">
        <v>18.104959536730799</v>
      </c>
      <c r="AF53" s="2">
        <v>0.56530519715947802</v>
      </c>
      <c r="AG53" s="2" t="e">
        <f t="shared" si="3"/>
        <v>#N/A</v>
      </c>
      <c r="AH53" s="2" t="e">
        <f t="shared" si="4"/>
        <v>#N/A</v>
      </c>
      <c r="AJ53" s="2" t="s">
        <v>120</v>
      </c>
      <c r="AK53" s="2">
        <v>2.4935568646163802</v>
      </c>
      <c r="AL53" s="2">
        <v>1.46574396378653E-2</v>
      </c>
      <c r="AM53" s="2" t="s">
        <v>17</v>
      </c>
      <c r="AN53" s="2" t="s">
        <v>17</v>
      </c>
      <c r="AO53" s="2" t="s">
        <v>58</v>
      </c>
      <c r="AP53" s="2" t="str">
        <f t="shared" si="5"/>
        <v>CG1</v>
      </c>
    </row>
    <row r="54" spans="1:42" hidden="1" x14ac:dyDescent="0.35">
      <c r="H54" s="2"/>
      <c r="I54" s="2"/>
      <c r="J54" s="2"/>
      <c r="K54" s="2"/>
      <c r="L54" s="2"/>
      <c r="M54" s="2"/>
      <c r="O54" s="2" t="s">
        <v>179</v>
      </c>
      <c r="P54" s="2">
        <v>29.3375130821277</v>
      </c>
      <c r="Q54" s="8">
        <v>0.67637297637323901</v>
      </c>
      <c r="R54" s="2" t="s">
        <v>17</v>
      </c>
      <c r="S54" s="2">
        <v>6.6191165754189401</v>
      </c>
      <c r="T54" s="2">
        <v>0.929248621171609</v>
      </c>
      <c r="U54" s="2">
        <v>9</v>
      </c>
      <c r="V54" s="2" t="s">
        <v>116</v>
      </c>
      <c r="W54" s="2" t="s">
        <v>93</v>
      </c>
      <c r="X54" s="2" t="s">
        <v>166</v>
      </c>
      <c r="Y54" s="2" t="s">
        <v>80</v>
      </c>
      <c r="AA54" s="2" t="str">
        <f t="shared" si="2"/>
        <v>CG4</v>
      </c>
      <c r="AB54" s="2" t="s">
        <v>51</v>
      </c>
      <c r="AC54" s="2">
        <v>11.4817769065519</v>
      </c>
      <c r="AD54" s="2">
        <v>0.57302138667239599</v>
      </c>
      <c r="AE54" s="2">
        <v>23.781176609835001</v>
      </c>
      <c r="AF54" s="2">
        <v>9.9657692611844303E-2</v>
      </c>
      <c r="AG54" s="2">
        <f t="shared" si="3"/>
        <v>10.8504097870739</v>
      </c>
      <c r="AH54" s="2">
        <f t="shared" si="4"/>
        <v>0.86960849870712098</v>
      </c>
      <c r="AJ54" s="2" t="s">
        <v>121</v>
      </c>
      <c r="AK54" s="2">
        <v>3.7546489280092898</v>
      </c>
      <c r="AL54" s="2">
        <v>1.3180422437920201E-2</v>
      </c>
      <c r="AM54" s="2" t="s">
        <v>17</v>
      </c>
      <c r="AN54" s="2" t="s">
        <v>17</v>
      </c>
      <c r="AO54" s="2" t="s">
        <v>58</v>
      </c>
      <c r="AP54" s="2" t="str">
        <f t="shared" si="5"/>
        <v>CG1</v>
      </c>
    </row>
    <row r="55" spans="1:42" hidden="1" x14ac:dyDescent="0.35">
      <c r="O55" s="2" t="s">
        <v>180</v>
      </c>
      <c r="P55" s="2">
        <v>0.29204379400381503</v>
      </c>
      <c r="Q55" s="8">
        <v>0.11004680753714501</v>
      </c>
      <c r="R55" s="2" t="s">
        <v>82</v>
      </c>
      <c r="S55" s="2">
        <v>4</v>
      </c>
      <c r="T55" s="2">
        <v>1.26792873986597</v>
      </c>
      <c r="U55" s="2">
        <v>6</v>
      </c>
      <c r="V55" s="2" t="s">
        <v>86</v>
      </c>
      <c r="W55" s="2"/>
      <c r="X55" s="2" t="s">
        <v>87</v>
      </c>
      <c r="Y55" s="2" t="s">
        <v>80</v>
      </c>
      <c r="AA55" s="2" t="str">
        <f t="shared" si="2"/>
        <v>CG4</v>
      </c>
      <c r="AB55" s="2" t="s">
        <v>52</v>
      </c>
      <c r="AC55" s="2">
        <v>18.01145394289</v>
      </c>
      <c r="AD55" s="2">
        <v>11.9471681101097</v>
      </c>
      <c r="AE55" s="2">
        <v>59.705085360298199</v>
      </c>
      <c r="AF55" s="2">
        <v>3.3324110471807999E-2</v>
      </c>
      <c r="AG55" s="2">
        <f t="shared" si="3"/>
        <v>22.2176575727492</v>
      </c>
      <c r="AH55" s="2">
        <f t="shared" si="4"/>
        <v>5.0289814107829498</v>
      </c>
      <c r="AJ55" s="2" t="s">
        <v>346</v>
      </c>
      <c r="AK55" s="2">
        <v>-0.28612387973153702</v>
      </c>
      <c r="AL55" s="2">
        <v>2.11264182453627E-2</v>
      </c>
      <c r="AM55" s="2">
        <v>35.383020608289698</v>
      </c>
      <c r="AN55" s="2">
        <v>11.992216009315101</v>
      </c>
      <c r="AO55" s="2" t="s">
        <v>56</v>
      </c>
      <c r="AP55" s="2" t="str">
        <f t="shared" si="5"/>
        <v>CG17</v>
      </c>
    </row>
    <row r="56" spans="1:42" hidden="1" x14ac:dyDescent="0.35">
      <c r="O56" s="2" t="s">
        <v>181</v>
      </c>
      <c r="P56" s="2">
        <v>-8.9245809436098306E-2</v>
      </c>
      <c r="Q56" s="8">
        <v>0.150273354146854</v>
      </c>
      <c r="R56" s="2" t="s">
        <v>17</v>
      </c>
      <c r="S56" s="2">
        <v>5.0166147112247499</v>
      </c>
      <c r="T56" s="2" t="s">
        <v>17</v>
      </c>
      <c r="U56" s="2">
        <v>9</v>
      </c>
      <c r="V56" s="2" t="s">
        <v>116</v>
      </c>
      <c r="W56" s="2"/>
      <c r="X56" s="2" t="s">
        <v>117</v>
      </c>
      <c r="Y56" s="2" t="s">
        <v>80</v>
      </c>
      <c r="AA56" s="2" t="str">
        <f t="shared" si="2"/>
        <v>CG4</v>
      </c>
      <c r="AB56" s="2" t="s">
        <v>53</v>
      </c>
      <c r="AC56" s="2">
        <v>23.7547669075486</v>
      </c>
      <c r="AD56" s="2">
        <v>7.8859716741585801</v>
      </c>
      <c r="AE56" s="2">
        <v>61.951707143327397</v>
      </c>
      <c r="AF56" s="2">
        <v>4.4711023498364297E-2</v>
      </c>
      <c r="AG56" s="2">
        <f t="shared" si="3"/>
        <v>38.862200031364303</v>
      </c>
      <c r="AH56" s="2">
        <f t="shared" si="4"/>
        <v>10.8936421506701</v>
      </c>
      <c r="AJ56" s="2" t="s">
        <v>124</v>
      </c>
      <c r="AK56" s="2">
        <v>3.66212239408845</v>
      </c>
      <c r="AL56" s="2">
        <v>1.19851735041671E-2</v>
      </c>
      <c r="AM56" s="2" t="s">
        <v>17</v>
      </c>
      <c r="AN56" s="2" t="s">
        <v>17</v>
      </c>
      <c r="AO56" s="2" t="s">
        <v>58</v>
      </c>
      <c r="AP56" s="2" t="str">
        <f t="shared" si="5"/>
        <v>CG1</v>
      </c>
    </row>
    <row r="57" spans="1:42" hidden="1" x14ac:dyDescent="0.35">
      <c r="O57" s="2" t="s">
        <v>182</v>
      </c>
      <c r="P57" s="2">
        <v>-2.33243191986061</v>
      </c>
      <c r="Q57" s="8">
        <v>2.6473048489317299</v>
      </c>
      <c r="R57" s="2" t="s">
        <v>17</v>
      </c>
      <c r="S57" s="2">
        <v>18.7804338128228</v>
      </c>
      <c r="T57" s="2">
        <v>23.472311371408502</v>
      </c>
      <c r="U57" s="2">
        <v>3</v>
      </c>
      <c r="V57" s="2" t="s">
        <v>183</v>
      </c>
      <c r="W57" s="2"/>
      <c r="X57" s="2" t="s">
        <v>184</v>
      </c>
      <c r="Y57" s="2" t="s">
        <v>80</v>
      </c>
      <c r="AA57" s="2" t="str">
        <f t="shared" si="2"/>
        <v>CG4</v>
      </c>
      <c r="AB57" s="2" t="s">
        <v>54</v>
      </c>
      <c r="AC57" s="2">
        <v>22.004143851793501</v>
      </c>
      <c r="AD57" s="2">
        <v>0.18278240015892699</v>
      </c>
      <c r="AE57" s="2">
        <v>16.5152103966855</v>
      </c>
      <c r="AF57" s="2">
        <v>0.19431105759110601</v>
      </c>
      <c r="AG57" s="2">
        <f t="shared" si="3"/>
        <v>22.452226772492001</v>
      </c>
      <c r="AH57" s="2">
        <f t="shared" si="4"/>
        <v>0.14762932236847501</v>
      </c>
      <c r="AJ57" s="2" t="s">
        <v>126</v>
      </c>
      <c r="AK57" s="2">
        <v>3.6949801607101298</v>
      </c>
      <c r="AL57" s="2">
        <v>9.1441613395044693E-3</v>
      </c>
      <c r="AM57" s="2" t="s">
        <v>17</v>
      </c>
      <c r="AN57" s="2" t="s">
        <v>17</v>
      </c>
      <c r="AO57" s="2" t="s">
        <v>58</v>
      </c>
      <c r="AP57" s="2" t="str">
        <f t="shared" si="5"/>
        <v>CG1</v>
      </c>
    </row>
    <row r="58" spans="1:42" hidden="1" x14ac:dyDescent="0.35">
      <c r="O58" s="2" t="s">
        <v>185</v>
      </c>
      <c r="P58" s="2" t="s">
        <v>17</v>
      </c>
      <c r="Q58" s="8" t="s">
        <v>17</v>
      </c>
      <c r="R58" s="2" t="s">
        <v>17</v>
      </c>
      <c r="S58" s="2">
        <v>5.7020129901474101</v>
      </c>
      <c r="T58" s="2">
        <v>2.18786302281528</v>
      </c>
      <c r="U58" s="2">
        <v>8</v>
      </c>
      <c r="V58" s="2" t="s">
        <v>139</v>
      </c>
      <c r="W58" s="2"/>
      <c r="X58" s="2" t="s">
        <v>140</v>
      </c>
      <c r="Y58" s="2" t="s">
        <v>80</v>
      </c>
      <c r="AA58" s="2" t="str">
        <f t="shared" si="2"/>
        <v>CG4</v>
      </c>
      <c r="AB58" s="2" t="s">
        <v>55</v>
      </c>
      <c r="AC58" s="2">
        <v>23.435495709704501</v>
      </c>
      <c r="AD58" s="2">
        <v>0.40973301079461999</v>
      </c>
      <c r="AE58" s="2">
        <v>26.9308306390643</v>
      </c>
      <c r="AF58" s="2">
        <v>0.763006105688807</v>
      </c>
      <c r="AG58" s="2">
        <f t="shared" si="3"/>
        <v>23.508806641888501</v>
      </c>
      <c r="AH58" s="2">
        <f t="shared" si="4"/>
        <v>0.74387464339781495</v>
      </c>
      <c r="AJ58" s="2" t="s">
        <v>127</v>
      </c>
      <c r="AK58" s="2">
        <v>1.2239020976449499</v>
      </c>
      <c r="AL58" s="2">
        <v>1.81061264374342E-2</v>
      </c>
      <c r="AM58" s="2" t="s">
        <v>17</v>
      </c>
      <c r="AN58" s="2" t="s">
        <v>17</v>
      </c>
      <c r="AO58" s="2" t="s">
        <v>58</v>
      </c>
      <c r="AP58" s="2" t="str">
        <f t="shared" si="5"/>
        <v>CG1</v>
      </c>
    </row>
    <row r="59" spans="1:42" ht="14.5" hidden="1" customHeight="1" x14ac:dyDescent="0.35">
      <c r="O59" s="2" t="s">
        <v>186</v>
      </c>
      <c r="P59" s="2">
        <v>22.178114028886</v>
      </c>
      <c r="Q59" s="8">
        <v>0.221189750316129</v>
      </c>
      <c r="R59" s="2" t="s">
        <v>17</v>
      </c>
      <c r="S59" s="2">
        <v>11.2096866290776</v>
      </c>
      <c r="T59" s="2">
        <v>0.65595818201866396</v>
      </c>
      <c r="U59" s="2">
        <v>9</v>
      </c>
      <c r="V59" s="2" t="s">
        <v>83</v>
      </c>
      <c r="W59" s="2" t="s">
        <v>93</v>
      </c>
      <c r="X59" s="2" t="s">
        <v>84</v>
      </c>
      <c r="Y59" s="2" t="s">
        <v>80</v>
      </c>
      <c r="AJ59" s="2" t="s">
        <v>130</v>
      </c>
      <c r="AK59" s="2">
        <v>2.5755396293158599</v>
      </c>
      <c r="AL59" s="2">
        <v>1.03455299778102E-2</v>
      </c>
      <c r="AM59" s="2" t="s">
        <v>17</v>
      </c>
      <c r="AN59" s="2" t="s">
        <v>17</v>
      </c>
      <c r="AO59" s="2" t="s">
        <v>58</v>
      </c>
      <c r="AP59" s="2" t="str">
        <f t="shared" si="5"/>
        <v>CG1</v>
      </c>
    </row>
    <row r="60" spans="1:42" ht="14.5" hidden="1" customHeight="1" x14ac:dyDescent="0.35">
      <c r="O60" s="2" t="s">
        <v>187</v>
      </c>
      <c r="P60" s="2">
        <v>16.568791742996599</v>
      </c>
      <c r="Q60" s="8">
        <v>0.19797884049727299</v>
      </c>
      <c r="R60" s="2" t="s">
        <v>82</v>
      </c>
      <c r="S60" s="2">
        <v>4</v>
      </c>
      <c r="T60" s="2">
        <v>0.74050493912697402</v>
      </c>
      <c r="U60" s="2">
        <v>9</v>
      </c>
      <c r="V60" s="2" t="s">
        <v>83</v>
      </c>
      <c r="W60" s="2" t="s">
        <v>93</v>
      </c>
      <c r="X60" s="2" t="s">
        <v>84</v>
      </c>
      <c r="Y60" s="2" t="s">
        <v>80</v>
      </c>
      <c r="AJ60" s="2" t="s">
        <v>211</v>
      </c>
      <c r="AK60" s="2">
        <v>1.1700362667731199</v>
      </c>
      <c r="AL60" s="2">
        <v>1.6753346741919799E-2</v>
      </c>
      <c r="AM60" s="2" t="s">
        <v>17</v>
      </c>
      <c r="AN60" s="2" t="s">
        <v>17</v>
      </c>
      <c r="AO60" s="2" t="s">
        <v>58</v>
      </c>
      <c r="AP60" s="2" t="str">
        <f t="shared" si="5"/>
        <v>CG3</v>
      </c>
    </row>
    <row r="61" spans="1:42" ht="14.5" hidden="1" customHeight="1" x14ac:dyDescent="0.35">
      <c r="O61" s="2" t="s">
        <v>188</v>
      </c>
      <c r="P61" s="2" t="s">
        <v>17</v>
      </c>
      <c r="Q61" s="8" t="s">
        <v>17</v>
      </c>
      <c r="R61" s="2" t="s">
        <v>152</v>
      </c>
      <c r="S61" s="2">
        <v>150</v>
      </c>
      <c r="T61" s="2" t="s">
        <v>17</v>
      </c>
      <c r="U61" s="2">
        <v>7</v>
      </c>
      <c r="V61" s="2" t="s">
        <v>122</v>
      </c>
      <c r="W61" s="2"/>
      <c r="X61" s="2" t="s">
        <v>123</v>
      </c>
      <c r="Y61" s="2" t="s">
        <v>80</v>
      </c>
      <c r="AJ61" s="2" t="s">
        <v>212</v>
      </c>
      <c r="AK61" s="2">
        <v>-26.481822527138601</v>
      </c>
      <c r="AL61" s="2">
        <v>2.3118438481458101E-2</v>
      </c>
      <c r="AM61" s="2">
        <v>451.17833594257598</v>
      </c>
      <c r="AN61" s="2">
        <v>12.022942062048401</v>
      </c>
      <c r="AO61" s="2" t="s">
        <v>56</v>
      </c>
      <c r="AP61" s="2" t="str">
        <f t="shared" si="5"/>
        <v>CG3</v>
      </c>
    </row>
    <row r="62" spans="1:42" ht="14.5" hidden="1" customHeight="1" x14ac:dyDescent="0.35">
      <c r="O62" s="2" t="s">
        <v>189</v>
      </c>
      <c r="P62" s="2">
        <v>23.614474546910799</v>
      </c>
      <c r="Q62" s="8">
        <v>0.51340887305155403</v>
      </c>
      <c r="R62" s="2" t="s">
        <v>17</v>
      </c>
      <c r="S62" s="2">
        <v>34.307349258988502</v>
      </c>
      <c r="T62" s="2">
        <v>1.18080905848629</v>
      </c>
      <c r="U62" s="2">
        <v>9</v>
      </c>
      <c r="V62" s="2" t="s">
        <v>78</v>
      </c>
      <c r="W62" s="2" t="s">
        <v>93</v>
      </c>
      <c r="X62" s="2" t="s">
        <v>190</v>
      </c>
      <c r="Y62" s="2" t="s">
        <v>80</v>
      </c>
      <c r="AJ62" s="2" t="s">
        <v>423</v>
      </c>
      <c r="AK62" s="2">
        <v>3.5539179175989402</v>
      </c>
      <c r="AL62" s="2">
        <v>2.1213327301097901E-2</v>
      </c>
      <c r="AM62" s="2" t="s">
        <v>17</v>
      </c>
      <c r="AN62" s="2" t="s">
        <v>17</v>
      </c>
      <c r="AO62" s="2" t="s">
        <v>58</v>
      </c>
      <c r="AP62" s="2" t="str">
        <f t="shared" si="5"/>
        <v>GDC1</v>
      </c>
    </row>
    <row r="63" spans="1:42" ht="14.5" hidden="1" customHeight="1" x14ac:dyDescent="0.35">
      <c r="O63" s="2" t="s">
        <v>191</v>
      </c>
      <c r="P63" s="2">
        <v>0.38096919605843799</v>
      </c>
      <c r="Q63" s="8">
        <v>0.14081290256713699</v>
      </c>
      <c r="R63" s="2" t="s">
        <v>17</v>
      </c>
      <c r="S63" s="2">
        <v>10.622673721512999</v>
      </c>
      <c r="T63" s="2">
        <v>1.3181885526547501</v>
      </c>
      <c r="U63" s="2">
        <v>8</v>
      </c>
      <c r="V63" s="2" t="s">
        <v>158</v>
      </c>
      <c r="W63" s="2"/>
      <c r="X63" s="2" t="s">
        <v>159</v>
      </c>
      <c r="Y63" s="2" t="s">
        <v>80</v>
      </c>
      <c r="AJ63" s="2" t="s">
        <v>215</v>
      </c>
      <c r="AK63" s="2">
        <v>-0.42522761564717498</v>
      </c>
      <c r="AL63" s="2">
        <v>2.7034055686882E-2</v>
      </c>
      <c r="AM63" s="2">
        <v>120.66785494318199</v>
      </c>
      <c r="AN63" s="2">
        <v>14.7777637570001</v>
      </c>
      <c r="AO63" s="2" t="s">
        <v>56</v>
      </c>
      <c r="AP63" s="2" t="str">
        <f t="shared" si="5"/>
        <v>CG3</v>
      </c>
    </row>
    <row r="64" spans="1:42" ht="14.5" hidden="1" customHeight="1" x14ac:dyDescent="0.35">
      <c r="O64" s="2" t="s">
        <v>192</v>
      </c>
      <c r="P64" s="2">
        <v>15.3565579444544</v>
      </c>
      <c r="Q64" s="8">
        <v>9.9966982977599397</v>
      </c>
      <c r="R64" s="2" t="s">
        <v>17</v>
      </c>
      <c r="S64" s="2">
        <v>136.54064755193201</v>
      </c>
      <c r="T64" s="2">
        <v>19.150217669935799</v>
      </c>
      <c r="U64" s="2">
        <v>4</v>
      </c>
      <c r="V64" s="2" t="s">
        <v>132</v>
      </c>
      <c r="W64" s="2" t="s">
        <v>93</v>
      </c>
      <c r="X64" s="2" t="s">
        <v>153</v>
      </c>
      <c r="Y64" s="2" t="s">
        <v>80</v>
      </c>
      <c r="AJ64" s="2" t="s">
        <v>131</v>
      </c>
      <c r="AK64" s="2">
        <v>3.0459614433667501</v>
      </c>
      <c r="AL64" s="2">
        <v>1.2862646922184799E-2</v>
      </c>
      <c r="AM64" s="2" t="s">
        <v>17</v>
      </c>
      <c r="AN64" s="2" t="s">
        <v>17</v>
      </c>
      <c r="AO64" s="2" t="s">
        <v>58</v>
      </c>
      <c r="AP64" s="2" t="str">
        <f t="shared" si="5"/>
        <v>CG1</v>
      </c>
    </row>
    <row r="65" spans="15:42" ht="14.5" hidden="1" customHeight="1" x14ac:dyDescent="0.35">
      <c r="O65" s="2" t="s">
        <v>193</v>
      </c>
      <c r="P65" s="2">
        <v>-0.87009396224123603</v>
      </c>
      <c r="Q65" s="8">
        <v>2.6159767601008301</v>
      </c>
      <c r="R65" s="2" t="s">
        <v>17</v>
      </c>
      <c r="S65" s="2">
        <v>104.21673930660199</v>
      </c>
      <c r="T65" s="2" t="s">
        <v>17</v>
      </c>
      <c r="U65" s="2">
        <v>7</v>
      </c>
      <c r="V65" s="2" t="s">
        <v>122</v>
      </c>
      <c r="W65" s="2"/>
      <c r="X65" s="2" t="s">
        <v>125</v>
      </c>
      <c r="Y65" s="2" t="s">
        <v>80</v>
      </c>
      <c r="AJ65" s="2" t="s">
        <v>347</v>
      </c>
      <c r="AK65" s="2">
        <v>2.11840600066947</v>
      </c>
      <c r="AL65" s="2">
        <v>2.03810753927911E-2</v>
      </c>
      <c r="AM65" s="2" t="s">
        <v>17</v>
      </c>
      <c r="AN65" s="2" t="s">
        <v>17</v>
      </c>
      <c r="AO65" s="2" t="s">
        <v>58</v>
      </c>
      <c r="AP65" s="2" t="str">
        <f t="shared" si="5"/>
        <v>CG17</v>
      </c>
    </row>
    <row r="66" spans="15:42" ht="14.5" hidden="1" customHeight="1" x14ac:dyDescent="0.35">
      <c r="O66" s="2" t="s">
        <v>194</v>
      </c>
      <c r="P66" s="2">
        <v>-0.53160145404721304</v>
      </c>
      <c r="Q66" s="8">
        <v>0.30040404404010201</v>
      </c>
      <c r="R66" s="2" t="s">
        <v>82</v>
      </c>
      <c r="S66" s="2">
        <v>4</v>
      </c>
      <c r="T66" s="2">
        <v>3.3964730984795102</v>
      </c>
      <c r="U66" s="2">
        <v>7</v>
      </c>
      <c r="V66" s="2" t="s">
        <v>161</v>
      </c>
      <c r="W66" s="2"/>
      <c r="X66" s="2" t="s">
        <v>162</v>
      </c>
      <c r="Y66" s="2" t="s">
        <v>80</v>
      </c>
      <c r="AJ66" s="2" t="s">
        <v>134</v>
      </c>
      <c r="AK66" s="2">
        <v>0.68014390367994504</v>
      </c>
      <c r="AL66" s="2">
        <v>3.3519632616048199E-2</v>
      </c>
      <c r="AM66" s="2" t="s">
        <v>17</v>
      </c>
      <c r="AN66" s="2" t="s">
        <v>17</v>
      </c>
      <c r="AO66" s="2" t="s">
        <v>58</v>
      </c>
      <c r="AP66" s="2" t="str">
        <f t="shared" si="5"/>
        <v>CG1</v>
      </c>
    </row>
    <row r="67" spans="15:42" ht="14.5" hidden="1" customHeight="1" x14ac:dyDescent="0.35">
      <c r="O67" s="2" t="s">
        <v>195</v>
      </c>
      <c r="P67" s="2">
        <v>-0.18890081145568699</v>
      </c>
      <c r="Q67" s="8">
        <v>0.44270918496349998</v>
      </c>
      <c r="R67" s="2" t="s">
        <v>17</v>
      </c>
      <c r="S67" s="2">
        <v>18.529565918317498</v>
      </c>
      <c r="T67" s="2">
        <v>1.8033711465430999</v>
      </c>
      <c r="U67" s="2">
        <v>4</v>
      </c>
      <c r="V67" s="2" t="s">
        <v>173</v>
      </c>
      <c r="W67" s="2"/>
      <c r="X67" s="2" t="s">
        <v>174</v>
      </c>
      <c r="Y67" s="2" t="s">
        <v>80</v>
      </c>
      <c r="AJ67" s="2" t="s">
        <v>137</v>
      </c>
      <c r="AK67" s="2">
        <v>0.98994674727044996</v>
      </c>
      <c r="AL67" s="2">
        <v>3.0612597008561501E-2</v>
      </c>
      <c r="AM67" s="2" t="s">
        <v>17</v>
      </c>
      <c r="AN67" s="2" t="s">
        <v>17</v>
      </c>
      <c r="AO67" s="2" t="s">
        <v>58</v>
      </c>
      <c r="AP67" s="2" t="str">
        <f t="shared" si="5"/>
        <v>CG1</v>
      </c>
    </row>
    <row r="68" spans="15:42" ht="14.5" hidden="1" customHeight="1" x14ac:dyDescent="0.35">
      <c r="O68" s="2" t="s">
        <v>196</v>
      </c>
      <c r="P68" s="2" t="s">
        <v>17</v>
      </c>
      <c r="Q68" s="8" t="s">
        <v>17</v>
      </c>
      <c r="R68" s="2" t="s">
        <v>17</v>
      </c>
      <c r="S68" s="2">
        <v>102.492026073538</v>
      </c>
      <c r="T68" s="2">
        <v>19.385828612653</v>
      </c>
      <c r="U68" s="2">
        <v>6</v>
      </c>
      <c r="V68" s="2" t="s">
        <v>183</v>
      </c>
      <c r="W68" s="2"/>
      <c r="X68" s="2" t="s">
        <v>184</v>
      </c>
      <c r="Y68" s="2" t="s">
        <v>197</v>
      </c>
      <c r="AJ68" s="2" t="s">
        <v>138</v>
      </c>
      <c r="AK68" s="2">
        <v>0.61970584382971605</v>
      </c>
      <c r="AL68" s="2">
        <v>0.406071034609017</v>
      </c>
      <c r="AM68" s="2">
        <v>36.788682904814401</v>
      </c>
      <c r="AN68" s="2">
        <v>11.9969416928241</v>
      </c>
      <c r="AO68" s="2" t="s">
        <v>56</v>
      </c>
      <c r="AP68" s="2" t="str">
        <f t="shared" si="5"/>
        <v>CG1</v>
      </c>
    </row>
    <row r="69" spans="15:42" ht="14.5" hidden="1" customHeight="1" x14ac:dyDescent="0.35">
      <c r="O69" s="2" t="s">
        <v>198</v>
      </c>
      <c r="P69" s="2">
        <v>18.796135378483999</v>
      </c>
      <c r="Q69" s="8">
        <v>2.72901542336189</v>
      </c>
      <c r="R69" s="2" t="s">
        <v>17</v>
      </c>
      <c r="S69" s="2">
        <v>41.492714635076403</v>
      </c>
      <c r="T69" s="2">
        <v>3.10300669949505</v>
      </c>
      <c r="U69" s="2">
        <v>4</v>
      </c>
      <c r="V69" s="2" t="s">
        <v>110</v>
      </c>
      <c r="W69" s="2"/>
      <c r="X69" s="2" t="s">
        <v>119</v>
      </c>
      <c r="Y69" s="2" t="s">
        <v>197</v>
      </c>
      <c r="AJ69" s="2" t="s">
        <v>141</v>
      </c>
      <c r="AK69" s="2">
        <v>4.0121361638847901</v>
      </c>
      <c r="AL69" s="2">
        <v>9.9271926302944395E-3</v>
      </c>
      <c r="AM69" s="2" t="s">
        <v>17</v>
      </c>
      <c r="AN69" s="2" t="s">
        <v>17</v>
      </c>
      <c r="AO69" s="2" t="s">
        <v>58</v>
      </c>
      <c r="AP69" s="2" t="str">
        <f t="shared" ref="AP69:AP132" si="6">VLOOKUP(AJ69,$O$4:$Y$287,11,FALSE)</f>
        <v>CG1</v>
      </c>
    </row>
    <row r="70" spans="15:42" ht="14.5" hidden="1" customHeight="1" x14ac:dyDescent="0.35">
      <c r="O70" s="2" t="s">
        <v>199</v>
      </c>
      <c r="P70" s="2">
        <v>20.761901578067601</v>
      </c>
      <c r="Q70" s="8">
        <v>0.36077694434982899</v>
      </c>
      <c r="R70" s="2" t="s">
        <v>17</v>
      </c>
      <c r="S70" s="2">
        <v>35.8049320466612</v>
      </c>
      <c r="T70" s="2">
        <v>2.5805788366678999</v>
      </c>
      <c r="U70" s="2">
        <v>9</v>
      </c>
      <c r="V70" s="2" t="s">
        <v>92</v>
      </c>
      <c r="W70" s="2"/>
      <c r="X70" s="2" t="s">
        <v>94</v>
      </c>
      <c r="Y70" s="2" t="s">
        <v>197</v>
      </c>
      <c r="AJ70" s="2" t="s">
        <v>142</v>
      </c>
      <c r="AK70" s="2">
        <v>3.3643822984015301</v>
      </c>
      <c r="AL70" s="2">
        <v>1.37361820430793E-2</v>
      </c>
      <c r="AM70" s="2" t="s">
        <v>17</v>
      </c>
      <c r="AN70" s="2" t="s">
        <v>17</v>
      </c>
      <c r="AO70" s="2" t="s">
        <v>58</v>
      </c>
      <c r="AP70" s="2" t="str">
        <f t="shared" si="6"/>
        <v>CG1</v>
      </c>
    </row>
    <row r="71" spans="15:42" ht="14.5" hidden="1" customHeight="1" x14ac:dyDescent="0.35">
      <c r="O71" s="2" t="s">
        <v>200</v>
      </c>
      <c r="P71" s="2">
        <v>21.530582548270701</v>
      </c>
      <c r="Q71" s="8">
        <v>0.33701976241307302</v>
      </c>
      <c r="R71" s="2" t="s">
        <v>17</v>
      </c>
      <c r="S71" s="2">
        <v>26.0257128906734</v>
      </c>
      <c r="T71" s="2">
        <v>0.93547951671191998</v>
      </c>
      <c r="U71" s="2">
        <v>8</v>
      </c>
      <c r="V71" s="2" t="s">
        <v>158</v>
      </c>
      <c r="W71" s="2"/>
      <c r="X71" s="2" t="s">
        <v>201</v>
      </c>
      <c r="Y71" s="2" t="s">
        <v>197</v>
      </c>
      <c r="AJ71" s="2" t="s">
        <v>143</v>
      </c>
      <c r="AK71" s="2">
        <v>2.6160063306615302</v>
      </c>
      <c r="AL71" s="2">
        <v>1.23491625605807E-2</v>
      </c>
      <c r="AM71" s="2" t="s">
        <v>17</v>
      </c>
      <c r="AN71" s="2" t="s">
        <v>17</v>
      </c>
      <c r="AO71" s="2" t="s">
        <v>58</v>
      </c>
      <c r="AP71" s="2" t="str">
        <f t="shared" si="6"/>
        <v>CG1</v>
      </c>
    </row>
    <row r="72" spans="15:42" ht="14.5" hidden="1" customHeight="1" x14ac:dyDescent="0.35">
      <c r="O72" s="2" t="s">
        <v>202</v>
      </c>
      <c r="P72" s="2">
        <v>18.9727965645829</v>
      </c>
      <c r="Q72" s="8">
        <v>0.76348783888077498</v>
      </c>
      <c r="R72" s="2" t="s">
        <v>17</v>
      </c>
      <c r="S72" s="2">
        <v>45.135647732833696</v>
      </c>
      <c r="T72" s="2">
        <v>3.0095405945107099</v>
      </c>
      <c r="U72" s="2">
        <v>9</v>
      </c>
      <c r="V72" s="2" t="s">
        <v>78</v>
      </c>
      <c r="W72" s="2"/>
      <c r="X72" s="2" t="s">
        <v>190</v>
      </c>
      <c r="Y72" s="2" t="s">
        <v>197</v>
      </c>
      <c r="AJ72" s="2" t="s">
        <v>144</v>
      </c>
      <c r="AK72" s="2">
        <v>2.7400274018969899</v>
      </c>
      <c r="AL72" s="2">
        <v>1.7733653023624001E-2</v>
      </c>
      <c r="AM72" s="2" t="s">
        <v>17</v>
      </c>
      <c r="AN72" s="2" t="s">
        <v>17</v>
      </c>
      <c r="AO72" s="2" t="s">
        <v>58</v>
      </c>
      <c r="AP72" s="2" t="str">
        <f t="shared" si="6"/>
        <v>CG1</v>
      </c>
    </row>
    <row r="73" spans="15:42" ht="14.5" hidden="1" customHeight="1" x14ac:dyDescent="0.35">
      <c r="O73" s="2" t="s">
        <v>203</v>
      </c>
      <c r="P73" s="2">
        <v>20.226586812558999</v>
      </c>
      <c r="Q73" s="8">
        <v>1.0388525798446799</v>
      </c>
      <c r="R73" s="2" t="s">
        <v>17</v>
      </c>
      <c r="S73" s="2">
        <v>28.634357558259499</v>
      </c>
      <c r="T73" s="2">
        <v>1.7376334094263299</v>
      </c>
      <c r="U73" s="2">
        <v>10</v>
      </c>
      <c r="V73" s="2" t="s">
        <v>158</v>
      </c>
      <c r="W73" s="2" t="s">
        <v>204</v>
      </c>
      <c r="X73" s="2" t="s">
        <v>201</v>
      </c>
      <c r="Y73" s="2" t="s">
        <v>197</v>
      </c>
      <c r="AJ73" s="2" t="s">
        <v>145</v>
      </c>
      <c r="AK73" s="2">
        <v>4.1586085164775897</v>
      </c>
      <c r="AL73" s="2">
        <v>8.2109981578510297E-3</v>
      </c>
      <c r="AM73" s="2" t="s">
        <v>17</v>
      </c>
      <c r="AN73" s="2" t="s">
        <v>17</v>
      </c>
      <c r="AO73" s="2" t="s">
        <v>58</v>
      </c>
      <c r="AP73" s="2" t="str">
        <f t="shared" si="6"/>
        <v>CG1</v>
      </c>
    </row>
    <row r="74" spans="15:42" ht="14.5" hidden="1" customHeight="1" x14ac:dyDescent="0.35">
      <c r="O74" s="2" t="s">
        <v>205</v>
      </c>
      <c r="P74" s="2">
        <v>20.925482724048099</v>
      </c>
      <c r="Q74" s="8">
        <v>1.02417438673968</v>
      </c>
      <c r="R74" s="2" t="s">
        <v>17</v>
      </c>
      <c r="S74" s="2">
        <v>49.683081881479403</v>
      </c>
      <c r="T74" s="2">
        <v>5.63725112630393</v>
      </c>
      <c r="U74" s="2">
        <v>9</v>
      </c>
      <c r="V74" s="2" t="s">
        <v>78</v>
      </c>
      <c r="W74" s="2"/>
      <c r="X74" s="2" t="s">
        <v>190</v>
      </c>
      <c r="Y74" s="2" t="s">
        <v>197</v>
      </c>
      <c r="AJ74" s="2" t="s">
        <v>146</v>
      </c>
      <c r="AK74" s="2">
        <v>2.2675898122606402</v>
      </c>
      <c r="AL74" s="2">
        <v>1.47012872865772E-2</v>
      </c>
      <c r="AM74" s="2" t="s">
        <v>17</v>
      </c>
      <c r="AN74" s="2" t="s">
        <v>17</v>
      </c>
      <c r="AO74" s="2" t="s">
        <v>58</v>
      </c>
      <c r="AP74" s="2" t="str">
        <f t="shared" si="6"/>
        <v>CG1</v>
      </c>
    </row>
    <row r="75" spans="15:42" ht="14.5" hidden="1" customHeight="1" x14ac:dyDescent="0.35">
      <c r="O75" s="2" t="s">
        <v>206</v>
      </c>
      <c r="P75" s="2" t="s">
        <v>17</v>
      </c>
      <c r="Q75" s="8" t="s">
        <v>17</v>
      </c>
      <c r="R75" s="2" t="s">
        <v>152</v>
      </c>
      <c r="S75" s="2">
        <v>150</v>
      </c>
      <c r="T75" s="2" t="s">
        <v>17</v>
      </c>
      <c r="U75" s="2">
        <v>6</v>
      </c>
      <c r="V75" s="2" t="s">
        <v>207</v>
      </c>
      <c r="W75" s="2"/>
      <c r="X75" s="2" t="s">
        <v>208</v>
      </c>
      <c r="Y75" s="2" t="s">
        <v>197</v>
      </c>
      <c r="AJ75" s="2" t="s">
        <v>149</v>
      </c>
      <c r="AK75" s="2">
        <v>3.9278735176868902</v>
      </c>
      <c r="AL75" s="2">
        <v>9.9479927276556208E-3</v>
      </c>
      <c r="AM75" s="2" t="s">
        <v>17</v>
      </c>
      <c r="AN75" s="2" t="s">
        <v>17</v>
      </c>
      <c r="AO75" s="2" t="s">
        <v>58</v>
      </c>
      <c r="AP75" s="2" t="str">
        <f t="shared" si="6"/>
        <v>CG1</v>
      </c>
    </row>
    <row r="76" spans="15:42" ht="14.5" hidden="1" customHeight="1" x14ac:dyDescent="0.35">
      <c r="O76" s="2" t="s">
        <v>209</v>
      </c>
      <c r="P76" s="2" t="s">
        <v>17</v>
      </c>
      <c r="Q76" s="8" t="s">
        <v>17</v>
      </c>
      <c r="R76" s="2" t="s">
        <v>152</v>
      </c>
      <c r="S76" s="2">
        <v>150</v>
      </c>
      <c r="T76" s="2" t="s">
        <v>17</v>
      </c>
      <c r="U76" s="2">
        <v>7</v>
      </c>
      <c r="V76" s="2" t="s">
        <v>122</v>
      </c>
      <c r="W76" s="2"/>
      <c r="X76" s="2" t="s">
        <v>210</v>
      </c>
      <c r="Y76" s="2" t="s">
        <v>197</v>
      </c>
      <c r="AJ76" s="2" t="s">
        <v>151</v>
      </c>
      <c r="AK76" s="2">
        <v>3.5489299424093801</v>
      </c>
      <c r="AL76" s="2">
        <v>1.23942111614312E-2</v>
      </c>
      <c r="AM76" s="2" t="s">
        <v>17</v>
      </c>
      <c r="AN76" s="2" t="s">
        <v>17</v>
      </c>
      <c r="AO76" s="2" t="s">
        <v>58</v>
      </c>
      <c r="AP76" s="2" t="str">
        <f t="shared" si="6"/>
        <v>CG1</v>
      </c>
    </row>
    <row r="77" spans="15:42" ht="14.5" hidden="1" customHeight="1" x14ac:dyDescent="0.35">
      <c r="O77" s="2" t="s">
        <v>211</v>
      </c>
      <c r="P77" s="2">
        <v>21.123830945592601</v>
      </c>
      <c r="Q77" s="8">
        <v>1.3975673462742999</v>
      </c>
      <c r="R77" s="2" t="s">
        <v>17</v>
      </c>
      <c r="S77" s="2">
        <v>63.623936143587201</v>
      </c>
      <c r="T77" s="2">
        <v>6.3606980860479201</v>
      </c>
      <c r="U77" s="2">
        <v>3</v>
      </c>
      <c r="V77" s="2" t="s">
        <v>110</v>
      </c>
      <c r="W77" s="2"/>
      <c r="X77" s="2" t="s">
        <v>119</v>
      </c>
      <c r="Y77" s="2" t="s">
        <v>197</v>
      </c>
      <c r="AJ77" s="2" t="s">
        <v>348</v>
      </c>
      <c r="AK77" s="2">
        <v>3.40874401031075</v>
      </c>
      <c r="AL77" s="2">
        <v>1.28254205707508E-2</v>
      </c>
      <c r="AM77" s="2" t="s">
        <v>17</v>
      </c>
      <c r="AN77" s="2" t="s">
        <v>17</v>
      </c>
      <c r="AO77" s="2" t="s">
        <v>58</v>
      </c>
      <c r="AP77" s="2" t="str">
        <f t="shared" si="6"/>
        <v>CG17</v>
      </c>
    </row>
    <row r="78" spans="15:42" ht="14.5" hidden="1" customHeight="1" x14ac:dyDescent="0.35">
      <c r="O78" s="2" t="s">
        <v>212</v>
      </c>
      <c r="P78" s="2">
        <v>21.295010966662399</v>
      </c>
      <c r="Q78" s="8">
        <v>0.398582366861645</v>
      </c>
      <c r="R78" s="2" t="s">
        <v>17</v>
      </c>
      <c r="S78" s="2">
        <v>19.105392505836299</v>
      </c>
      <c r="T78" s="2">
        <v>0.79990098813149102</v>
      </c>
      <c r="U78" s="2">
        <v>7</v>
      </c>
      <c r="V78" s="2" t="s">
        <v>213</v>
      </c>
      <c r="W78" s="2"/>
      <c r="X78" s="2" t="s">
        <v>214</v>
      </c>
      <c r="Y78" s="2" t="s">
        <v>197</v>
      </c>
      <c r="AJ78" s="2" t="s">
        <v>154</v>
      </c>
      <c r="AK78" s="2">
        <v>1.51973779265694</v>
      </c>
      <c r="AL78" s="2">
        <v>2.2144848647840901E-2</v>
      </c>
      <c r="AM78" s="2" t="s">
        <v>17</v>
      </c>
      <c r="AN78" s="2" t="s">
        <v>17</v>
      </c>
      <c r="AO78" s="2" t="s">
        <v>58</v>
      </c>
      <c r="AP78" s="2" t="str">
        <f t="shared" si="6"/>
        <v>CG1</v>
      </c>
    </row>
    <row r="79" spans="15:42" ht="14.5" hidden="1" customHeight="1" x14ac:dyDescent="0.35">
      <c r="O79" s="2" t="s">
        <v>215</v>
      </c>
      <c r="P79" s="2">
        <v>47.317843222374897</v>
      </c>
      <c r="Q79" s="8">
        <v>1.16543238611116</v>
      </c>
      <c r="R79" s="2" t="s">
        <v>17</v>
      </c>
      <c r="S79" s="2">
        <v>27.607079841769501</v>
      </c>
      <c r="T79" s="2">
        <v>2.4932617318119101</v>
      </c>
      <c r="U79" s="2">
        <v>10</v>
      </c>
      <c r="V79" s="2" t="s">
        <v>139</v>
      </c>
      <c r="W79" s="2" t="s">
        <v>204</v>
      </c>
      <c r="X79" s="2" t="s">
        <v>140</v>
      </c>
      <c r="Y79" s="2" t="s">
        <v>197</v>
      </c>
      <c r="AJ79" s="2" t="s">
        <v>155</v>
      </c>
      <c r="AK79" s="2">
        <v>3.0869278049233202</v>
      </c>
      <c r="AL79" s="2">
        <v>1.8910481703247901E-2</v>
      </c>
      <c r="AM79" s="2" t="s">
        <v>17</v>
      </c>
      <c r="AN79" s="2" t="s">
        <v>17</v>
      </c>
      <c r="AO79" s="2" t="s">
        <v>58</v>
      </c>
      <c r="AP79" s="2" t="str">
        <f t="shared" si="6"/>
        <v>CG1</v>
      </c>
    </row>
    <row r="80" spans="15:42" ht="14.5" hidden="1" customHeight="1" x14ac:dyDescent="0.35">
      <c r="O80" s="2" t="s">
        <v>216</v>
      </c>
      <c r="P80" s="2">
        <v>19.473597920203002</v>
      </c>
      <c r="Q80" s="8">
        <v>0.79606509599377295</v>
      </c>
      <c r="R80" s="2" t="s">
        <v>17</v>
      </c>
      <c r="S80" s="2">
        <v>44.512782864318197</v>
      </c>
      <c r="T80" s="2">
        <v>5.8266514796846796</v>
      </c>
      <c r="U80" s="2">
        <v>3</v>
      </c>
      <c r="V80" s="2" t="s">
        <v>92</v>
      </c>
      <c r="W80" s="2"/>
      <c r="X80" s="2" t="s">
        <v>94</v>
      </c>
      <c r="Y80" s="2" t="s">
        <v>197</v>
      </c>
      <c r="AJ80" s="2" t="s">
        <v>156</v>
      </c>
      <c r="AK80" s="2">
        <v>1.4283145454364099</v>
      </c>
      <c r="AL80" s="2">
        <v>2.4753420644376901E-2</v>
      </c>
      <c r="AM80" s="2" t="s">
        <v>17</v>
      </c>
      <c r="AN80" s="2" t="s">
        <v>17</v>
      </c>
      <c r="AO80" s="2" t="s">
        <v>58</v>
      </c>
      <c r="AP80" s="2" t="str">
        <f t="shared" si="6"/>
        <v>CG1</v>
      </c>
    </row>
    <row r="81" spans="15:42" ht="14.5" hidden="1" customHeight="1" x14ac:dyDescent="0.35">
      <c r="O81" s="2" t="s">
        <v>217</v>
      </c>
      <c r="P81" s="2">
        <v>17.5456553151637</v>
      </c>
      <c r="Q81" s="8">
        <v>1.5784999660595</v>
      </c>
      <c r="R81" s="2" t="s">
        <v>17</v>
      </c>
      <c r="S81" s="2">
        <v>62.813197416380397</v>
      </c>
      <c r="T81" s="2">
        <v>4.0673747004667096</v>
      </c>
      <c r="U81" s="2">
        <v>6</v>
      </c>
      <c r="V81" s="2" t="s">
        <v>135</v>
      </c>
      <c r="W81" s="2"/>
      <c r="X81" s="2" t="s">
        <v>136</v>
      </c>
      <c r="Y81" s="2" t="s">
        <v>197</v>
      </c>
      <c r="AJ81" s="2" t="s">
        <v>216</v>
      </c>
      <c r="AK81" s="2">
        <v>2.8640612883876302</v>
      </c>
      <c r="AL81" s="2">
        <v>1.8837654367329999E-2</v>
      </c>
      <c r="AM81" s="2" t="s">
        <v>17</v>
      </c>
      <c r="AN81" s="2" t="s">
        <v>17</v>
      </c>
      <c r="AO81" s="2" t="s">
        <v>58</v>
      </c>
      <c r="AP81" s="2" t="str">
        <f t="shared" si="6"/>
        <v>CG3</v>
      </c>
    </row>
    <row r="82" spans="15:42" ht="14.5" hidden="1" customHeight="1" x14ac:dyDescent="0.35">
      <c r="O82" s="2" t="s">
        <v>218</v>
      </c>
      <c r="P82" s="2">
        <v>-14.1072874885558</v>
      </c>
      <c r="Q82" s="8">
        <v>6.5912696789279499</v>
      </c>
      <c r="R82" s="2" t="s">
        <v>17</v>
      </c>
      <c r="S82" s="2">
        <v>57.843436023786303</v>
      </c>
      <c r="T82" s="2">
        <v>11.7582751191154</v>
      </c>
      <c r="U82" s="2">
        <v>1</v>
      </c>
      <c r="V82" s="2" t="s">
        <v>207</v>
      </c>
      <c r="W82" s="2" t="s">
        <v>93</v>
      </c>
      <c r="X82" s="2" t="s">
        <v>208</v>
      </c>
      <c r="Y82" s="2" t="s">
        <v>197</v>
      </c>
      <c r="AJ82" s="2" t="s">
        <v>217</v>
      </c>
      <c r="AK82" s="2">
        <v>1.4180471685406</v>
      </c>
      <c r="AL82" s="2">
        <v>2.8541232721598801E-2</v>
      </c>
      <c r="AM82" s="2" t="s">
        <v>17</v>
      </c>
      <c r="AN82" s="2" t="s">
        <v>17</v>
      </c>
      <c r="AO82" s="2" t="s">
        <v>58</v>
      </c>
      <c r="AP82" s="2" t="str">
        <f t="shared" si="6"/>
        <v>CG3</v>
      </c>
    </row>
    <row r="83" spans="15:42" ht="14.5" hidden="1" customHeight="1" x14ac:dyDescent="0.35">
      <c r="O83" s="2" t="s">
        <v>219</v>
      </c>
      <c r="P83" s="2" t="s">
        <v>17</v>
      </c>
      <c r="Q83" s="8" t="s">
        <v>17</v>
      </c>
      <c r="R83" s="2" t="s">
        <v>152</v>
      </c>
      <c r="S83" s="2" t="s">
        <v>17</v>
      </c>
      <c r="T83" s="2" t="s">
        <v>17</v>
      </c>
      <c r="U83" s="2">
        <v>9</v>
      </c>
      <c r="V83" s="2" t="s">
        <v>122</v>
      </c>
      <c r="W83" s="2"/>
      <c r="X83" s="2" t="s">
        <v>123</v>
      </c>
      <c r="Y83" s="2" t="s">
        <v>197</v>
      </c>
      <c r="AJ83" s="2" t="s">
        <v>218</v>
      </c>
      <c r="AK83" s="2">
        <v>4.2641890909051403</v>
      </c>
      <c r="AL83" s="2">
        <v>2.2643383522246201E-2</v>
      </c>
      <c r="AM83" s="2" t="s">
        <v>17</v>
      </c>
      <c r="AN83" s="2" t="s">
        <v>17</v>
      </c>
      <c r="AO83" s="2" t="s">
        <v>58</v>
      </c>
      <c r="AP83" s="2" t="str">
        <f t="shared" si="6"/>
        <v>CG3</v>
      </c>
    </row>
    <row r="84" spans="15:42" ht="14.5" hidden="1" customHeight="1" x14ac:dyDescent="0.35">
      <c r="O84" s="2" t="s">
        <v>220</v>
      </c>
      <c r="P84" s="2" t="s">
        <v>17</v>
      </c>
      <c r="Q84" s="8" t="s">
        <v>17</v>
      </c>
      <c r="R84" s="2" t="s">
        <v>152</v>
      </c>
      <c r="S84" s="2">
        <v>150</v>
      </c>
      <c r="T84" s="2" t="s">
        <v>17</v>
      </c>
      <c r="U84" s="2">
        <v>6</v>
      </c>
      <c r="V84" s="2" t="s">
        <v>132</v>
      </c>
      <c r="W84" s="2"/>
      <c r="X84" s="2" t="s">
        <v>133</v>
      </c>
      <c r="Y84" s="2" t="s">
        <v>197</v>
      </c>
      <c r="AJ84" s="2" t="s">
        <v>349</v>
      </c>
      <c r="AK84" s="2">
        <v>1.3383444300842999</v>
      </c>
      <c r="AL84" s="2">
        <v>5.6461392905091598E-2</v>
      </c>
      <c r="AM84" s="2" t="s">
        <v>17</v>
      </c>
      <c r="AN84" s="2" t="s">
        <v>17</v>
      </c>
      <c r="AO84" s="2" t="s">
        <v>58</v>
      </c>
      <c r="AP84" s="2" t="str">
        <f t="shared" si="6"/>
        <v>CG17</v>
      </c>
    </row>
    <row r="85" spans="15:42" ht="14.5" hidden="1" customHeight="1" x14ac:dyDescent="0.35">
      <c r="O85" s="2" t="s">
        <v>221</v>
      </c>
      <c r="P85" s="2">
        <v>17.367203312472999</v>
      </c>
      <c r="Q85" s="8">
        <v>5.4134204553790504</v>
      </c>
      <c r="R85" s="2" t="s">
        <v>152</v>
      </c>
      <c r="S85" s="2">
        <v>150</v>
      </c>
      <c r="T85" s="2" t="s">
        <v>17</v>
      </c>
      <c r="U85" s="2">
        <v>9</v>
      </c>
      <c r="V85" s="2" t="s">
        <v>107</v>
      </c>
      <c r="W85" s="2"/>
      <c r="X85" s="2" t="s">
        <v>150</v>
      </c>
      <c r="Y85" s="2" t="s">
        <v>197</v>
      </c>
      <c r="AJ85" s="2" t="s">
        <v>219</v>
      </c>
      <c r="AK85" s="2">
        <v>4.3038040543635701</v>
      </c>
      <c r="AL85" s="2">
        <v>1.8738627961241702E-2</v>
      </c>
      <c r="AM85" s="2" t="s">
        <v>17</v>
      </c>
      <c r="AN85" s="2" t="s">
        <v>17</v>
      </c>
      <c r="AO85" s="2" t="s">
        <v>58</v>
      </c>
      <c r="AP85" s="2" t="str">
        <f t="shared" si="6"/>
        <v>CG3</v>
      </c>
    </row>
    <row r="86" spans="15:42" ht="14.5" hidden="1" customHeight="1" x14ac:dyDescent="0.35">
      <c r="O86" s="2" t="s">
        <v>222</v>
      </c>
      <c r="P86" s="2">
        <v>23.346612322449801</v>
      </c>
      <c r="Q86" s="8">
        <v>0.101607056396558</v>
      </c>
      <c r="R86" s="2" t="s">
        <v>17</v>
      </c>
      <c r="S86" s="2">
        <v>4.2171321453816102</v>
      </c>
      <c r="T86" s="2">
        <v>1.07876715251474</v>
      </c>
      <c r="U86" s="2">
        <v>9</v>
      </c>
      <c r="V86" s="2" t="s">
        <v>223</v>
      </c>
      <c r="W86" s="2"/>
      <c r="X86" s="2" t="s">
        <v>224</v>
      </c>
      <c r="Y86" s="2" t="s">
        <v>197</v>
      </c>
      <c r="AJ86" s="2" t="s">
        <v>289</v>
      </c>
      <c r="AK86" s="2">
        <v>-0.177498523502443</v>
      </c>
      <c r="AL86" s="2">
        <v>2.1728798733184899E-2</v>
      </c>
      <c r="AM86" s="2">
        <v>47.079966409629897</v>
      </c>
      <c r="AN86" s="2">
        <v>11.9969447649692</v>
      </c>
      <c r="AO86" s="2" t="s">
        <v>56</v>
      </c>
      <c r="AP86" s="2" t="str">
        <f t="shared" si="6"/>
        <v>CG14</v>
      </c>
    </row>
    <row r="87" spans="15:42" ht="14.5" hidden="1" customHeight="1" x14ac:dyDescent="0.35">
      <c r="O87" s="2" t="s">
        <v>225</v>
      </c>
      <c r="P87" s="2" t="s">
        <v>17</v>
      </c>
      <c r="Q87" s="8" t="s">
        <v>17</v>
      </c>
      <c r="R87" s="2" t="s">
        <v>152</v>
      </c>
      <c r="S87" s="2">
        <v>150</v>
      </c>
      <c r="T87" s="2" t="s">
        <v>17</v>
      </c>
      <c r="U87" s="2">
        <v>6</v>
      </c>
      <c r="V87" s="2" t="s">
        <v>207</v>
      </c>
      <c r="W87" s="2"/>
      <c r="X87" s="2" t="s">
        <v>208</v>
      </c>
      <c r="Y87" s="2" t="s">
        <v>197</v>
      </c>
      <c r="AJ87" s="2" t="s">
        <v>424</v>
      </c>
      <c r="AK87" s="2">
        <v>0.96737744239197998</v>
      </c>
      <c r="AL87" s="2">
        <v>2.7980693865608901E-2</v>
      </c>
      <c r="AM87" s="2" t="s">
        <v>17</v>
      </c>
      <c r="AN87" s="2" t="s">
        <v>17</v>
      </c>
      <c r="AO87" s="2" t="s">
        <v>58</v>
      </c>
      <c r="AP87" s="2" t="str">
        <f t="shared" si="6"/>
        <v>GDC1</v>
      </c>
    </row>
    <row r="88" spans="15:42" ht="14.5" hidden="1" customHeight="1" x14ac:dyDescent="0.35">
      <c r="O88" s="2" t="s">
        <v>226</v>
      </c>
      <c r="P88" s="2" t="s">
        <v>17</v>
      </c>
      <c r="Q88" s="8" t="s">
        <v>17</v>
      </c>
      <c r="R88" s="2" t="s">
        <v>17</v>
      </c>
      <c r="S88" s="2">
        <v>29.6440976510913</v>
      </c>
      <c r="T88" s="2">
        <v>35.724017092483599</v>
      </c>
      <c r="U88" s="2">
        <v>6</v>
      </c>
      <c r="V88" s="2" t="s">
        <v>122</v>
      </c>
      <c r="W88" s="2"/>
      <c r="X88" s="2" t="s">
        <v>123</v>
      </c>
      <c r="Y88" s="2" t="s">
        <v>197</v>
      </c>
      <c r="AJ88" s="2" t="s">
        <v>157</v>
      </c>
      <c r="AK88" s="2">
        <v>0.72643120345082202</v>
      </c>
      <c r="AL88" s="2">
        <v>1.82146096927896E-2</v>
      </c>
      <c r="AM88" s="2" t="s">
        <v>17</v>
      </c>
      <c r="AN88" s="2" t="s">
        <v>17</v>
      </c>
      <c r="AO88" s="2" t="s">
        <v>58</v>
      </c>
      <c r="AP88" s="2" t="str">
        <f t="shared" si="6"/>
        <v>CG1</v>
      </c>
    </row>
    <row r="89" spans="15:42" ht="14.5" hidden="1" customHeight="1" x14ac:dyDescent="0.35">
      <c r="O89" s="2" t="s">
        <v>227</v>
      </c>
      <c r="P89" s="2">
        <v>19.845855353111499</v>
      </c>
      <c r="Q89" s="8">
        <v>2.3896797447011902</v>
      </c>
      <c r="R89" s="2" t="s">
        <v>17</v>
      </c>
      <c r="S89" s="2">
        <v>52.642936007935198</v>
      </c>
      <c r="T89" s="2">
        <v>6.9031813560192301</v>
      </c>
      <c r="U89" s="2">
        <v>2</v>
      </c>
      <c r="V89" s="2" t="s">
        <v>96</v>
      </c>
      <c r="W89" s="2"/>
      <c r="X89" s="2" t="s">
        <v>97</v>
      </c>
      <c r="Y89" s="2" t="s">
        <v>197</v>
      </c>
      <c r="AJ89" s="2" t="s">
        <v>290</v>
      </c>
      <c r="AK89" s="2">
        <v>1.50703185267768</v>
      </c>
      <c r="AL89" s="2">
        <v>2.6633825522760099E-2</v>
      </c>
      <c r="AM89" s="2" t="s">
        <v>17</v>
      </c>
      <c r="AN89" s="2" t="s">
        <v>17</v>
      </c>
      <c r="AO89" s="2" t="s">
        <v>58</v>
      </c>
      <c r="AP89" s="2" t="str">
        <f t="shared" si="6"/>
        <v>CG14</v>
      </c>
    </row>
    <row r="90" spans="15:42" ht="14.5" hidden="1" customHeight="1" x14ac:dyDescent="0.35">
      <c r="O90" s="2" t="s">
        <v>228</v>
      </c>
      <c r="P90" s="2">
        <v>17.950344720181501</v>
      </c>
      <c r="Q90" s="8">
        <v>3.4959590533000999</v>
      </c>
      <c r="R90" s="2" t="s">
        <v>17</v>
      </c>
      <c r="S90" s="2">
        <v>45.649680423391999</v>
      </c>
      <c r="T90" s="2" t="s">
        <v>17</v>
      </c>
      <c r="U90" s="2">
        <v>7</v>
      </c>
      <c r="V90" s="2" t="s">
        <v>122</v>
      </c>
      <c r="W90" s="2"/>
      <c r="X90" s="2" t="s">
        <v>125</v>
      </c>
      <c r="Y90" s="2" t="s">
        <v>197</v>
      </c>
      <c r="AJ90" s="2" t="s">
        <v>350</v>
      </c>
      <c r="AK90" s="2">
        <v>1.5861818876602201</v>
      </c>
      <c r="AL90" s="2">
        <v>2.8578211430128401E-2</v>
      </c>
      <c r="AM90" s="2" t="s">
        <v>17</v>
      </c>
      <c r="AN90" s="2" t="s">
        <v>17</v>
      </c>
      <c r="AO90" s="2" t="s">
        <v>58</v>
      </c>
      <c r="AP90" s="2" t="str">
        <f t="shared" si="6"/>
        <v>CG17</v>
      </c>
    </row>
    <row r="91" spans="15:42" ht="14.5" hidden="1" customHeight="1" x14ac:dyDescent="0.35">
      <c r="O91" s="2" t="s">
        <v>229</v>
      </c>
      <c r="P91" s="2">
        <v>20.143174998204501</v>
      </c>
      <c r="Q91" s="8">
        <v>3.5271399212528398</v>
      </c>
      <c r="R91" s="2" t="s">
        <v>17</v>
      </c>
      <c r="S91" s="2">
        <v>44.301170420243601</v>
      </c>
      <c r="T91" s="2">
        <v>28.492967443849601</v>
      </c>
      <c r="U91" s="2">
        <v>8</v>
      </c>
      <c r="V91" s="2" t="s">
        <v>132</v>
      </c>
      <c r="W91" s="2"/>
      <c r="X91" s="2" t="s">
        <v>133</v>
      </c>
      <c r="Y91" s="2" t="s">
        <v>197</v>
      </c>
      <c r="AJ91" s="2" t="s">
        <v>425</v>
      </c>
      <c r="AK91" s="2">
        <v>0.92914829112057795</v>
      </c>
      <c r="AL91" s="2">
        <v>0.60049208298173296</v>
      </c>
      <c r="AM91" s="2">
        <v>30.593535903398099</v>
      </c>
      <c r="AN91" s="2">
        <v>11.993625644942799</v>
      </c>
      <c r="AO91" s="2" t="s">
        <v>56</v>
      </c>
      <c r="AP91" s="2" t="str">
        <f t="shared" si="6"/>
        <v>GDC1</v>
      </c>
    </row>
    <row r="92" spans="15:42" ht="14.5" hidden="1" customHeight="1" x14ac:dyDescent="0.35">
      <c r="O92" s="2" t="s">
        <v>230</v>
      </c>
      <c r="P92" s="2">
        <v>16.696259305057001</v>
      </c>
      <c r="Q92" s="8">
        <v>3.7377620900332298</v>
      </c>
      <c r="R92" s="2" t="s">
        <v>17</v>
      </c>
      <c r="S92" s="2">
        <v>7.6235401970114598</v>
      </c>
      <c r="T92" s="2">
        <v>31.054889654634302</v>
      </c>
      <c r="U92" s="2">
        <v>2</v>
      </c>
      <c r="V92" s="2" t="s">
        <v>96</v>
      </c>
      <c r="W92" s="2"/>
      <c r="X92" s="2" t="s">
        <v>97</v>
      </c>
      <c r="Y92" s="2" t="s">
        <v>197</v>
      </c>
      <c r="AJ92" s="2" t="s">
        <v>160</v>
      </c>
      <c r="AK92" s="2">
        <v>1.2422862467461899</v>
      </c>
      <c r="AL92" s="2">
        <v>4.7341374548792803E-3</v>
      </c>
      <c r="AM92" s="2" t="s">
        <v>17</v>
      </c>
      <c r="AN92" s="2" t="s">
        <v>17</v>
      </c>
      <c r="AO92" s="2" t="s">
        <v>58</v>
      </c>
      <c r="AP92" s="2" t="str">
        <f t="shared" si="6"/>
        <v>CG1</v>
      </c>
    </row>
    <row r="93" spans="15:42" ht="14.5" hidden="1" customHeight="1" x14ac:dyDescent="0.35">
      <c r="O93" s="2" t="s">
        <v>231</v>
      </c>
      <c r="P93" s="2" t="s">
        <v>17</v>
      </c>
      <c r="Q93" s="8" t="s">
        <v>17</v>
      </c>
      <c r="R93" s="2" t="s">
        <v>152</v>
      </c>
      <c r="S93" s="2" t="s">
        <v>17</v>
      </c>
      <c r="T93" s="2" t="s">
        <v>17</v>
      </c>
      <c r="U93" s="2">
        <v>8</v>
      </c>
      <c r="V93" s="2" t="s">
        <v>122</v>
      </c>
      <c r="W93" s="2"/>
      <c r="X93" s="2" t="s">
        <v>210</v>
      </c>
      <c r="Y93" s="2" t="s">
        <v>197</v>
      </c>
      <c r="AJ93" s="2" t="s">
        <v>163</v>
      </c>
      <c r="AK93" s="2">
        <v>1.90651288461937</v>
      </c>
      <c r="AL93" s="2">
        <v>1.5276525799935501E-2</v>
      </c>
      <c r="AM93" s="2" t="s">
        <v>17</v>
      </c>
      <c r="AN93" s="2" t="s">
        <v>17</v>
      </c>
      <c r="AO93" s="2" t="s">
        <v>58</v>
      </c>
      <c r="AP93" s="2" t="str">
        <f t="shared" si="6"/>
        <v>CG1</v>
      </c>
    </row>
    <row r="94" spans="15:42" ht="14.5" hidden="1" customHeight="1" x14ac:dyDescent="0.35">
      <c r="O94" s="2" t="s">
        <v>232</v>
      </c>
      <c r="P94" s="2" t="s">
        <v>17</v>
      </c>
      <c r="Q94" s="8" t="s">
        <v>17</v>
      </c>
      <c r="R94" s="2" t="s">
        <v>17</v>
      </c>
      <c r="S94" s="2">
        <v>8.5158696319808698</v>
      </c>
      <c r="T94" s="2">
        <v>2.12485487418691</v>
      </c>
      <c r="U94" s="2">
        <v>6</v>
      </c>
      <c r="V94" s="2" t="s">
        <v>135</v>
      </c>
      <c r="W94" s="2"/>
      <c r="X94" s="2" t="s">
        <v>136</v>
      </c>
      <c r="Y94" s="2" t="s">
        <v>197</v>
      </c>
      <c r="AJ94" s="2" t="s">
        <v>164</v>
      </c>
      <c r="AK94" s="2">
        <v>3.7182974382277401</v>
      </c>
      <c r="AL94" s="2">
        <v>1.4444535026372701E-2</v>
      </c>
      <c r="AM94" s="2" t="s">
        <v>17</v>
      </c>
      <c r="AN94" s="2" t="s">
        <v>17</v>
      </c>
      <c r="AO94" s="2" t="s">
        <v>58</v>
      </c>
      <c r="AP94" s="2" t="str">
        <f t="shared" si="6"/>
        <v>CG1</v>
      </c>
    </row>
    <row r="95" spans="15:42" ht="14.5" hidden="1" customHeight="1" x14ac:dyDescent="0.35">
      <c r="O95" s="2" t="s">
        <v>233</v>
      </c>
      <c r="P95" s="2">
        <v>23.134319156411099</v>
      </c>
      <c r="Q95" s="8">
        <v>2.0369094985111902</v>
      </c>
      <c r="R95" s="2" t="s">
        <v>17</v>
      </c>
      <c r="S95" s="2">
        <v>72.2525571910612</v>
      </c>
      <c r="T95" s="2">
        <v>8.5619567621336596</v>
      </c>
      <c r="U95" s="2">
        <v>6</v>
      </c>
      <c r="V95" s="2" t="s">
        <v>147</v>
      </c>
      <c r="W95" s="2"/>
      <c r="X95" s="2" t="s">
        <v>234</v>
      </c>
      <c r="Y95" s="2" t="s">
        <v>197</v>
      </c>
      <c r="AJ95" s="2" t="s">
        <v>165</v>
      </c>
      <c r="AK95" s="2">
        <v>1.5583453243201999</v>
      </c>
      <c r="AL95" s="2">
        <v>1.5392717932638999E-2</v>
      </c>
      <c r="AM95" s="2" t="s">
        <v>17</v>
      </c>
      <c r="AN95" s="2" t="s">
        <v>17</v>
      </c>
      <c r="AO95" s="2" t="s">
        <v>58</v>
      </c>
      <c r="AP95" s="2" t="str">
        <f t="shared" si="6"/>
        <v>CG1</v>
      </c>
    </row>
    <row r="96" spans="15:42" ht="14.5" hidden="1" customHeight="1" x14ac:dyDescent="0.35">
      <c r="O96" s="2" t="s">
        <v>235</v>
      </c>
      <c r="P96" s="2" t="s">
        <v>17</v>
      </c>
      <c r="Q96" s="8" t="s">
        <v>17</v>
      </c>
      <c r="R96" s="2" t="s">
        <v>152</v>
      </c>
      <c r="S96" s="2">
        <v>150</v>
      </c>
      <c r="T96" s="2" t="s">
        <v>17</v>
      </c>
      <c r="U96" s="2">
        <v>4</v>
      </c>
      <c r="V96" s="2" t="s">
        <v>207</v>
      </c>
      <c r="W96" s="2"/>
      <c r="X96" s="2" t="s">
        <v>208</v>
      </c>
      <c r="Y96" s="2" t="s">
        <v>197</v>
      </c>
      <c r="AJ96" s="2" t="s">
        <v>167</v>
      </c>
      <c r="AK96" s="2">
        <v>2.2826424398430598</v>
      </c>
      <c r="AL96" s="2">
        <v>1.3064154414135399E-2</v>
      </c>
      <c r="AM96" s="2" t="s">
        <v>17</v>
      </c>
      <c r="AN96" s="2" t="s">
        <v>17</v>
      </c>
      <c r="AO96" s="2" t="s">
        <v>58</v>
      </c>
      <c r="AP96" s="2" t="str">
        <f t="shared" si="6"/>
        <v>CG1</v>
      </c>
    </row>
    <row r="97" spans="15:42" ht="14.5" hidden="1" customHeight="1" x14ac:dyDescent="0.35">
      <c r="O97" s="2" t="s">
        <v>236</v>
      </c>
      <c r="P97" s="2">
        <v>101.868634361633</v>
      </c>
      <c r="Q97" s="8">
        <v>7.2478176866876103</v>
      </c>
      <c r="R97" s="2" t="s">
        <v>17</v>
      </c>
      <c r="S97" s="2">
        <v>57.195507781853102</v>
      </c>
      <c r="T97" s="2">
        <v>11.7712489863322</v>
      </c>
      <c r="U97" s="2">
        <v>1</v>
      </c>
      <c r="V97" s="2" t="s">
        <v>207</v>
      </c>
      <c r="W97" s="2" t="s">
        <v>93</v>
      </c>
      <c r="X97" s="2" t="s">
        <v>208</v>
      </c>
      <c r="Y97" s="2" t="s">
        <v>197</v>
      </c>
      <c r="AJ97" s="2" t="s">
        <v>220</v>
      </c>
      <c r="AK97" s="2">
        <v>4.3704888772894703</v>
      </c>
      <c r="AL97" s="2">
        <v>2.6398573950771199E-2</v>
      </c>
      <c r="AM97" s="2" t="s">
        <v>17</v>
      </c>
      <c r="AN97" s="2" t="s">
        <v>17</v>
      </c>
      <c r="AO97" s="2" t="s">
        <v>58</v>
      </c>
      <c r="AP97" s="2" t="str">
        <f t="shared" si="6"/>
        <v>CG3</v>
      </c>
    </row>
    <row r="98" spans="15:42" ht="14.5" hidden="1" customHeight="1" x14ac:dyDescent="0.35">
      <c r="O98" s="2" t="s">
        <v>237</v>
      </c>
      <c r="P98" s="2">
        <v>13.5092271951185</v>
      </c>
      <c r="Q98" s="8">
        <v>4.05720571491476</v>
      </c>
      <c r="R98" s="2" t="s">
        <v>17</v>
      </c>
      <c r="S98" s="2">
        <v>63.436615623876399</v>
      </c>
      <c r="T98" s="2">
        <v>8.4542723195945797</v>
      </c>
      <c r="U98" s="2">
        <v>2</v>
      </c>
      <c r="V98" s="2" t="s">
        <v>238</v>
      </c>
      <c r="W98" s="2" t="s">
        <v>93</v>
      </c>
      <c r="X98" s="2" t="s">
        <v>239</v>
      </c>
      <c r="Y98" s="2" t="s">
        <v>197</v>
      </c>
      <c r="AJ98" s="2" t="s">
        <v>426</v>
      </c>
      <c r="AK98" s="2">
        <v>-0.36299694765409302</v>
      </c>
      <c r="AL98" s="2">
        <v>2.1099460042248299E-2</v>
      </c>
      <c r="AM98" s="2">
        <v>39.356472271614699</v>
      </c>
      <c r="AN98" s="2">
        <v>11.994284252510999</v>
      </c>
      <c r="AO98" s="2" t="s">
        <v>56</v>
      </c>
      <c r="AP98" s="2" t="str">
        <f t="shared" si="6"/>
        <v>GDC1</v>
      </c>
    </row>
    <row r="99" spans="15:42" ht="14.5" hidden="1" customHeight="1" x14ac:dyDescent="0.35">
      <c r="O99" s="2" t="s">
        <v>240</v>
      </c>
      <c r="P99" s="2" t="s">
        <v>17</v>
      </c>
      <c r="Q99" s="8" t="s">
        <v>17</v>
      </c>
      <c r="R99" s="2" t="s">
        <v>152</v>
      </c>
      <c r="S99" s="2">
        <v>150</v>
      </c>
      <c r="T99" s="2" t="s">
        <v>17</v>
      </c>
      <c r="U99" s="2">
        <v>9</v>
      </c>
      <c r="V99" s="2" t="s">
        <v>122</v>
      </c>
      <c r="W99" s="2"/>
      <c r="X99" s="2" t="s">
        <v>123</v>
      </c>
      <c r="Y99" s="2" t="s">
        <v>197</v>
      </c>
      <c r="AJ99" s="2" t="s">
        <v>277</v>
      </c>
      <c r="AK99" s="2">
        <v>1.8633138744159099</v>
      </c>
      <c r="AL99" s="2">
        <v>1.7293999918052E-2</v>
      </c>
      <c r="AM99" s="2" t="s">
        <v>17</v>
      </c>
      <c r="AN99" s="2" t="s">
        <v>17</v>
      </c>
      <c r="AO99" s="2" t="s">
        <v>58</v>
      </c>
      <c r="AP99" s="2" t="str">
        <f t="shared" si="6"/>
        <v>CG4</v>
      </c>
    </row>
    <row r="100" spans="15:42" ht="14.5" hidden="1" customHeight="1" x14ac:dyDescent="0.35">
      <c r="O100" s="2" t="s">
        <v>241</v>
      </c>
      <c r="P100" s="2">
        <v>-41.985606438735097</v>
      </c>
      <c r="Q100" s="8">
        <v>5.2232164845921396</v>
      </c>
      <c r="R100" s="2" t="s">
        <v>17</v>
      </c>
      <c r="S100" s="2">
        <v>56.394639906412998</v>
      </c>
      <c r="T100" s="2">
        <v>13.4267721616828</v>
      </c>
      <c r="U100" s="2">
        <v>1</v>
      </c>
      <c r="V100" s="2" t="s">
        <v>207</v>
      </c>
      <c r="W100" s="2" t="s">
        <v>93</v>
      </c>
      <c r="X100" s="2" t="s">
        <v>208</v>
      </c>
      <c r="Y100" s="2" t="s">
        <v>197</v>
      </c>
      <c r="AJ100" s="2" t="s">
        <v>221</v>
      </c>
      <c r="AK100" s="2">
        <v>3.44385120182511</v>
      </c>
      <c r="AL100" s="2">
        <v>2.7417567950747901E-2</v>
      </c>
      <c r="AM100" s="2" t="s">
        <v>17</v>
      </c>
      <c r="AN100" s="2" t="s">
        <v>17</v>
      </c>
      <c r="AO100" s="2" t="s">
        <v>58</v>
      </c>
      <c r="AP100" s="2" t="str">
        <f t="shared" si="6"/>
        <v>CG3</v>
      </c>
    </row>
    <row r="101" spans="15:42" ht="14.5" hidden="1" customHeight="1" x14ac:dyDescent="0.35">
      <c r="O101" s="2" t="s">
        <v>242</v>
      </c>
      <c r="P101" s="2" t="s">
        <v>17</v>
      </c>
      <c r="Q101" s="8" t="s">
        <v>17</v>
      </c>
      <c r="R101" s="2" t="s">
        <v>152</v>
      </c>
      <c r="S101" s="2">
        <v>150</v>
      </c>
      <c r="T101" s="2" t="s">
        <v>17</v>
      </c>
      <c r="U101" s="2">
        <v>9</v>
      </c>
      <c r="V101" s="2" t="s">
        <v>132</v>
      </c>
      <c r="W101" s="2"/>
      <c r="X101" s="2" t="s">
        <v>153</v>
      </c>
      <c r="Y101" s="2" t="s">
        <v>197</v>
      </c>
      <c r="AJ101" s="2" t="s">
        <v>291</v>
      </c>
      <c r="AK101" s="2">
        <v>1.1871395883704401</v>
      </c>
      <c r="AL101" s="2">
        <v>2.0406284928439999E-2</v>
      </c>
      <c r="AM101" s="2" t="s">
        <v>17</v>
      </c>
      <c r="AN101" s="2" t="s">
        <v>17</v>
      </c>
      <c r="AO101" s="2" t="s">
        <v>58</v>
      </c>
      <c r="AP101" s="2" t="str">
        <f t="shared" si="6"/>
        <v>CG14</v>
      </c>
    </row>
    <row r="102" spans="15:42" ht="14.5" hidden="1" customHeight="1" x14ac:dyDescent="0.35">
      <c r="O102" s="2" t="s">
        <v>243</v>
      </c>
      <c r="P102" s="2">
        <v>20.533700458765001</v>
      </c>
      <c r="Q102" s="8">
        <v>0.248926149788322</v>
      </c>
      <c r="R102" s="2" t="s">
        <v>82</v>
      </c>
      <c r="S102" s="2">
        <v>4</v>
      </c>
      <c r="T102" s="2">
        <v>0.64092006545241598</v>
      </c>
      <c r="U102" s="2">
        <v>9</v>
      </c>
      <c r="V102" s="2" t="s">
        <v>139</v>
      </c>
      <c r="W102" s="2"/>
      <c r="X102" s="2" t="s">
        <v>140</v>
      </c>
      <c r="Y102" s="2" t="s">
        <v>197</v>
      </c>
      <c r="AJ102" s="2" t="s">
        <v>292</v>
      </c>
      <c r="AK102" s="2">
        <v>4.4491868956109899</v>
      </c>
      <c r="AL102" s="2">
        <v>2.0816754579534399E-2</v>
      </c>
      <c r="AM102" s="2" t="s">
        <v>17</v>
      </c>
      <c r="AN102" s="2" t="s">
        <v>17</v>
      </c>
      <c r="AO102" s="2" t="s">
        <v>58</v>
      </c>
      <c r="AP102" s="2" t="str">
        <f t="shared" si="6"/>
        <v>CG14</v>
      </c>
    </row>
    <row r="103" spans="15:42" ht="14.5" hidden="1" customHeight="1" x14ac:dyDescent="0.35">
      <c r="O103" s="2" t="s">
        <v>244</v>
      </c>
      <c r="P103" s="2">
        <v>19.501897506170501</v>
      </c>
      <c r="Q103" s="8">
        <v>0.15891445919441899</v>
      </c>
      <c r="R103" s="2" t="s">
        <v>17</v>
      </c>
      <c r="S103" s="2">
        <v>8.3114656398734308</v>
      </c>
      <c r="T103" s="2">
        <v>6.1194573374450396</v>
      </c>
      <c r="U103" s="2">
        <v>9</v>
      </c>
      <c r="V103" s="2" t="s">
        <v>78</v>
      </c>
      <c r="W103" s="2"/>
      <c r="X103" s="2" t="s">
        <v>79</v>
      </c>
      <c r="Y103" s="2" t="s">
        <v>197</v>
      </c>
      <c r="AJ103" s="2" t="s">
        <v>293</v>
      </c>
      <c r="AK103" s="2">
        <v>0.79319407110172901</v>
      </c>
      <c r="AL103" s="2">
        <v>0.30272555765626802</v>
      </c>
      <c r="AM103" s="2" t="s">
        <v>17</v>
      </c>
      <c r="AN103" s="2" t="s">
        <v>17</v>
      </c>
      <c r="AO103" s="2" t="s">
        <v>58</v>
      </c>
      <c r="AP103" s="2" t="str">
        <f t="shared" si="6"/>
        <v>CG14</v>
      </c>
    </row>
    <row r="104" spans="15:42" ht="14.5" hidden="1" customHeight="1" x14ac:dyDescent="0.35">
      <c r="O104" s="2" t="s">
        <v>245</v>
      </c>
      <c r="P104" s="2">
        <v>13.9957988470155</v>
      </c>
      <c r="Q104" s="8">
        <v>3.0663024925303</v>
      </c>
      <c r="R104" s="2" t="s">
        <v>17</v>
      </c>
      <c r="S104" s="2">
        <v>58.655943831652699</v>
      </c>
      <c r="T104" s="2">
        <v>5.5679079563434497</v>
      </c>
      <c r="U104" s="2">
        <v>8</v>
      </c>
      <c r="V104" s="2" t="s">
        <v>213</v>
      </c>
      <c r="W104" s="2" t="s">
        <v>93</v>
      </c>
      <c r="X104" s="2" t="s">
        <v>246</v>
      </c>
      <c r="Y104" s="2" t="s">
        <v>197</v>
      </c>
      <c r="AJ104" s="2" t="s">
        <v>169</v>
      </c>
      <c r="AK104" s="2">
        <v>1.1165711660770401</v>
      </c>
      <c r="AL104" s="2">
        <v>2.0144569528010799E-2</v>
      </c>
      <c r="AM104" s="2" t="s">
        <v>17</v>
      </c>
      <c r="AN104" s="2" t="s">
        <v>17</v>
      </c>
      <c r="AO104" s="2" t="s">
        <v>58</v>
      </c>
      <c r="AP104" s="2" t="str">
        <f t="shared" si="6"/>
        <v>CG1</v>
      </c>
    </row>
    <row r="105" spans="15:42" ht="14.5" hidden="1" customHeight="1" x14ac:dyDescent="0.35">
      <c r="O105" s="2" t="s">
        <v>247</v>
      </c>
      <c r="P105" s="2">
        <v>20.209907237316902</v>
      </c>
      <c r="Q105" s="8">
        <v>2.3434923692860301</v>
      </c>
      <c r="R105" s="2" t="s">
        <v>17</v>
      </c>
      <c r="S105" s="2">
        <v>20.136158760594</v>
      </c>
      <c r="T105" s="2">
        <v>12.109802821072901</v>
      </c>
      <c r="U105" s="2">
        <v>4</v>
      </c>
      <c r="V105" s="2" t="s">
        <v>110</v>
      </c>
      <c r="W105" s="2"/>
      <c r="X105" s="2" t="s">
        <v>119</v>
      </c>
      <c r="Y105" s="2" t="s">
        <v>197</v>
      </c>
      <c r="AJ105" s="2" t="s">
        <v>222</v>
      </c>
      <c r="AK105" s="2">
        <v>1.7793365937104499</v>
      </c>
      <c r="AL105" s="2">
        <v>1.3288162882873499E-2</v>
      </c>
      <c r="AM105" s="2" t="s">
        <v>17</v>
      </c>
      <c r="AN105" s="2" t="s">
        <v>17</v>
      </c>
      <c r="AO105" s="2" t="s">
        <v>58</v>
      </c>
      <c r="AP105" s="2" t="str">
        <f t="shared" si="6"/>
        <v>CG3</v>
      </c>
    </row>
    <row r="106" spans="15:42" ht="14.5" hidden="1" customHeight="1" x14ac:dyDescent="0.35">
      <c r="O106" s="2" t="s">
        <v>248</v>
      </c>
      <c r="P106" s="2">
        <v>20.0927983990955</v>
      </c>
      <c r="Q106" s="8">
        <v>2.58798936364893</v>
      </c>
      <c r="R106" s="2" t="s">
        <v>17</v>
      </c>
      <c r="S106" s="2">
        <v>85.7872731929845</v>
      </c>
      <c r="T106" s="2">
        <v>18.4217122456025</v>
      </c>
      <c r="U106" s="2">
        <v>5</v>
      </c>
      <c r="V106" s="2" t="s">
        <v>122</v>
      </c>
      <c r="W106" s="2"/>
      <c r="X106" s="2" t="s">
        <v>125</v>
      </c>
      <c r="Y106" s="2" t="s">
        <v>197</v>
      </c>
      <c r="AJ106" s="2" t="s">
        <v>351</v>
      </c>
      <c r="AK106" s="2">
        <v>4.4616264238382799</v>
      </c>
      <c r="AL106" s="2">
        <v>1.8837852035200098E-2</v>
      </c>
      <c r="AM106" s="2" t="s">
        <v>17</v>
      </c>
      <c r="AN106" s="2" t="s">
        <v>17</v>
      </c>
      <c r="AO106" s="2" t="s">
        <v>58</v>
      </c>
      <c r="AP106" s="2" t="str">
        <f t="shared" si="6"/>
        <v>CG17</v>
      </c>
    </row>
    <row r="107" spans="15:42" ht="14.5" hidden="1" customHeight="1" x14ac:dyDescent="0.35">
      <c r="O107" s="2" t="s">
        <v>249</v>
      </c>
      <c r="P107" s="2">
        <v>19.095024957532601</v>
      </c>
      <c r="Q107" s="8">
        <v>1.8808954651066201</v>
      </c>
      <c r="R107" s="2" t="s">
        <v>17</v>
      </c>
      <c r="S107" s="2">
        <v>74.344995978101295</v>
      </c>
      <c r="T107" s="2">
        <v>4.7656644919346203</v>
      </c>
      <c r="U107" s="2">
        <v>4</v>
      </c>
      <c r="V107" s="2" t="s">
        <v>110</v>
      </c>
      <c r="W107" s="2"/>
      <c r="X107" s="2" t="s">
        <v>119</v>
      </c>
      <c r="Y107" s="2" t="s">
        <v>197</v>
      </c>
      <c r="AJ107" s="2" t="s">
        <v>427</v>
      </c>
      <c r="AK107" s="2">
        <v>1.2944995521395299</v>
      </c>
      <c r="AL107" s="2">
        <v>6.6941207148712295E-2</v>
      </c>
      <c r="AM107" s="2" t="s">
        <v>17</v>
      </c>
      <c r="AN107" s="2" t="s">
        <v>17</v>
      </c>
      <c r="AO107" s="2" t="s">
        <v>58</v>
      </c>
      <c r="AP107" s="2" t="str">
        <f t="shared" si="6"/>
        <v>GDC1</v>
      </c>
    </row>
    <row r="108" spans="15:42" ht="14.5" hidden="1" customHeight="1" x14ac:dyDescent="0.35">
      <c r="O108" s="2" t="s">
        <v>250</v>
      </c>
      <c r="P108" s="2">
        <v>22.1847603893236</v>
      </c>
      <c r="Q108" s="8">
        <v>0.78038919705983101</v>
      </c>
      <c r="R108" s="2" t="s">
        <v>17</v>
      </c>
      <c r="S108" s="2">
        <v>34.285112939210897</v>
      </c>
      <c r="T108" s="2">
        <v>2.5492305303622902</v>
      </c>
      <c r="U108" s="2">
        <v>7</v>
      </c>
      <c r="V108" s="2" t="s">
        <v>104</v>
      </c>
      <c r="W108" s="2"/>
      <c r="X108" s="2" t="s">
        <v>105</v>
      </c>
      <c r="Y108" s="2" t="s">
        <v>197</v>
      </c>
      <c r="AJ108" s="2" t="s">
        <v>352</v>
      </c>
      <c r="AK108" s="2">
        <v>0.30471563521921202</v>
      </c>
      <c r="AL108" s="2">
        <v>3.14527496513883E-2</v>
      </c>
      <c r="AM108" s="2" t="s">
        <v>17</v>
      </c>
      <c r="AN108" s="2" t="s">
        <v>17</v>
      </c>
      <c r="AO108" s="2" t="s">
        <v>58</v>
      </c>
      <c r="AP108" s="2" t="str">
        <f t="shared" si="6"/>
        <v>CG17</v>
      </c>
    </row>
    <row r="109" spans="15:42" ht="14.5" hidden="1" customHeight="1" x14ac:dyDescent="0.35">
      <c r="O109" s="2" t="s">
        <v>251</v>
      </c>
      <c r="P109" s="2">
        <v>37.0929295902869</v>
      </c>
      <c r="Q109" s="8">
        <v>8.8839940618360203</v>
      </c>
      <c r="R109" s="2" t="s">
        <v>17</v>
      </c>
      <c r="S109" s="2">
        <v>57.255873091630797</v>
      </c>
      <c r="T109" s="2">
        <v>14.11815676388</v>
      </c>
      <c r="U109" s="2">
        <v>1</v>
      </c>
      <c r="V109" s="2" t="s">
        <v>207</v>
      </c>
      <c r="W109" s="2" t="s">
        <v>93</v>
      </c>
      <c r="X109" s="2" t="s">
        <v>208</v>
      </c>
      <c r="Y109" s="2" t="s">
        <v>197</v>
      </c>
      <c r="AJ109" s="2" t="s">
        <v>428</v>
      </c>
      <c r="AK109" s="2">
        <v>1.4040045552441101</v>
      </c>
      <c r="AL109" s="2">
        <v>4.0666840191236203E-2</v>
      </c>
      <c r="AM109" s="2" t="s">
        <v>17</v>
      </c>
      <c r="AN109" s="2" t="s">
        <v>17</v>
      </c>
      <c r="AO109" s="2" t="s">
        <v>58</v>
      </c>
      <c r="AP109" s="2" t="str">
        <f t="shared" si="6"/>
        <v>GDC1</v>
      </c>
    </row>
    <row r="110" spans="15:42" ht="14.5" hidden="1" customHeight="1" x14ac:dyDescent="0.35">
      <c r="O110" s="2" t="s">
        <v>252</v>
      </c>
      <c r="P110" s="2">
        <v>19.521556622777201</v>
      </c>
      <c r="Q110" s="8">
        <v>0.492376985614078</v>
      </c>
      <c r="R110" s="2" t="s">
        <v>17</v>
      </c>
      <c r="S110" s="2">
        <v>29.049195091768102</v>
      </c>
      <c r="T110" s="2">
        <v>1.01022192069841</v>
      </c>
      <c r="U110" s="2">
        <v>11</v>
      </c>
      <c r="V110" s="2" t="s">
        <v>78</v>
      </c>
      <c r="W110" s="2"/>
      <c r="X110" s="2" t="s">
        <v>190</v>
      </c>
      <c r="Y110" s="2" t="s">
        <v>197</v>
      </c>
      <c r="AJ110" s="2" t="s">
        <v>429</v>
      </c>
      <c r="AK110" s="2">
        <v>2.2684910535029501</v>
      </c>
      <c r="AL110" s="2">
        <v>3.68037676620128E-2</v>
      </c>
      <c r="AM110" s="2" t="s">
        <v>17</v>
      </c>
      <c r="AN110" s="2" t="s">
        <v>17</v>
      </c>
      <c r="AO110" s="2" t="s">
        <v>58</v>
      </c>
      <c r="AP110" s="2" t="str">
        <f t="shared" si="6"/>
        <v>GDC1</v>
      </c>
    </row>
    <row r="111" spans="15:42" ht="14.5" hidden="1" customHeight="1" x14ac:dyDescent="0.35">
      <c r="O111" s="2" t="s">
        <v>253</v>
      </c>
      <c r="P111" s="2">
        <v>19.726834619796499</v>
      </c>
      <c r="Q111" s="8">
        <v>2.7821406805939901</v>
      </c>
      <c r="R111" s="2" t="s">
        <v>17</v>
      </c>
      <c r="S111" s="2">
        <v>87.112513446207501</v>
      </c>
      <c r="T111" s="2">
        <v>4.8859231576362001</v>
      </c>
      <c r="U111" s="2">
        <v>3</v>
      </c>
      <c r="V111" s="2" t="s">
        <v>110</v>
      </c>
      <c r="W111" s="2"/>
      <c r="X111" s="2" t="s">
        <v>111</v>
      </c>
      <c r="Y111" s="2" t="s">
        <v>197</v>
      </c>
      <c r="AJ111" s="2" t="s">
        <v>353</v>
      </c>
      <c r="AK111" s="2">
        <v>1.9412776176845901</v>
      </c>
      <c r="AL111" s="2">
        <v>3.1755705042543603E-2</v>
      </c>
      <c r="AM111" s="2" t="s">
        <v>17</v>
      </c>
      <c r="AN111" s="2" t="s">
        <v>17</v>
      </c>
      <c r="AO111" s="2" t="s">
        <v>58</v>
      </c>
      <c r="AP111" s="2" t="str">
        <f t="shared" si="6"/>
        <v>CG17</v>
      </c>
    </row>
    <row r="112" spans="15:42" ht="14.5" hidden="1" customHeight="1" x14ac:dyDescent="0.35">
      <c r="O112" s="2" t="s">
        <v>254</v>
      </c>
      <c r="P112" s="2">
        <v>20.8083620805814</v>
      </c>
      <c r="Q112" s="8">
        <v>0.21060959949340899</v>
      </c>
      <c r="R112" s="2" t="s">
        <v>17</v>
      </c>
      <c r="S112" s="2">
        <v>21.6907934916978</v>
      </c>
      <c r="T112" s="2">
        <v>0.92324713888964505</v>
      </c>
      <c r="U112" s="2">
        <v>8</v>
      </c>
      <c r="V112" s="2" t="s">
        <v>135</v>
      </c>
      <c r="W112" s="2"/>
      <c r="X112" s="2" t="s">
        <v>136</v>
      </c>
      <c r="Y112" s="2" t="s">
        <v>197</v>
      </c>
      <c r="AJ112" s="2" t="s">
        <v>354</v>
      </c>
      <c r="AK112" s="2">
        <v>4.3644099488121499</v>
      </c>
      <c r="AL112" s="2">
        <v>1.9884668985667701E-2</v>
      </c>
      <c r="AM112" s="2" t="s">
        <v>17</v>
      </c>
      <c r="AN112" s="2" t="s">
        <v>17</v>
      </c>
      <c r="AO112" s="2" t="s">
        <v>58</v>
      </c>
      <c r="AP112" s="2" t="str">
        <f t="shared" si="6"/>
        <v>CG17</v>
      </c>
    </row>
    <row r="113" spans="15:42" ht="14.5" hidden="1" customHeight="1" x14ac:dyDescent="0.35">
      <c r="O113" s="2" t="s">
        <v>255</v>
      </c>
      <c r="P113" s="2" t="s">
        <v>17</v>
      </c>
      <c r="Q113" s="8" t="s">
        <v>17</v>
      </c>
      <c r="R113" s="2" t="s">
        <v>152</v>
      </c>
      <c r="S113" s="2">
        <v>150</v>
      </c>
      <c r="T113" s="2" t="s">
        <v>17</v>
      </c>
      <c r="U113" s="2">
        <v>9</v>
      </c>
      <c r="V113" s="2" t="s">
        <v>122</v>
      </c>
      <c r="W113" s="2"/>
      <c r="X113" s="2" t="s">
        <v>125</v>
      </c>
      <c r="Y113" s="2" t="s">
        <v>197</v>
      </c>
      <c r="AJ113" s="2" t="s">
        <v>430</v>
      </c>
      <c r="AK113" s="2">
        <v>4.2880833175517399</v>
      </c>
      <c r="AL113" s="2">
        <v>1.38374483866366E-2</v>
      </c>
      <c r="AM113" s="2" t="s">
        <v>17</v>
      </c>
      <c r="AN113" s="2" t="s">
        <v>17</v>
      </c>
      <c r="AO113" s="2" t="s">
        <v>58</v>
      </c>
      <c r="AP113" s="2" t="str">
        <f t="shared" si="6"/>
        <v>GDC1</v>
      </c>
    </row>
    <row r="114" spans="15:42" ht="14.5" hidden="1" customHeight="1" x14ac:dyDescent="0.35">
      <c r="O114" s="2" t="s">
        <v>256</v>
      </c>
      <c r="P114" s="2">
        <v>22.701630879975099</v>
      </c>
      <c r="Q114" s="8">
        <v>0.95415705116282401</v>
      </c>
      <c r="R114" s="2" t="s">
        <v>17</v>
      </c>
      <c r="S114" s="2">
        <v>64.809852342230499</v>
      </c>
      <c r="T114" s="2">
        <v>3.53721150958147</v>
      </c>
      <c r="U114" s="2">
        <v>11</v>
      </c>
      <c r="V114" s="2" t="s">
        <v>78</v>
      </c>
      <c r="W114" s="2"/>
      <c r="X114" s="2" t="s">
        <v>190</v>
      </c>
      <c r="Y114" s="2" t="s">
        <v>197</v>
      </c>
      <c r="AJ114" s="2" t="s">
        <v>294</v>
      </c>
      <c r="AK114" s="2">
        <v>3.83354065660928</v>
      </c>
      <c r="AL114" s="2">
        <v>2.2496055970592801E-2</v>
      </c>
      <c r="AM114" s="2" t="s">
        <v>17</v>
      </c>
      <c r="AN114" s="2" t="s">
        <v>17</v>
      </c>
      <c r="AO114" s="2" t="s">
        <v>58</v>
      </c>
      <c r="AP114" s="2" t="str">
        <f t="shared" si="6"/>
        <v>CG14</v>
      </c>
    </row>
    <row r="115" spans="15:42" ht="14.5" hidden="1" customHeight="1" x14ac:dyDescent="0.35">
      <c r="O115" s="2" t="s">
        <v>257</v>
      </c>
      <c r="P115" s="2">
        <v>26.8334451055192</v>
      </c>
      <c r="Q115" s="8">
        <v>2.2418028117108002</v>
      </c>
      <c r="R115" s="2" t="s">
        <v>17</v>
      </c>
      <c r="S115" s="2">
        <v>23.2725089705324</v>
      </c>
      <c r="T115" s="2">
        <v>11.336217225081</v>
      </c>
      <c r="U115" s="2">
        <v>4</v>
      </c>
      <c r="V115" s="2" t="s">
        <v>110</v>
      </c>
      <c r="W115" s="2" t="s">
        <v>93</v>
      </c>
      <c r="X115" s="2" t="s">
        <v>119</v>
      </c>
      <c r="Y115" s="2" t="s">
        <v>197</v>
      </c>
      <c r="AJ115" s="2" t="s">
        <v>225</v>
      </c>
      <c r="AK115" s="2">
        <v>4.0005162477742999</v>
      </c>
      <c r="AL115" s="2">
        <v>2.0225798217687E-2</v>
      </c>
      <c r="AM115" s="2" t="s">
        <v>17</v>
      </c>
      <c r="AN115" s="2" t="s">
        <v>17</v>
      </c>
      <c r="AO115" s="2" t="s">
        <v>58</v>
      </c>
      <c r="AP115" s="2" t="str">
        <f t="shared" si="6"/>
        <v>CG3</v>
      </c>
    </row>
    <row r="116" spans="15:42" ht="14.5" hidden="1" customHeight="1" x14ac:dyDescent="0.35">
      <c r="O116" s="2" t="s">
        <v>258</v>
      </c>
      <c r="P116" s="2" t="s">
        <v>17</v>
      </c>
      <c r="Q116" s="8" t="s">
        <v>17</v>
      </c>
      <c r="R116" s="2" t="s">
        <v>17</v>
      </c>
      <c r="S116" s="2">
        <v>109.698981289316</v>
      </c>
      <c r="T116" s="2" t="s">
        <v>17</v>
      </c>
      <c r="U116" s="2">
        <v>7</v>
      </c>
      <c r="V116" s="2" t="s">
        <v>132</v>
      </c>
      <c r="W116" s="2"/>
      <c r="X116" s="2" t="s">
        <v>133</v>
      </c>
      <c r="Y116" s="2" t="s">
        <v>197</v>
      </c>
      <c r="AJ116" s="2" t="s">
        <v>226</v>
      </c>
      <c r="AK116" s="2">
        <v>3.4669306486776899</v>
      </c>
      <c r="AL116" s="2">
        <v>1.34628390813954E-2</v>
      </c>
      <c r="AM116" s="2" t="s">
        <v>17</v>
      </c>
      <c r="AN116" s="2" t="s">
        <v>17</v>
      </c>
      <c r="AO116" s="2" t="s">
        <v>58</v>
      </c>
      <c r="AP116" s="2" t="str">
        <f t="shared" si="6"/>
        <v>CG3</v>
      </c>
    </row>
    <row r="117" spans="15:42" ht="14.5" hidden="1" customHeight="1" x14ac:dyDescent="0.35">
      <c r="O117" s="2" t="s">
        <v>259</v>
      </c>
      <c r="P117" s="2">
        <v>17.737358618765601</v>
      </c>
      <c r="Q117" s="8">
        <v>2.5497891285248602</v>
      </c>
      <c r="R117" s="2" t="s">
        <v>17</v>
      </c>
      <c r="S117" s="2">
        <v>89.6073107993289</v>
      </c>
      <c r="T117" s="2">
        <v>13.688188693451901</v>
      </c>
      <c r="U117" s="2">
        <v>3</v>
      </c>
      <c r="V117" s="2" t="s">
        <v>96</v>
      </c>
      <c r="W117" s="2"/>
      <c r="X117" s="2" t="s">
        <v>97</v>
      </c>
      <c r="Y117" s="2" t="s">
        <v>197</v>
      </c>
      <c r="AJ117" s="2" t="s">
        <v>170</v>
      </c>
      <c r="AK117" s="2">
        <v>1.3517969646433099</v>
      </c>
      <c r="AL117" s="2">
        <v>7.6865113204792196E-3</v>
      </c>
      <c r="AM117" s="2" t="s">
        <v>17</v>
      </c>
      <c r="AN117" s="2" t="s">
        <v>17</v>
      </c>
      <c r="AO117" s="2" t="s">
        <v>58</v>
      </c>
      <c r="AP117" s="2" t="str">
        <f t="shared" si="6"/>
        <v>CG1</v>
      </c>
    </row>
    <row r="118" spans="15:42" ht="14.5" hidden="1" customHeight="1" x14ac:dyDescent="0.35">
      <c r="O118" s="2" t="s">
        <v>260</v>
      </c>
      <c r="P118" s="2">
        <v>16.037621219366802</v>
      </c>
      <c r="Q118" s="8">
        <v>0.29122824895678601</v>
      </c>
      <c r="R118" s="2" t="s">
        <v>82</v>
      </c>
      <c r="S118" s="2">
        <v>4</v>
      </c>
      <c r="T118" s="2">
        <v>1.45114921727919</v>
      </c>
      <c r="U118" s="2">
        <v>8</v>
      </c>
      <c r="V118" s="2" t="s">
        <v>135</v>
      </c>
      <c r="W118" s="2"/>
      <c r="X118" s="2" t="s">
        <v>136</v>
      </c>
      <c r="Y118" s="2" t="s">
        <v>197</v>
      </c>
      <c r="AJ118" s="2" t="s">
        <v>171</v>
      </c>
      <c r="AK118" s="2">
        <v>2.0836427542990901</v>
      </c>
      <c r="AL118" s="2">
        <v>1.37707450826104E-2</v>
      </c>
      <c r="AM118" s="2" t="s">
        <v>17</v>
      </c>
      <c r="AN118" s="2" t="s">
        <v>17</v>
      </c>
      <c r="AO118" s="2" t="s">
        <v>58</v>
      </c>
      <c r="AP118" s="2" t="str">
        <f t="shared" si="6"/>
        <v>CG1</v>
      </c>
    </row>
    <row r="119" spans="15:42" ht="14.5" hidden="1" customHeight="1" x14ac:dyDescent="0.35">
      <c r="O119" s="2" t="s">
        <v>261</v>
      </c>
      <c r="P119" s="2">
        <v>17.775273378321099</v>
      </c>
      <c r="Q119" s="8">
        <v>1.40689417729182</v>
      </c>
      <c r="R119" s="2" t="s">
        <v>17</v>
      </c>
      <c r="S119" s="2">
        <v>16.828312527560499</v>
      </c>
      <c r="T119" s="2">
        <v>2.8384551950974899</v>
      </c>
      <c r="U119" s="2">
        <v>8</v>
      </c>
      <c r="V119" s="2" t="s">
        <v>262</v>
      </c>
      <c r="W119" s="2"/>
      <c r="X119" s="2" t="s">
        <v>263</v>
      </c>
      <c r="Y119" s="2" t="s">
        <v>197</v>
      </c>
      <c r="AJ119" s="2" t="s">
        <v>355</v>
      </c>
      <c r="AK119" s="2">
        <v>4.3290067162922501</v>
      </c>
      <c r="AL119" s="2">
        <v>1.4117196329399799E-2</v>
      </c>
      <c r="AM119" s="2" t="s">
        <v>17</v>
      </c>
      <c r="AN119" s="2" t="s">
        <v>17</v>
      </c>
      <c r="AO119" s="2" t="s">
        <v>58</v>
      </c>
      <c r="AP119" s="2" t="str">
        <f t="shared" si="6"/>
        <v>CG17</v>
      </c>
    </row>
    <row r="120" spans="15:42" ht="14.5" hidden="1" customHeight="1" x14ac:dyDescent="0.35">
      <c r="O120" s="2" t="s">
        <v>264</v>
      </c>
      <c r="P120" s="2" t="s">
        <v>17</v>
      </c>
      <c r="Q120" s="8" t="s">
        <v>17</v>
      </c>
      <c r="R120" s="2" t="s">
        <v>152</v>
      </c>
      <c r="S120" s="2">
        <v>150</v>
      </c>
      <c r="T120" s="2" t="s">
        <v>17</v>
      </c>
      <c r="U120" s="2">
        <v>6</v>
      </c>
      <c r="V120" s="2" t="s">
        <v>132</v>
      </c>
      <c r="W120" s="2"/>
      <c r="X120" s="2" t="s">
        <v>153</v>
      </c>
      <c r="Y120" s="2" t="s">
        <v>197</v>
      </c>
      <c r="AJ120" s="2" t="s">
        <v>356</v>
      </c>
      <c r="AK120" s="2">
        <v>2.4962396098726898</v>
      </c>
      <c r="AL120" s="2">
        <v>1.67903579606693E-2</v>
      </c>
      <c r="AM120" s="2" t="s">
        <v>17</v>
      </c>
      <c r="AN120" s="2" t="s">
        <v>17</v>
      </c>
      <c r="AO120" s="2" t="s">
        <v>58</v>
      </c>
      <c r="AP120" s="2" t="str">
        <f t="shared" si="6"/>
        <v>CG17</v>
      </c>
    </row>
    <row r="121" spans="15:42" ht="14.5" hidden="1" customHeight="1" x14ac:dyDescent="0.35">
      <c r="O121" s="2" t="s">
        <v>265</v>
      </c>
      <c r="P121" s="2">
        <v>96.2059294863529</v>
      </c>
      <c r="Q121" s="8">
        <v>2.39546477864871</v>
      </c>
      <c r="R121" s="2" t="s">
        <v>17</v>
      </c>
      <c r="S121" s="2">
        <v>8.5069702864361698</v>
      </c>
      <c r="T121" s="2">
        <v>2.3199399335902502</v>
      </c>
      <c r="U121" s="2">
        <v>7</v>
      </c>
      <c r="V121" s="2" t="s">
        <v>139</v>
      </c>
      <c r="W121" s="2" t="s">
        <v>93</v>
      </c>
      <c r="X121" s="2" t="s">
        <v>140</v>
      </c>
      <c r="Y121" s="2" t="s">
        <v>197</v>
      </c>
      <c r="AJ121" s="2" t="s">
        <v>175</v>
      </c>
      <c r="AK121" s="2">
        <v>1.5912781550717401</v>
      </c>
      <c r="AL121" s="2">
        <v>1.4771768181637701E-2</v>
      </c>
      <c r="AM121" s="2" t="s">
        <v>17</v>
      </c>
      <c r="AN121" s="2" t="s">
        <v>17</v>
      </c>
      <c r="AO121" s="2" t="s">
        <v>58</v>
      </c>
      <c r="AP121" s="2" t="str">
        <f t="shared" si="6"/>
        <v>CG1</v>
      </c>
    </row>
    <row r="122" spans="15:42" ht="14.5" hidden="1" customHeight="1" x14ac:dyDescent="0.35">
      <c r="O122" s="2" t="s">
        <v>266</v>
      </c>
      <c r="P122" s="2" t="s">
        <v>17</v>
      </c>
      <c r="Q122" s="8" t="s">
        <v>17</v>
      </c>
      <c r="R122" s="2" t="s">
        <v>17</v>
      </c>
      <c r="S122" s="2">
        <v>5.6717548568857401</v>
      </c>
      <c r="T122" s="2">
        <v>3.0527100609765898</v>
      </c>
      <c r="U122" s="2">
        <v>10</v>
      </c>
      <c r="V122" s="2" t="s">
        <v>158</v>
      </c>
      <c r="W122" s="2"/>
      <c r="X122" s="2" t="s">
        <v>159</v>
      </c>
      <c r="Y122" s="2" t="s">
        <v>197</v>
      </c>
      <c r="AJ122" s="2" t="s">
        <v>176</v>
      </c>
      <c r="AK122" s="2">
        <v>2.9114452289069801</v>
      </c>
      <c r="AL122" s="2">
        <v>1.1541882773775601E-2</v>
      </c>
      <c r="AM122" s="2" t="s">
        <v>17</v>
      </c>
      <c r="AN122" s="2" t="s">
        <v>17</v>
      </c>
      <c r="AO122" s="2" t="s">
        <v>58</v>
      </c>
      <c r="AP122" s="2" t="str">
        <f t="shared" si="6"/>
        <v>CG1</v>
      </c>
    </row>
    <row r="123" spans="15:42" ht="14.5" hidden="1" customHeight="1" x14ac:dyDescent="0.35">
      <c r="O123" s="2" t="s">
        <v>267</v>
      </c>
      <c r="P123" s="2">
        <v>20.528169839453</v>
      </c>
      <c r="Q123" s="8">
        <v>8.1773165507197394</v>
      </c>
      <c r="R123" s="2" t="s">
        <v>17</v>
      </c>
      <c r="S123" s="2">
        <v>97.295081873131394</v>
      </c>
      <c r="T123" s="2">
        <v>12.6066362142488</v>
      </c>
      <c r="U123" s="2">
        <v>3</v>
      </c>
      <c r="V123" s="2" t="s">
        <v>110</v>
      </c>
      <c r="W123" s="2"/>
      <c r="X123" s="2" t="s">
        <v>119</v>
      </c>
      <c r="Y123" s="2" t="s">
        <v>197</v>
      </c>
      <c r="AJ123" s="2" t="s">
        <v>227</v>
      </c>
      <c r="AK123" s="2">
        <v>2.63276614831195</v>
      </c>
      <c r="AL123" s="2">
        <v>1.73332585469415E-2</v>
      </c>
      <c r="AM123" s="2" t="s">
        <v>17</v>
      </c>
      <c r="AN123" s="2" t="s">
        <v>17</v>
      </c>
      <c r="AO123" s="2" t="s">
        <v>58</v>
      </c>
      <c r="AP123" s="2" t="str">
        <f t="shared" si="6"/>
        <v>CG3</v>
      </c>
    </row>
    <row r="124" spans="15:42" ht="14.5" hidden="1" customHeight="1" x14ac:dyDescent="0.35">
      <c r="O124" s="2" t="s">
        <v>268</v>
      </c>
      <c r="P124" s="2">
        <v>19.494204042066301</v>
      </c>
      <c r="Q124" s="8">
        <v>0.59037434967883495</v>
      </c>
      <c r="R124" s="2" t="s">
        <v>17</v>
      </c>
      <c r="S124" s="2">
        <v>30.771115103607801</v>
      </c>
      <c r="T124" s="2">
        <v>0.951546606057592</v>
      </c>
      <c r="U124" s="2">
        <v>9</v>
      </c>
      <c r="V124" s="2" t="s">
        <v>116</v>
      </c>
      <c r="W124" s="2"/>
      <c r="X124" s="2" t="s">
        <v>166</v>
      </c>
      <c r="Y124" s="2" t="s">
        <v>197</v>
      </c>
      <c r="AJ124" s="2" t="s">
        <v>295</v>
      </c>
      <c r="AK124" s="2">
        <v>2.0280349130294502</v>
      </c>
      <c r="AL124" s="2">
        <v>1.4315080452319899E-2</v>
      </c>
      <c r="AM124" s="2" t="s">
        <v>17</v>
      </c>
      <c r="AN124" s="2" t="s">
        <v>17</v>
      </c>
      <c r="AO124" s="2" t="s">
        <v>58</v>
      </c>
      <c r="AP124" s="2" t="str">
        <f t="shared" si="6"/>
        <v>CG14</v>
      </c>
    </row>
    <row r="125" spans="15:42" ht="14.5" hidden="1" customHeight="1" x14ac:dyDescent="0.35">
      <c r="O125" s="2" t="s">
        <v>269</v>
      </c>
      <c r="P125" s="2">
        <v>21.5833822550223</v>
      </c>
      <c r="Q125" s="8">
        <v>3.33422710882631</v>
      </c>
      <c r="R125" s="2" t="s">
        <v>17</v>
      </c>
      <c r="S125" s="2">
        <v>87.665858266537597</v>
      </c>
      <c r="T125" s="2">
        <v>4.4062787813591804</v>
      </c>
      <c r="U125" s="2">
        <v>3</v>
      </c>
      <c r="V125" s="2" t="s">
        <v>110</v>
      </c>
      <c r="W125" s="2"/>
      <c r="X125" s="2" t="s">
        <v>119</v>
      </c>
      <c r="Y125" s="2" t="s">
        <v>197</v>
      </c>
      <c r="AJ125" s="2" t="s">
        <v>228</v>
      </c>
      <c r="AK125" s="2">
        <v>4.0489514150683297</v>
      </c>
      <c r="AL125" s="2">
        <v>2.01534303391692E-2</v>
      </c>
      <c r="AM125" s="2" t="s">
        <v>17</v>
      </c>
      <c r="AN125" s="2" t="s">
        <v>17</v>
      </c>
      <c r="AO125" s="2" t="s">
        <v>58</v>
      </c>
      <c r="AP125" s="2" t="str">
        <f t="shared" si="6"/>
        <v>CG3</v>
      </c>
    </row>
    <row r="126" spans="15:42" ht="14.5" hidden="1" customHeight="1" x14ac:dyDescent="0.35">
      <c r="O126" s="2" t="s">
        <v>270</v>
      </c>
      <c r="P126" s="2">
        <v>21.5353249522874</v>
      </c>
      <c r="Q126" s="8">
        <v>0.18022248909893099</v>
      </c>
      <c r="R126" s="2" t="s">
        <v>17</v>
      </c>
      <c r="S126" s="2">
        <v>17.1762417702408</v>
      </c>
      <c r="T126" s="2">
        <v>1.8019151220437499</v>
      </c>
      <c r="U126" s="2">
        <v>6</v>
      </c>
      <c r="V126" s="2" t="s">
        <v>92</v>
      </c>
      <c r="W126" s="2"/>
      <c r="X126" s="2" t="s">
        <v>94</v>
      </c>
      <c r="Y126" s="2" t="s">
        <v>197</v>
      </c>
      <c r="AJ126" s="2" t="s">
        <v>229</v>
      </c>
      <c r="AK126" s="2">
        <v>4.2725220262943804</v>
      </c>
      <c r="AL126" s="2">
        <v>1.8142409382599801E-2</v>
      </c>
      <c r="AM126" s="2" t="s">
        <v>17</v>
      </c>
      <c r="AN126" s="2" t="s">
        <v>17</v>
      </c>
      <c r="AO126" s="2" t="s">
        <v>58</v>
      </c>
      <c r="AP126" s="2" t="str">
        <f t="shared" si="6"/>
        <v>CG3</v>
      </c>
    </row>
    <row r="127" spans="15:42" ht="14.5" hidden="1" customHeight="1" x14ac:dyDescent="0.35">
      <c r="O127" s="2" t="s">
        <v>271</v>
      </c>
      <c r="P127" s="2">
        <v>23.013600800697301</v>
      </c>
      <c r="Q127" s="8">
        <v>0.87162943910572099</v>
      </c>
      <c r="R127" s="2" t="s">
        <v>17</v>
      </c>
      <c r="S127" s="2">
        <v>48.2987444548192</v>
      </c>
      <c r="T127" s="2">
        <v>3.0237006105945299</v>
      </c>
      <c r="U127" s="2">
        <v>9</v>
      </c>
      <c r="V127" s="2" t="s">
        <v>147</v>
      </c>
      <c r="W127" s="2"/>
      <c r="X127" s="2" t="s">
        <v>234</v>
      </c>
      <c r="Y127" s="2" t="s">
        <v>197</v>
      </c>
      <c r="AJ127" s="2" t="s">
        <v>230</v>
      </c>
      <c r="AK127" s="2">
        <v>3.2875286173170402</v>
      </c>
      <c r="AL127" s="2">
        <v>2.3075318409965399E-2</v>
      </c>
      <c r="AM127" s="2" t="s">
        <v>17</v>
      </c>
      <c r="AN127" s="2" t="s">
        <v>17</v>
      </c>
      <c r="AO127" s="2" t="s">
        <v>58</v>
      </c>
      <c r="AP127" s="2" t="str">
        <f t="shared" si="6"/>
        <v>CG3</v>
      </c>
    </row>
    <row r="128" spans="15:42" ht="14.5" hidden="1" customHeight="1" x14ac:dyDescent="0.35">
      <c r="O128" s="2" t="s">
        <v>272</v>
      </c>
      <c r="P128" s="2">
        <v>7.0844802312146102</v>
      </c>
      <c r="Q128" s="8">
        <v>1.68920441192367</v>
      </c>
      <c r="R128" s="2" t="s">
        <v>17</v>
      </c>
      <c r="S128" s="2" t="s">
        <v>17</v>
      </c>
      <c r="T128" s="2" t="s">
        <v>17</v>
      </c>
      <c r="U128" s="2">
        <v>2</v>
      </c>
      <c r="V128" s="2" t="s">
        <v>183</v>
      </c>
      <c r="W128" s="2" t="s">
        <v>273</v>
      </c>
      <c r="X128" s="2" t="s">
        <v>184</v>
      </c>
      <c r="Y128" s="2" t="s">
        <v>274</v>
      </c>
      <c r="AJ128" s="2" t="s">
        <v>296</v>
      </c>
      <c r="AK128" s="2">
        <v>0.85268028476601498</v>
      </c>
      <c r="AL128" s="2">
        <v>3.4657860673402902E-2</v>
      </c>
      <c r="AM128" s="2" t="s">
        <v>17</v>
      </c>
      <c r="AN128" s="2" t="s">
        <v>17</v>
      </c>
      <c r="AO128" s="2" t="s">
        <v>58</v>
      </c>
      <c r="AP128" s="2" t="str">
        <f t="shared" si="6"/>
        <v>CG14</v>
      </c>
    </row>
    <row r="129" spans="15:42" ht="14.5" hidden="1" customHeight="1" x14ac:dyDescent="0.35">
      <c r="O129" s="2" t="s">
        <v>275</v>
      </c>
      <c r="P129" s="2">
        <v>21.1558745445273</v>
      </c>
      <c r="Q129" s="8">
        <v>0.20617446291305699</v>
      </c>
      <c r="R129" s="2" t="s">
        <v>17</v>
      </c>
      <c r="S129" s="2">
        <v>18.297325787544501</v>
      </c>
      <c r="T129" s="2">
        <v>1.1147521992421701</v>
      </c>
      <c r="U129" s="2">
        <v>10</v>
      </c>
      <c r="V129" s="2" t="s">
        <v>158</v>
      </c>
      <c r="W129" s="2"/>
      <c r="X129" s="2" t="s">
        <v>159</v>
      </c>
      <c r="Y129" s="2" t="s">
        <v>274</v>
      </c>
      <c r="AJ129" s="2" t="s">
        <v>297</v>
      </c>
      <c r="AK129" s="2">
        <v>4.00884431904396</v>
      </c>
      <c r="AL129" s="2">
        <v>1.22115561176767E-2</v>
      </c>
      <c r="AM129" s="2" t="s">
        <v>17</v>
      </c>
      <c r="AN129" s="2" t="s">
        <v>17</v>
      </c>
      <c r="AO129" s="2" t="s">
        <v>58</v>
      </c>
      <c r="AP129" s="2" t="str">
        <f t="shared" si="6"/>
        <v>CG14</v>
      </c>
    </row>
    <row r="130" spans="15:42" ht="14.5" hidden="1" customHeight="1" x14ac:dyDescent="0.35">
      <c r="O130" s="2" t="s">
        <v>276</v>
      </c>
      <c r="P130" s="2">
        <v>21.966477953909902</v>
      </c>
      <c r="Q130" s="8">
        <v>2.6386824080601898</v>
      </c>
      <c r="R130" s="2" t="s">
        <v>17</v>
      </c>
      <c r="S130" s="2">
        <v>117.717602105816</v>
      </c>
      <c r="T130" s="2">
        <v>13.757478251504001</v>
      </c>
      <c r="U130" s="2">
        <v>7</v>
      </c>
      <c r="V130" s="2" t="s">
        <v>107</v>
      </c>
      <c r="W130" s="2"/>
      <c r="X130" s="2" t="s">
        <v>150</v>
      </c>
      <c r="Y130" s="2" t="s">
        <v>274</v>
      </c>
      <c r="AJ130" s="2" t="s">
        <v>401</v>
      </c>
      <c r="AK130" s="2">
        <v>4.0832089951372996</v>
      </c>
      <c r="AL130" s="2">
        <v>2.34419247192236E-2</v>
      </c>
      <c r="AM130" s="2" t="s">
        <v>17</v>
      </c>
      <c r="AN130" s="2" t="s">
        <v>17</v>
      </c>
      <c r="AO130" s="2" t="s">
        <v>58</v>
      </c>
      <c r="AP130" s="2" t="str">
        <f t="shared" si="6"/>
        <v>CG22</v>
      </c>
    </row>
    <row r="131" spans="15:42" ht="14.5" hidden="1" customHeight="1" x14ac:dyDescent="0.35">
      <c r="O131" s="2" t="s">
        <v>277</v>
      </c>
      <c r="P131" s="2">
        <v>22.3639744993595</v>
      </c>
      <c r="Q131" s="8">
        <v>2.0969006753459798</v>
      </c>
      <c r="R131" s="2" t="s">
        <v>17</v>
      </c>
      <c r="S131" s="2">
        <v>113.087018355688</v>
      </c>
      <c r="T131" s="2">
        <v>13.3445422111035</v>
      </c>
      <c r="U131" s="2">
        <v>9</v>
      </c>
      <c r="V131" s="2" t="s">
        <v>116</v>
      </c>
      <c r="W131" s="2"/>
      <c r="X131" s="2" t="s">
        <v>117</v>
      </c>
      <c r="Y131" s="2" t="s">
        <v>274</v>
      </c>
      <c r="AJ131" s="2" t="s">
        <v>231</v>
      </c>
      <c r="AK131" s="2">
        <v>4.2595308517617898</v>
      </c>
      <c r="AL131" s="2">
        <v>1.9973385550262401E-2</v>
      </c>
      <c r="AM131" s="2" t="s">
        <v>17</v>
      </c>
      <c r="AN131" s="2" t="s">
        <v>17</v>
      </c>
      <c r="AO131" s="2" t="s">
        <v>58</v>
      </c>
      <c r="AP131" s="2" t="str">
        <f t="shared" si="6"/>
        <v>CG3</v>
      </c>
    </row>
    <row r="132" spans="15:42" ht="14.5" hidden="1" customHeight="1" x14ac:dyDescent="0.35">
      <c r="O132" s="2" t="s">
        <v>278</v>
      </c>
      <c r="P132" s="2">
        <v>19.877560316335899</v>
      </c>
      <c r="Q132" s="8">
        <v>0.93153943345296097</v>
      </c>
      <c r="R132" s="2" t="s">
        <v>17</v>
      </c>
      <c r="S132" s="2">
        <v>30.956618622008499</v>
      </c>
      <c r="T132" s="2">
        <v>1.50631812414177</v>
      </c>
      <c r="U132" s="2">
        <v>8</v>
      </c>
      <c r="V132" s="2" t="s">
        <v>86</v>
      </c>
      <c r="W132" s="2"/>
      <c r="X132" s="2" t="s">
        <v>87</v>
      </c>
      <c r="Y132" s="2" t="s">
        <v>274</v>
      </c>
      <c r="AJ132" s="2" t="s">
        <v>402</v>
      </c>
      <c r="AK132" s="2">
        <v>4.1600628597303801</v>
      </c>
      <c r="AL132" s="2">
        <v>1.7062223192600399E-2</v>
      </c>
      <c r="AM132" s="2" t="s">
        <v>17</v>
      </c>
      <c r="AN132" s="2" t="s">
        <v>17</v>
      </c>
      <c r="AO132" s="2" t="s">
        <v>58</v>
      </c>
      <c r="AP132" s="2" t="str">
        <f t="shared" si="6"/>
        <v>CG22</v>
      </c>
    </row>
    <row r="133" spans="15:42" ht="14.5" hidden="1" customHeight="1" x14ac:dyDescent="0.35">
      <c r="O133" s="2" t="s">
        <v>279</v>
      </c>
      <c r="P133" s="2">
        <v>23.521498958906101</v>
      </c>
      <c r="Q133" s="8">
        <v>0.53477796953346401</v>
      </c>
      <c r="R133" s="2" t="s">
        <v>17</v>
      </c>
      <c r="S133" s="2">
        <v>13.405816860360201</v>
      </c>
      <c r="T133" s="2">
        <v>1.42741505607426</v>
      </c>
      <c r="U133" s="2">
        <v>9</v>
      </c>
      <c r="V133" s="2" t="s">
        <v>280</v>
      </c>
      <c r="W133" s="2"/>
      <c r="X133" s="2" t="s">
        <v>281</v>
      </c>
      <c r="Y133" s="2" t="s">
        <v>274</v>
      </c>
      <c r="AJ133" s="2" t="s">
        <v>403</v>
      </c>
      <c r="AK133" s="2">
        <v>3.84724559101869</v>
      </c>
      <c r="AL133" s="2">
        <v>1.9278692813935398E-2</v>
      </c>
      <c r="AM133" s="2" t="s">
        <v>17</v>
      </c>
      <c r="AN133" s="2" t="s">
        <v>17</v>
      </c>
      <c r="AO133" s="2" t="s">
        <v>58</v>
      </c>
      <c r="AP133" s="2" t="str">
        <f t="shared" ref="AP133:AP158" si="7">VLOOKUP(AJ133,$O$4:$Y$287,11,FALSE)</f>
        <v>CG22</v>
      </c>
    </row>
    <row r="134" spans="15:42" ht="14.5" hidden="1" customHeight="1" x14ac:dyDescent="0.35">
      <c r="O134" s="2" t="s">
        <v>282</v>
      </c>
      <c r="P134" s="2">
        <v>22.467637529396999</v>
      </c>
      <c r="Q134" s="8">
        <v>0.41549600103314399</v>
      </c>
      <c r="R134" s="2" t="s">
        <v>17</v>
      </c>
      <c r="S134" s="2">
        <v>26.168828580296001</v>
      </c>
      <c r="T134" s="2">
        <v>1.64753796264196</v>
      </c>
      <c r="U134" s="2">
        <v>8</v>
      </c>
      <c r="V134" s="2" t="s">
        <v>139</v>
      </c>
      <c r="W134" s="2"/>
      <c r="X134" s="2" t="s">
        <v>140</v>
      </c>
      <c r="Y134" s="2" t="s">
        <v>274</v>
      </c>
      <c r="AJ134" s="2" t="s">
        <v>232</v>
      </c>
      <c r="AK134" s="2">
        <v>1.1584285935487399</v>
      </c>
      <c r="AL134" s="2">
        <v>0.70443126879425699</v>
      </c>
      <c r="AM134" s="2" t="s">
        <v>17</v>
      </c>
      <c r="AN134" s="2" t="s">
        <v>17</v>
      </c>
      <c r="AO134" s="2" t="s">
        <v>58</v>
      </c>
      <c r="AP134" s="2" t="str">
        <f t="shared" si="7"/>
        <v>CG3</v>
      </c>
    </row>
    <row r="135" spans="15:42" ht="14.5" hidden="1" customHeight="1" x14ac:dyDescent="0.35">
      <c r="O135" s="2" t="s">
        <v>283</v>
      </c>
      <c r="P135" s="2" t="s">
        <v>17</v>
      </c>
      <c r="Q135" s="8" t="s">
        <v>17</v>
      </c>
      <c r="R135" s="2" t="s">
        <v>152</v>
      </c>
      <c r="S135" s="2">
        <v>150</v>
      </c>
      <c r="T135" s="2" t="s">
        <v>17</v>
      </c>
      <c r="U135" s="2">
        <v>8</v>
      </c>
      <c r="V135" s="2" t="s">
        <v>122</v>
      </c>
      <c r="W135" s="2"/>
      <c r="X135" s="2" t="s">
        <v>210</v>
      </c>
      <c r="Y135" s="2" t="s">
        <v>284</v>
      </c>
      <c r="AJ135" s="2" t="s">
        <v>431</v>
      </c>
      <c r="AK135" s="2">
        <v>4.2418884127597796</v>
      </c>
      <c r="AL135" s="2">
        <v>2.24336098944189E-2</v>
      </c>
      <c r="AM135" s="2" t="s">
        <v>17</v>
      </c>
      <c r="AN135" s="2" t="s">
        <v>17</v>
      </c>
      <c r="AO135" s="2" t="s">
        <v>58</v>
      </c>
      <c r="AP135" s="2" t="str">
        <f t="shared" si="7"/>
        <v>GDC1</v>
      </c>
    </row>
    <row r="136" spans="15:42" ht="14.5" hidden="1" customHeight="1" x14ac:dyDescent="0.35">
      <c r="O136" s="2" t="s">
        <v>285</v>
      </c>
      <c r="P136" s="2" t="s">
        <v>17</v>
      </c>
      <c r="Q136" s="8" t="s">
        <v>17</v>
      </c>
      <c r="R136" s="2" t="s">
        <v>152</v>
      </c>
      <c r="S136" s="2">
        <v>150</v>
      </c>
      <c r="T136" s="2" t="s">
        <v>17</v>
      </c>
      <c r="U136" s="2">
        <v>8</v>
      </c>
      <c r="V136" s="2" t="s">
        <v>122</v>
      </c>
      <c r="W136" s="2"/>
      <c r="X136" s="2" t="s">
        <v>210</v>
      </c>
      <c r="Y136" s="2" t="s">
        <v>284</v>
      </c>
      <c r="AJ136" s="2" t="s">
        <v>357</v>
      </c>
      <c r="AK136" s="2">
        <v>1.74388721920628</v>
      </c>
      <c r="AL136" s="2">
        <v>2.8427289085306999E-2</v>
      </c>
      <c r="AM136" s="2" t="s">
        <v>17</v>
      </c>
      <c r="AN136" s="2" t="s">
        <v>17</v>
      </c>
      <c r="AO136" s="2" t="s">
        <v>58</v>
      </c>
      <c r="AP136" s="2" t="str">
        <f t="shared" si="7"/>
        <v>CG17</v>
      </c>
    </row>
    <row r="137" spans="15:42" ht="14.5" hidden="1" customHeight="1" x14ac:dyDescent="0.35">
      <c r="O137" s="2" t="s">
        <v>286</v>
      </c>
      <c r="P137" s="2">
        <v>18.599081852292102</v>
      </c>
      <c r="Q137" s="8">
        <v>0.28910263717359802</v>
      </c>
      <c r="R137" s="2" t="s">
        <v>17</v>
      </c>
      <c r="S137" s="2">
        <v>16.9362371215481</v>
      </c>
      <c r="T137" s="2">
        <v>0.55564444312203498</v>
      </c>
      <c r="U137" s="2">
        <v>6</v>
      </c>
      <c r="V137" s="2" t="s">
        <v>86</v>
      </c>
      <c r="W137" s="2"/>
      <c r="X137" s="2" t="s">
        <v>287</v>
      </c>
      <c r="Y137" s="2" t="s">
        <v>284</v>
      </c>
      <c r="AJ137" s="2" t="s">
        <v>177</v>
      </c>
      <c r="AK137" s="2">
        <v>2.2254888269797801</v>
      </c>
      <c r="AL137" s="2">
        <v>1.32929663480811E-2</v>
      </c>
      <c r="AM137" s="2" t="s">
        <v>17</v>
      </c>
      <c r="AN137" s="2" t="s">
        <v>17</v>
      </c>
      <c r="AO137" s="2" t="s">
        <v>58</v>
      </c>
      <c r="AP137" s="2" t="str">
        <f t="shared" si="7"/>
        <v>CG1</v>
      </c>
    </row>
    <row r="138" spans="15:42" ht="14.5" hidden="1" customHeight="1" x14ac:dyDescent="0.35">
      <c r="O138" s="2" t="s">
        <v>288</v>
      </c>
      <c r="P138" s="2" t="s">
        <v>17</v>
      </c>
      <c r="Q138" s="8" t="s">
        <v>17</v>
      </c>
      <c r="R138" s="2" t="s">
        <v>152</v>
      </c>
      <c r="S138" s="2" t="s">
        <v>17</v>
      </c>
      <c r="T138" s="2" t="s">
        <v>17</v>
      </c>
      <c r="U138" s="2">
        <v>4</v>
      </c>
      <c r="V138" s="2" t="s">
        <v>132</v>
      </c>
      <c r="W138" s="2"/>
      <c r="X138" s="2" t="s">
        <v>133</v>
      </c>
      <c r="Y138" s="2" t="s">
        <v>284</v>
      </c>
      <c r="AJ138" s="2" t="s">
        <v>178</v>
      </c>
      <c r="AK138" s="2">
        <v>3.2297257270425699</v>
      </c>
      <c r="AL138" s="2">
        <v>1.02901856643816E-2</v>
      </c>
      <c r="AM138" s="2" t="s">
        <v>17</v>
      </c>
      <c r="AN138" s="2" t="s">
        <v>17</v>
      </c>
      <c r="AO138" s="2" t="s">
        <v>58</v>
      </c>
      <c r="AP138" s="2" t="str">
        <f t="shared" si="7"/>
        <v>CG1</v>
      </c>
    </row>
    <row r="139" spans="15:42" ht="14.5" hidden="1" customHeight="1" x14ac:dyDescent="0.35">
      <c r="O139" s="2" t="s">
        <v>289</v>
      </c>
      <c r="P139" s="2">
        <v>21.212444879968601</v>
      </c>
      <c r="Q139" s="8">
        <v>0.55663503702045902</v>
      </c>
      <c r="R139" s="2" t="s">
        <v>17</v>
      </c>
      <c r="S139" s="2">
        <v>13.2295418862729</v>
      </c>
      <c r="T139" s="2">
        <v>1.0196200428059501</v>
      </c>
      <c r="U139" s="2">
        <v>9</v>
      </c>
      <c r="V139" s="2" t="s">
        <v>83</v>
      </c>
      <c r="W139" s="2"/>
      <c r="X139" s="2" t="s">
        <v>84</v>
      </c>
      <c r="Y139" s="2" t="s">
        <v>284</v>
      </c>
      <c r="AJ139" s="2" t="s">
        <v>358</v>
      </c>
      <c r="AK139" s="2">
        <v>4.2185450560550803</v>
      </c>
      <c r="AL139" s="2">
        <v>1.6792308224059398E-2</v>
      </c>
      <c r="AM139" s="2" t="s">
        <v>17</v>
      </c>
      <c r="AN139" s="2" t="s">
        <v>17</v>
      </c>
      <c r="AO139" s="2" t="s">
        <v>58</v>
      </c>
      <c r="AP139" s="2" t="str">
        <f t="shared" si="7"/>
        <v>CG17</v>
      </c>
    </row>
    <row r="140" spans="15:42" ht="14.5" hidden="1" customHeight="1" x14ac:dyDescent="0.35">
      <c r="O140" s="2" t="s">
        <v>290</v>
      </c>
      <c r="P140" s="2">
        <v>20.7443060092175</v>
      </c>
      <c r="Q140" s="8">
        <v>0.17475957022615299</v>
      </c>
      <c r="R140" s="2" t="s">
        <v>17</v>
      </c>
      <c r="S140" s="2">
        <v>8.4408883922810798</v>
      </c>
      <c r="T140" s="2">
        <v>1.41457215198987</v>
      </c>
      <c r="U140" s="2">
        <v>6</v>
      </c>
      <c r="V140" s="2" t="s">
        <v>104</v>
      </c>
      <c r="W140" s="2"/>
      <c r="X140" s="2" t="s">
        <v>105</v>
      </c>
      <c r="Y140" s="2" t="s">
        <v>284</v>
      </c>
      <c r="AJ140" s="2" t="s">
        <v>359</v>
      </c>
      <c r="AK140" s="2">
        <v>2.4567823318333901</v>
      </c>
      <c r="AL140" s="2">
        <v>1.36821473474111E-2</v>
      </c>
      <c r="AM140" s="2" t="s">
        <v>17</v>
      </c>
      <c r="AN140" s="2" t="s">
        <v>17</v>
      </c>
      <c r="AO140" s="2" t="s">
        <v>58</v>
      </c>
      <c r="AP140" s="2" t="str">
        <f t="shared" si="7"/>
        <v>CG17</v>
      </c>
    </row>
    <row r="141" spans="15:42" ht="14.5" hidden="1" customHeight="1" x14ac:dyDescent="0.35">
      <c r="O141" s="2" t="s">
        <v>291</v>
      </c>
      <c r="P141" s="2">
        <v>58.739398193324803</v>
      </c>
      <c r="Q141" s="8">
        <v>0.103912817901822</v>
      </c>
      <c r="R141" s="2" t="s">
        <v>82</v>
      </c>
      <c r="S141" s="2">
        <v>4</v>
      </c>
      <c r="T141" s="2">
        <v>0.833358464326175</v>
      </c>
      <c r="U141" s="2">
        <v>6</v>
      </c>
      <c r="V141" s="2" t="s">
        <v>86</v>
      </c>
      <c r="W141" s="2" t="s">
        <v>93</v>
      </c>
      <c r="X141" s="2" t="s">
        <v>87</v>
      </c>
      <c r="Y141" s="2" t="s">
        <v>284</v>
      </c>
      <c r="AJ141" s="2" t="s">
        <v>360</v>
      </c>
      <c r="AK141" s="2">
        <v>1.0478179073586</v>
      </c>
      <c r="AL141" s="2">
        <v>2.6290706270693999E-2</v>
      </c>
      <c r="AM141" s="2" t="s">
        <v>17</v>
      </c>
      <c r="AN141" s="2" t="s">
        <v>17</v>
      </c>
      <c r="AO141" s="2" t="s">
        <v>58</v>
      </c>
      <c r="AP141" s="2" t="str">
        <f t="shared" si="7"/>
        <v>CG17</v>
      </c>
    </row>
    <row r="142" spans="15:42" ht="14.5" hidden="1" customHeight="1" x14ac:dyDescent="0.35">
      <c r="O142" s="2" t="s">
        <v>292</v>
      </c>
      <c r="P142" s="2" t="s">
        <v>17</v>
      </c>
      <c r="Q142" s="8" t="s">
        <v>17</v>
      </c>
      <c r="R142" s="2" t="s">
        <v>17</v>
      </c>
      <c r="S142" s="2" t="s">
        <v>17</v>
      </c>
      <c r="T142" s="2" t="s">
        <v>17</v>
      </c>
      <c r="U142" s="2">
        <v>5</v>
      </c>
      <c r="V142" s="2" t="s">
        <v>122</v>
      </c>
      <c r="W142" s="2"/>
      <c r="X142" s="2" t="s">
        <v>123</v>
      </c>
      <c r="Y142" s="2" t="s">
        <v>284</v>
      </c>
      <c r="AJ142" s="2" t="s">
        <v>404</v>
      </c>
      <c r="AK142" s="2">
        <v>-4.4416695394462198E-2</v>
      </c>
      <c r="AL142" s="2">
        <v>1.29229406986354E-2</v>
      </c>
      <c r="AM142" s="2">
        <v>44.384528285190797</v>
      </c>
      <c r="AN142" s="2">
        <v>11.993610247500801</v>
      </c>
      <c r="AO142" s="2" t="s">
        <v>56</v>
      </c>
      <c r="AP142" s="2" t="str">
        <f t="shared" si="7"/>
        <v>CG22</v>
      </c>
    </row>
    <row r="143" spans="15:42" ht="14.5" hidden="1" customHeight="1" x14ac:dyDescent="0.35">
      <c r="O143" s="2" t="s">
        <v>293</v>
      </c>
      <c r="P143" s="2" t="s">
        <v>17</v>
      </c>
      <c r="Q143" s="8" t="s">
        <v>17</v>
      </c>
      <c r="R143" s="2" t="s">
        <v>17</v>
      </c>
      <c r="S143" s="2">
        <v>40.451592862665201</v>
      </c>
      <c r="T143" s="2">
        <v>6.3209137184381197</v>
      </c>
      <c r="U143" s="2">
        <v>7</v>
      </c>
      <c r="V143" s="2" t="s">
        <v>104</v>
      </c>
      <c r="W143" s="2"/>
      <c r="X143" s="2" t="s">
        <v>105</v>
      </c>
      <c r="Y143" s="2" t="s">
        <v>284</v>
      </c>
      <c r="AJ143" s="2" t="s">
        <v>233</v>
      </c>
      <c r="AK143" s="2">
        <v>2.88228637507514</v>
      </c>
      <c r="AL143" s="2">
        <v>3.1469798882607002E-2</v>
      </c>
      <c r="AM143" s="2" t="s">
        <v>17</v>
      </c>
      <c r="AN143" s="2" t="s">
        <v>17</v>
      </c>
      <c r="AO143" s="2" t="s">
        <v>58</v>
      </c>
      <c r="AP143" s="2" t="str">
        <f t="shared" si="7"/>
        <v>CG3</v>
      </c>
    </row>
    <row r="144" spans="15:42" ht="14.5" hidden="1" customHeight="1" x14ac:dyDescent="0.35">
      <c r="O144" s="2" t="s">
        <v>294</v>
      </c>
      <c r="P144" s="2" t="s">
        <v>17</v>
      </c>
      <c r="Q144" s="8" t="s">
        <v>17</v>
      </c>
      <c r="R144" s="2" t="s">
        <v>152</v>
      </c>
      <c r="S144" s="2" t="s">
        <v>17</v>
      </c>
      <c r="T144" s="2" t="s">
        <v>17</v>
      </c>
      <c r="U144" s="2">
        <v>4</v>
      </c>
      <c r="V144" s="2" t="s">
        <v>207</v>
      </c>
      <c r="W144" s="2"/>
      <c r="X144" s="2" t="s">
        <v>208</v>
      </c>
      <c r="Y144" s="2" t="s">
        <v>284</v>
      </c>
      <c r="AJ144" s="2" t="s">
        <v>235</v>
      </c>
      <c r="AK144" s="2">
        <v>3.4295374924662601</v>
      </c>
      <c r="AL144" s="2">
        <v>2.0783833532762599E-2</v>
      </c>
      <c r="AM144" s="2" t="s">
        <v>17</v>
      </c>
      <c r="AN144" s="2" t="s">
        <v>17</v>
      </c>
      <c r="AO144" s="2" t="s">
        <v>58</v>
      </c>
      <c r="AP144" s="2" t="str">
        <f t="shared" si="7"/>
        <v>CG3</v>
      </c>
    </row>
    <row r="145" spans="15:42" ht="14.5" hidden="1" customHeight="1" x14ac:dyDescent="0.35">
      <c r="O145" s="2" t="s">
        <v>295</v>
      </c>
      <c r="P145" s="2" t="s">
        <v>17</v>
      </c>
      <c r="Q145" s="8" t="s">
        <v>17</v>
      </c>
      <c r="R145" s="2" t="s">
        <v>17</v>
      </c>
      <c r="S145" s="2" t="s">
        <v>17</v>
      </c>
      <c r="T145" s="2" t="s">
        <v>17</v>
      </c>
      <c r="U145" s="2">
        <v>1</v>
      </c>
      <c r="V145" s="2" t="s">
        <v>207</v>
      </c>
      <c r="W145" s="2"/>
      <c r="X145" s="2" t="s">
        <v>208</v>
      </c>
      <c r="Y145" s="2" t="s">
        <v>284</v>
      </c>
      <c r="AJ145" s="2" t="s">
        <v>236</v>
      </c>
      <c r="AK145" s="2">
        <v>2.2557416219272799</v>
      </c>
      <c r="AL145" s="2">
        <v>9.5857121189361696E-3</v>
      </c>
      <c r="AM145" s="2" t="s">
        <v>17</v>
      </c>
      <c r="AN145" s="2" t="s">
        <v>17</v>
      </c>
      <c r="AO145" s="2" t="s">
        <v>58</v>
      </c>
      <c r="AP145" s="2" t="str">
        <f t="shared" si="7"/>
        <v>CG3</v>
      </c>
    </row>
    <row r="146" spans="15:42" ht="14.5" hidden="1" customHeight="1" x14ac:dyDescent="0.35">
      <c r="O146" s="2" t="s">
        <v>296</v>
      </c>
      <c r="P146" s="2">
        <v>8.6493612681881196</v>
      </c>
      <c r="Q146" s="8">
        <v>1.08419051323111</v>
      </c>
      <c r="R146" s="2" t="s">
        <v>17</v>
      </c>
      <c r="S146" s="2">
        <v>38.372667449313099</v>
      </c>
      <c r="T146" s="2">
        <v>2.21517038820773</v>
      </c>
      <c r="U146" s="2">
        <v>10</v>
      </c>
      <c r="V146" s="2" t="s">
        <v>83</v>
      </c>
      <c r="W146" s="2" t="s">
        <v>93</v>
      </c>
      <c r="X146" s="2" t="s">
        <v>84</v>
      </c>
      <c r="Y146" s="2" t="s">
        <v>284</v>
      </c>
      <c r="AJ146" s="2" t="s">
        <v>237</v>
      </c>
      <c r="AK146" s="2">
        <v>3.6161628397685899</v>
      </c>
      <c r="AL146" s="2">
        <v>1.6085199190230201E-2</v>
      </c>
      <c r="AM146" s="2" t="s">
        <v>17</v>
      </c>
      <c r="AN146" s="2" t="s">
        <v>17</v>
      </c>
      <c r="AO146" s="2" t="s">
        <v>58</v>
      </c>
      <c r="AP146" s="2" t="str">
        <f t="shared" si="7"/>
        <v>CG3</v>
      </c>
    </row>
    <row r="147" spans="15:42" ht="14.5" hidden="1" customHeight="1" x14ac:dyDescent="0.35">
      <c r="O147" s="2" t="s">
        <v>297</v>
      </c>
      <c r="P147" s="2">
        <v>19.728186057909902</v>
      </c>
      <c r="Q147" s="8">
        <v>8.3375392021712198</v>
      </c>
      <c r="R147" s="2" t="s">
        <v>17</v>
      </c>
      <c r="S147" s="2">
        <v>42.712366925403202</v>
      </c>
      <c r="T147" s="2">
        <v>37.381237836227697</v>
      </c>
      <c r="U147" s="2">
        <v>9</v>
      </c>
      <c r="V147" s="2" t="s">
        <v>132</v>
      </c>
      <c r="W147" s="2"/>
      <c r="X147" s="2" t="s">
        <v>153</v>
      </c>
      <c r="Y147" s="2" t="s">
        <v>284</v>
      </c>
      <c r="AJ147" s="2" t="s">
        <v>179</v>
      </c>
      <c r="AK147" s="2">
        <v>0.908253763634842</v>
      </c>
      <c r="AL147" s="2">
        <v>2.0554519944481001E-2</v>
      </c>
      <c r="AM147" s="2" t="s">
        <v>17</v>
      </c>
      <c r="AN147" s="2" t="s">
        <v>17</v>
      </c>
      <c r="AO147" s="2" t="s">
        <v>58</v>
      </c>
      <c r="AP147" s="2" t="str">
        <f t="shared" si="7"/>
        <v>CG1</v>
      </c>
    </row>
    <row r="148" spans="15:42" ht="14.5" hidden="1" customHeight="1" x14ac:dyDescent="0.35">
      <c r="O148" s="2" t="s">
        <v>298</v>
      </c>
      <c r="P148" s="2" t="s">
        <v>17</v>
      </c>
      <c r="Q148" s="8" t="s">
        <v>17</v>
      </c>
      <c r="R148" s="2" t="s">
        <v>17</v>
      </c>
      <c r="S148" s="2">
        <v>50.668087219073499</v>
      </c>
      <c r="T148" s="2">
        <v>19.838491481684098</v>
      </c>
      <c r="U148" s="2">
        <v>1</v>
      </c>
      <c r="V148" s="2" t="s">
        <v>207</v>
      </c>
      <c r="W148" s="2"/>
      <c r="X148" s="2" t="s">
        <v>208</v>
      </c>
      <c r="Y148" s="2" t="s">
        <v>284</v>
      </c>
      <c r="AJ148" s="2" t="s">
        <v>298</v>
      </c>
      <c r="AK148" s="2">
        <v>2.05391416200766</v>
      </c>
      <c r="AL148" s="2">
        <v>1.3153998058729599E-2</v>
      </c>
      <c r="AM148" s="2" t="s">
        <v>17</v>
      </c>
      <c r="AN148" s="2" t="s">
        <v>17</v>
      </c>
      <c r="AO148" s="2" t="s">
        <v>58</v>
      </c>
      <c r="AP148" s="2" t="str">
        <f t="shared" si="7"/>
        <v>CG14</v>
      </c>
    </row>
    <row r="149" spans="15:42" ht="14.5" hidden="1" customHeight="1" x14ac:dyDescent="0.35">
      <c r="O149" s="2" t="s">
        <v>299</v>
      </c>
      <c r="P149" s="2">
        <v>10.7924933317803</v>
      </c>
      <c r="Q149" s="8">
        <v>0.284486970383587</v>
      </c>
      <c r="R149" s="2" t="s">
        <v>82</v>
      </c>
      <c r="S149" s="2">
        <v>4</v>
      </c>
      <c r="T149" s="2">
        <v>0.90463502773904803</v>
      </c>
      <c r="U149" s="2">
        <v>10</v>
      </c>
      <c r="V149" s="2" t="s">
        <v>213</v>
      </c>
      <c r="W149" s="2" t="s">
        <v>93</v>
      </c>
      <c r="X149" s="2" t="s">
        <v>246</v>
      </c>
      <c r="Y149" s="2" t="s">
        <v>284</v>
      </c>
      <c r="AJ149" s="2" t="s">
        <v>361</v>
      </c>
      <c r="AK149" s="2">
        <v>-5.3409556779659001E-2</v>
      </c>
      <c r="AL149" s="2">
        <v>1.43167437016169E-2</v>
      </c>
      <c r="AM149" s="2">
        <v>22.171923049074401</v>
      </c>
      <c r="AN149" s="2">
        <v>11.9919381539417</v>
      </c>
      <c r="AO149" s="2" t="s">
        <v>56</v>
      </c>
      <c r="AP149" s="2" t="str">
        <f t="shared" si="7"/>
        <v>CG17</v>
      </c>
    </row>
    <row r="150" spans="15:42" ht="14.5" hidden="1" customHeight="1" x14ac:dyDescent="0.35">
      <c r="O150" s="2" t="s">
        <v>300</v>
      </c>
      <c r="P150" s="2">
        <v>21.9119778192977</v>
      </c>
      <c r="Q150" s="8">
        <v>0.90536259341657299</v>
      </c>
      <c r="R150" s="2" t="s">
        <v>17</v>
      </c>
      <c r="S150" s="2">
        <v>51.286567151415099</v>
      </c>
      <c r="T150" s="2">
        <v>2.3123214729664001</v>
      </c>
      <c r="U150" s="2">
        <v>8</v>
      </c>
      <c r="V150" s="2" t="s">
        <v>86</v>
      </c>
      <c r="W150" s="2"/>
      <c r="X150" s="2" t="s">
        <v>287</v>
      </c>
      <c r="Y150" s="2" t="s">
        <v>284</v>
      </c>
      <c r="AJ150" s="2" t="s">
        <v>362</v>
      </c>
      <c r="AK150" s="2">
        <v>1.20061630438477</v>
      </c>
      <c r="AL150" s="2">
        <v>2.8437301823824802E-2</v>
      </c>
      <c r="AM150" s="2" t="s">
        <v>17</v>
      </c>
      <c r="AN150" s="2" t="s">
        <v>17</v>
      </c>
      <c r="AO150" s="2" t="s">
        <v>58</v>
      </c>
      <c r="AP150" s="2" t="str">
        <f t="shared" si="7"/>
        <v>CG17</v>
      </c>
    </row>
    <row r="151" spans="15:42" ht="14.5" hidden="1" customHeight="1" x14ac:dyDescent="0.35">
      <c r="O151" s="2" t="s">
        <v>301</v>
      </c>
      <c r="P151" s="2">
        <v>21.822323217908298</v>
      </c>
      <c r="Q151" s="8">
        <v>0.72272633690688803</v>
      </c>
      <c r="R151" s="2" t="s">
        <v>17</v>
      </c>
      <c r="S151" s="2">
        <v>41.8797177590315</v>
      </c>
      <c r="T151" s="2">
        <v>1.92497614580845</v>
      </c>
      <c r="U151" s="2">
        <v>6</v>
      </c>
      <c r="V151" s="2" t="s">
        <v>147</v>
      </c>
      <c r="W151" s="2"/>
      <c r="X151" s="2" t="s">
        <v>234</v>
      </c>
      <c r="Y151" s="2" t="s">
        <v>284</v>
      </c>
      <c r="AJ151" s="2" t="s">
        <v>364</v>
      </c>
      <c r="AK151" s="2">
        <v>-0.116654003697845</v>
      </c>
      <c r="AL151" s="2">
        <v>1.89201842120106E-2</v>
      </c>
      <c r="AM151" s="2">
        <v>31.072381514340002</v>
      </c>
      <c r="AN151" s="2">
        <v>11.9919381539417</v>
      </c>
      <c r="AO151" s="2" t="s">
        <v>56</v>
      </c>
      <c r="AP151" s="2" t="str">
        <f t="shared" si="7"/>
        <v>CG17</v>
      </c>
    </row>
    <row r="152" spans="15:42" ht="14.5" hidden="1" customHeight="1" x14ac:dyDescent="0.35">
      <c r="O152" s="2" t="s">
        <v>302</v>
      </c>
      <c r="P152" s="2" t="s">
        <v>17</v>
      </c>
      <c r="Q152" s="8" t="s">
        <v>17</v>
      </c>
      <c r="R152" s="2" t="s">
        <v>152</v>
      </c>
      <c r="S152" s="2">
        <v>150</v>
      </c>
      <c r="T152" s="2" t="s">
        <v>17</v>
      </c>
      <c r="U152" s="2">
        <v>7</v>
      </c>
      <c r="V152" s="2" t="s">
        <v>122</v>
      </c>
      <c r="W152" s="2"/>
      <c r="X152" s="2" t="s">
        <v>123</v>
      </c>
      <c r="Y152" s="2" t="s">
        <v>284</v>
      </c>
      <c r="AJ152" s="2" t="s">
        <v>365</v>
      </c>
      <c r="AK152" s="2">
        <v>2.2587968472336599</v>
      </c>
      <c r="AL152" s="2">
        <v>2.8618913694959499E-2</v>
      </c>
      <c r="AM152" s="2" t="s">
        <v>17</v>
      </c>
      <c r="AN152" s="2" t="s">
        <v>17</v>
      </c>
      <c r="AO152" s="2" t="s">
        <v>58</v>
      </c>
      <c r="AP152" s="2" t="str">
        <f t="shared" si="7"/>
        <v>CG17</v>
      </c>
    </row>
    <row r="153" spans="15:42" ht="14.5" hidden="1" customHeight="1" x14ac:dyDescent="0.35">
      <c r="O153" s="2" t="s">
        <v>303</v>
      </c>
      <c r="P153" s="2" t="s">
        <v>17</v>
      </c>
      <c r="Q153" s="8" t="s">
        <v>17</v>
      </c>
      <c r="R153" s="2" t="s">
        <v>17</v>
      </c>
      <c r="S153" s="2" t="s">
        <v>17</v>
      </c>
      <c r="T153" s="2" t="s">
        <v>17</v>
      </c>
      <c r="U153" s="2">
        <v>6</v>
      </c>
      <c r="V153" s="2" t="s">
        <v>207</v>
      </c>
      <c r="W153" s="2"/>
      <c r="X153" s="2" t="s">
        <v>208</v>
      </c>
      <c r="Y153" s="2" t="s">
        <v>284</v>
      </c>
      <c r="AJ153" s="2" t="s">
        <v>240</v>
      </c>
      <c r="AK153" s="2">
        <v>3.78691304986741</v>
      </c>
      <c r="AL153" s="2">
        <v>2.13093296891705E-2</v>
      </c>
      <c r="AM153" s="2" t="s">
        <v>17</v>
      </c>
      <c r="AN153" s="2" t="s">
        <v>17</v>
      </c>
      <c r="AO153" s="2" t="s">
        <v>58</v>
      </c>
      <c r="AP153" s="2" t="str">
        <f t="shared" si="7"/>
        <v>CG3</v>
      </c>
    </row>
    <row r="154" spans="15:42" ht="14.5" hidden="1" customHeight="1" x14ac:dyDescent="0.35">
      <c r="O154" s="2" t="s">
        <v>304</v>
      </c>
      <c r="P154" s="2">
        <v>26.032194247328</v>
      </c>
      <c r="Q154" s="8">
        <v>0.31557033407600399</v>
      </c>
      <c r="R154" s="2" t="s">
        <v>17</v>
      </c>
      <c r="S154" s="2">
        <v>23.3813477252227</v>
      </c>
      <c r="T154" s="2">
        <v>1.72111276421987</v>
      </c>
      <c r="U154" s="2">
        <v>3</v>
      </c>
      <c r="V154" s="2" t="s">
        <v>113</v>
      </c>
      <c r="W154" s="2" t="s">
        <v>93</v>
      </c>
      <c r="X154" s="2" t="s">
        <v>114</v>
      </c>
      <c r="Y154" s="2" t="s">
        <v>284</v>
      </c>
      <c r="AJ154" s="2" t="s">
        <v>241</v>
      </c>
      <c r="AK154" s="2">
        <v>2.5726804470386502</v>
      </c>
      <c r="AL154" s="2">
        <v>1.24302623429154E-2</v>
      </c>
      <c r="AM154" s="2" t="s">
        <v>17</v>
      </c>
      <c r="AN154" s="2" t="s">
        <v>17</v>
      </c>
      <c r="AO154" s="2" t="s">
        <v>58</v>
      </c>
      <c r="AP154" s="2" t="str">
        <f t="shared" si="7"/>
        <v>CG3</v>
      </c>
    </row>
    <row r="155" spans="15:42" ht="14.5" hidden="1" customHeight="1" x14ac:dyDescent="0.35">
      <c r="O155" s="2" t="s">
        <v>305</v>
      </c>
      <c r="P155" s="2">
        <v>26.837567149588899</v>
      </c>
      <c r="Q155" s="8">
        <v>0.24726762026239399</v>
      </c>
      <c r="R155" s="2" t="s">
        <v>17</v>
      </c>
      <c r="S155" s="2">
        <v>5.7043253943618799</v>
      </c>
      <c r="T155" s="2">
        <v>2.1544416710648</v>
      </c>
      <c r="U155" s="2">
        <v>8</v>
      </c>
      <c r="V155" s="2" t="s">
        <v>135</v>
      </c>
      <c r="W155" s="2" t="s">
        <v>93</v>
      </c>
      <c r="X155" s="2" t="s">
        <v>136</v>
      </c>
      <c r="Y155" s="2" t="s">
        <v>284</v>
      </c>
      <c r="AJ155" s="2" t="s">
        <v>432</v>
      </c>
      <c r="AK155" s="2">
        <v>3.6565737843493502</v>
      </c>
      <c r="AL155" s="2">
        <v>2.1688810097230501E-2</v>
      </c>
      <c r="AM155" s="2" t="s">
        <v>17</v>
      </c>
      <c r="AN155" s="2" t="s">
        <v>17</v>
      </c>
      <c r="AO155" s="2" t="s">
        <v>58</v>
      </c>
      <c r="AP155" s="2" t="str">
        <f t="shared" si="7"/>
        <v>GDC1</v>
      </c>
    </row>
    <row r="156" spans="15:42" ht="14.5" hidden="1" customHeight="1" x14ac:dyDescent="0.35">
      <c r="O156" s="2" t="s">
        <v>306</v>
      </c>
      <c r="P156" s="2">
        <v>33.692344195420397</v>
      </c>
      <c r="Q156" s="8">
        <v>0.15928389877257901</v>
      </c>
      <c r="R156" s="2" t="s">
        <v>82</v>
      </c>
      <c r="S156" s="2">
        <v>4</v>
      </c>
      <c r="T156" s="2">
        <v>1.4992127785665399</v>
      </c>
      <c r="U156" s="2">
        <v>10</v>
      </c>
      <c r="V156" s="2" t="s">
        <v>158</v>
      </c>
      <c r="W156" s="2" t="s">
        <v>93</v>
      </c>
      <c r="X156" s="2" t="s">
        <v>307</v>
      </c>
      <c r="Y156" s="2" t="s">
        <v>284</v>
      </c>
      <c r="AJ156" s="2" t="s">
        <v>433</v>
      </c>
      <c r="AK156" s="2">
        <v>1.49278099074558</v>
      </c>
      <c r="AL156" s="2">
        <v>2.93883957121461E-2</v>
      </c>
      <c r="AM156" s="2" t="s">
        <v>17</v>
      </c>
      <c r="AN156" s="2" t="s">
        <v>17</v>
      </c>
      <c r="AO156" s="2" t="s">
        <v>58</v>
      </c>
      <c r="AP156" s="2" t="str">
        <f t="shared" si="7"/>
        <v>GDC1</v>
      </c>
    </row>
    <row r="157" spans="15:42" ht="14.5" hidden="1" customHeight="1" x14ac:dyDescent="0.35">
      <c r="O157" s="2" t="s">
        <v>308</v>
      </c>
      <c r="P157" s="2" t="s">
        <v>17</v>
      </c>
      <c r="Q157" s="8" t="s">
        <v>17</v>
      </c>
      <c r="R157" s="2" t="s">
        <v>17</v>
      </c>
      <c r="S157" s="2">
        <v>105.089533028266</v>
      </c>
      <c r="T157" s="2">
        <v>11.7973941368091</v>
      </c>
      <c r="U157" s="2">
        <v>2</v>
      </c>
      <c r="V157" s="2" t="s">
        <v>238</v>
      </c>
      <c r="W157" s="2"/>
      <c r="X157" s="2" t="s">
        <v>239</v>
      </c>
      <c r="Y157" s="2" t="s">
        <v>284</v>
      </c>
      <c r="AJ157" s="2" t="s">
        <v>180</v>
      </c>
      <c r="AK157" s="2">
        <v>1.28929257518417</v>
      </c>
      <c r="AL157" s="2">
        <v>1.8120607979519001E-2</v>
      </c>
      <c r="AM157" s="2" t="s">
        <v>17</v>
      </c>
      <c r="AN157" s="2" t="s">
        <v>17</v>
      </c>
      <c r="AO157" s="2" t="s">
        <v>58</v>
      </c>
      <c r="AP157" s="2" t="str">
        <f t="shared" si="7"/>
        <v>CG1</v>
      </c>
    </row>
    <row r="158" spans="15:42" ht="14.5" hidden="1" customHeight="1" x14ac:dyDescent="0.35">
      <c r="O158" s="2" t="s">
        <v>309</v>
      </c>
      <c r="P158" s="2" t="s">
        <v>17</v>
      </c>
      <c r="Q158" s="8" t="s">
        <v>17</v>
      </c>
      <c r="R158" s="2" t="s">
        <v>17</v>
      </c>
      <c r="S158" s="2">
        <v>143.96522566371399</v>
      </c>
      <c r="T158" s="2" t="s">
        <v>17</v>
      </c>
      <c r="U158" s="2">
        <v>6</v>
      </c>
      <c r="V158" s="2" t="s">
        <v>238</v>
      </c>
      <c r="W158" s="2"/>
      <c r="X158" s="2" t="s">
        <v>239</v>
      </c>
      <c r="Y158" s="2" t="s">
        <v>284</v>
      </c>
      <c r="AJ158" s="2" t="s">
        <v>299</v>
      </c>
      <c r="AK158" s="2">
        <v>1.07254718075666</v>
      </c>
      <c r="AL158" s="2">
        <v>1.11525198411158E-2</v>
      </c>
      <c r="AM158" s="2" t="s">
        <v>17</v>
      </c>
      <c r="AN158" s="2" t="s">
        <v>17</v>
      </c>
      <c r="AO158" s="2" t="s">
        <v>58</v>
      </c>
      <c r="AP158" s="2" t="str">
        <f t="shared" si="7"/>
        <v>CG14</v>
      </c>
    </row>
    <row r="159" spans="15:42" ht="14.5" hidden="1" customHeight="1" x14ac:dyDescent="0.35">
      <c r="O159" s="2" t="s">
        <v>310</v>
      </c>
      <c r="P159" s="2">
        <v>37.5915913754367</v>
      </c>
      <c r="Q159" s="8">
        <v>0.130380545787594</v>
      </c>
      <c r="R159" s="2" t="s">
        <v>17</v>
      </c>
      <c r="S159" s="2">
        <v>9.2941614017975898</v>
      </c>
      <c r="T159" s="2">
        <v>5.81577458997082</v>
      </c>
      <c r="U159" s="2">
        <v>11</v>
      </c>
      <c r="V159" s="2" t="s">
        <v>116</v>
      </c>
      <c r="W159" s="2" t="s">
        <v>93</v>
      </c>
      <c r="X159" s="2" t="s">
        <v>166</v>
      </c>
      <c r="Y159" s="2" t="s">
        <v>284</v>
      </c>
      <c r="AJ159" s="2" t="s">
        <v>300</v>
      </c>
      <c r="AK159" s="2">
        <v>-7.8567657427478198E-3</v>
      </c>
      <c r="AL159" s="2">
        <v>3.71549795031544E-3</v>
      </c>
      <c r="AM159" s="2">
        <v>4.4387144895800796</v>
      </c>
      <c r="AN159" s="2">
        <v>11.9919381539417</v>
      </c>
      <c r="AO159" s="2" t="s">
        <v>56</v>
      </c>
      <c r="AP159" s="2" t="str">
        <f t="shared" ref="AP159:AP222" si="8">VLOOKUP(AJ159,$O$4:$Y$287,11,FALSE)</f>
        <v>CG14</v>
      </c>
    </row>
    <row r="160" spans="15:42" ht="14.5" hidden="1" customHeight="1" x14ac:dyDescent="0.35">
      <c r="O160" s="2" t="s">
        <v>311</v>
      </c>
      <c r="P160" s="2">
        <v>22.3608428914625</v>
      </c>
      <c r="Q160" s="8">
        <v>2.0941659071319498</v>
      </c>
      <c r="R160" s="2" t="s">
        <v>17</v>
      </c>
      <c r="S160" s="2">
        <v>71.238806867465797</v>
      </c>
      <c r="T160" s="2">
        <v>4.5891158557280498</v>
      </c>
      <c r="U160" s="2">
        <v>4</v>
      </c>
      <c r="V160" s="2" t="s">
        <v>110</v>
      </c>
      <c r="W160" s="2"/>
      <c r="X160" s="2" t="s">
        <v>111</v>
      </c>
      <c r="Y160" s="2" t="s">
        <v>284</v>
      </c>
      <c r="AJ160" s="2" t="s">
        <v>366</v>
      </c>
      <c r="AK160" s="2">
        <v>3.2735299159569302</v>
      </c>
      <c r="AL160" s="2">
        <v>1.98456867459776E-2</v>
      </c>
      <c r="AM160" s="2" t="s">
        <v>17</v>
      </c>
      <c r="AN160" s="2" t="s">
        <v>17</v>
      </c>
      <c r="AO160" s="2" t="s">
        <v>58</v>
      </c>
      <c r="AP160" s="2" t="str">
        <f t="shared" si="8"/>
        <v>CG17</v>
      </c>
    </row>
    <row r="161" spans="15:42" ht="14.5" hidden="1" customHeight="1" x14ac:dyDescent="0.35">
      <c r="O161" s="2" t="s">
        <v>312</v>
      </c>
      <c r="P161" s="2">
        <v>21.0675666009205</v>
      </c>
      <c r="Q161" s="8">
        <v>0.72913728543717704</v>
      </c>
      <c r="R161" s="2" t="s">
        <v>17</v>
      </c>
      <c r="S161" s="2">
        <v>55.424514797829701</v>
      </c>
      <c r="T161" s="2">
        <v>2.58377247277088</v>
      </c>
      <c r="U161" s="2">
        <v>6</v>
      </c>
      <c r="V161" s="2" t="s">
        <v>147</v>
      </c>
      <c r="W161" s="2"/>
      <c r="X161" s="2" t="s">
        <v>148</v>
      </c>
      <c r="Y161" s="2" t="s">
        <v>284</v>
      </c>
      <c r="AJ161" s="2" t="s">
        <v>369</v>
      </c>
      <c r="AK161" s="2">
        <v>3.8248733175458001</v>
      </c>
      <c r="AL161" s="2">
        <v>1.75102753795164E-2</v>
      </c>
      <c r="AM161" s="2" t="s">
        <v>17</v>
      </c>
      <c r="AN161" s="2" t="s">
        <v>17</v>
      </c>
      <c r="AO161" s="2" t="s">
        <v>58</v>
      </c>
      <c r="AP161" s="2" t="str">
        <f t="shared" si="8"/>
        <v>CG17</v>
      </c>
    </row>
    <row r="162" spans="15:42" ht="14.5" hidden="1" customHeight="1" x14ac:dyDescent="0.35">
      <c r="O162" s="2" t="s">
        <v>313</v>
      </c>
      <c r="P162" s="2">
        <v>20.0803840311115</v>
      </c>
      <c r="Q162" s="8">
        <v>4.7776160851772804</v>
      </c>
      <c r="R162" s="2" t="s">
        <v>17</v>
      </c>
      <c r="S162" s="2">
        <v>57.508328529887898</v>
      </c>
      <c r="T162" s="2">
        <v>22.411947562118499</v>
      </c>
      <c r="U162" s="2">
        <v>2</v>
      </c>
      <c r="V162" s="2" t="s">
        <v>183</v>
      </c>
      <c r="W162" s="2"/>
      <c r="X162" s="2" t="s">
        <v>184</v>
      </c>
      <c r="Y162" s="2" t="s">
        <v>284</v>
      </c>
      <c r="AJ162" s="2" t="s">
        <v>370</v>
      </c>
      <c r="AK162" s="2">
        <v>1.3511427382374499</v>
      </c>
      <c r="AL162" s="2">
        <v>0.70069931323198298</v>
      </c>
      <c r="AM162" s="2">
        <v>20.145523038333401</v>
      </c>
      <c r="AN162" s="2">
        <v>11.993691450921499</v>
      </c>
      <c r="AO162" s="2" t="s">
        <v>56</v>
      </c>
      <c r="AP162" s="2" t="str">
        <f t="shared" si="8"/>
        <v>CG17</v>
      </c>
    </row>
    <row r="163" spans="15:42" ht="14.5" hidden="1" customHeight="1" x14ac:dyDescent="0.35">
      <c r="O163" s="2" t="s">
        <v>314</v>
      </c>
      <c r="P163" s="2" t="s">
        <v>17</v>
      </c>
      <c r="Q163" s="8" t="s">
        <v>17</v>
      </c>
      <c r="R163" s="2" t="s">
        <v>152</v>
      </c>
      <c r="S163" s="2">
        <v>150</v>
      </c>
      <c r="T163" s="2">
        <v>10.638456946794401</v>
      </c>
      <c r="U163" s="2">
        <v>1</v>
      </c>
      <c r="V163" s="2" t="s">
        <v>207</v>
      </c>
      <c r="W163" s="2"/>
      <c r="X163" s="2" t="s">
        <v>208</v>
      </c>
      <c r="Y163" s="2" t="s">
        <v>284</v>
      </c>
      <c r="AJ163" s="2" t="s">
        <v>301</v>
      </c>
      <c r="AK163" s="2">
        <v>2.9470278197753799</v>
      </c>
      <c r="AL163" s="2">
        <v>2.3486576056175001E-2</v>
      </c>
      <c r="AM163" s="2" t="s">
        <v>17</v>
      </c>
      <c r="AN163" s="2" t="s">
        <v>17</v>
      </c>
      <c r="AO163" s="2" t="s">
        <v>58</v>
      </c>
      <c r="AP163" s="2" t="str">
        <f t="shared" si="8"/>
        <v>CG14</v>
      </c>
    </row>
    <row r="164" spans="15:42" ht="14.5" hidden="1" customHeight="1" x14ac:dyDescent="0.35">
      <c r="O164" s="2" t="s">
        <v>315</v>
      </c>
      <c r="P164" s="2">
        <v>21.776983286642</v>
      </c>
      <c r="Q164" s="8">
        <v>1.5218276020480099</v>
      </c>
      <c r="R164" s="2" t="s">
        <v>17</v>
      </c>
      <c r="S164" s="2">
        <v>48.357216999071198</v>
      </c>
      <c r="T164" s="2">
        <v>6.6134178944465498</v>
      </c>
      <c r="U164" s="2">
        <v>8</v>
      </c>
      <c r="V164" s="2" t="s">
        <v>316</v>
      </c>
      <c r="W164" s="2"/>
      <c r="X164" s="2" t="s">
        <v>317</v>
      </c>
      <c r="Y164" s="2" t="s">
        <v>284</v>
      </c>
      <c r="AJ164" s="2" t="s">
        <v>302</v>
      </c>
      <c r="AK164" s="2">
        <v>4.29490392497729</v>
      </c>
      <c r="AL164" s="2">
        <v>2.16776330077104E-2</v>
      </c>
      <c r="AM164" s="2" t="s">
        <v>17</v>
      </c>
      <c r="AN164" s="2" t="s">
        <v>17</v>
      </c>
      <c r="AO164" s="2" t="s">
        <v>58</v>
      </c>
      <c r="AP164" s="2" t="str">
        <f t="shared" si="8"/>
        <v>CG14</v>
      </c>
    </row>
    <row r="165" spans="15:42" ht="14.5" hidden="1" customHeight="1" x14ac:dyDescent="0.35">
      <c r="O165" s="2" t="s">
        <v>318</v>
      </c>
      <c r="P165" s="2">
        <v>-52.968338594812103</v>
      </c>
      <c r="Q165" s="8">
        <v>3.9777375066021801</v>
      </c>
      <c r="R165" s="2" t="s">
        <v>17</v>
      </c>
      <c r="S165" s="2">
        <v>5.6156252312498296</v>
      </c>
      <c r="T165" s="2">
        <v>2.07323883026692</v>
      </c>
      <c r="U165" s="2">
        <v>6</v>
      </c>
      <c r="V165" s="2" t="s">
        <v>158</v>
      </c>
      <c r="W165" s="2" t="s">
        <v>93</v>
      </c>
      <c r="X165" s="2" t="s">
        <v>307</v>
      </c>
      <c r="Y165" s="2" t="s">
        <v>284</v>
      </c>
      <c r="AJ165" s="2" t="s">
        <v>371</v>
      </c>
      <c r="AK165" s="2">
        <v>2.2561969740229202</v>
      </c>
      <c r="AL165" s="2">
        <v>2.22042548987351E-2</v>
      </c>
      <c r="AM165" s="2" t="s">
        <v>17</v>
      </c>
      <c r="AN165" s="2" t="s">
        <v>17</v>
      </c>
      <c r="AO165" s="2" t="s">
        <v>58</v>
      </c>
      <c r="AP165" s="2" t="str">
        <f t="shared" si="8"/>
        <v>CG17</v>
      </c>
    </row>
    <row r="166" spans="15:42" ht="14.5" hidden="1" customHeight="1" x14ac:dyDescent="0.35">
      <c r="O166" s="2" t="s">
        <v>319</v>
      </c>
      <c r="P166" s="2" t="s">
        <v>17</v>
      </c>
      <c r="Q166" s="8" t="s">
        <v>17</v>
      </c>
      <c r="R166" s="2" t="s">
        <v>152</v>
      </c>
      <c r="S166" s="2">
        <v>150</v>
      </c>
      <c r="T166" s="2" t="s">
        <v>17</v>
      </c>
      <c r="U166" s="2">
        <v>4</v>
      </c>
      <c r="V166" s="2" t="s">
        <v>132</v>
      </c>
      <c r="W166" s="2"/>
      <c r="X166" s="2" t="s">
        <v>133</v>
      </c>
      <c r="Y166" s="2" t="s">
        <v>284</v>
      </c>
      <c r="AJ166" s="2" t="s">
        <v>372</v>
      </c>
      <c r="AK166" s="2">
        <v>4.1606489534907896</v>
      </c>
      <c r="AL166" s="2">
        <v>1.5959298620058401E-2</v>
      </c>
      <c r="AM166" s="2" t="s">
        <v>17</v>
      </c>
      <c r="AN166" s="2" t="s">
        <v>17</v>
      </c>
      <c r="AO166" s="2" t="s">
        <v>58</v>
      </c>
      <c r="AP166" s="2" t="str">
        <f t="shared" si="8"/>
        <v>CG17</v>
      </c>
    </row>
    <row r="167" spans="15:42" ht="14.5" hidden="1" customHeight="1" x14ac:dyDescent="0.35">
      <c r="O167" s="2" t="s">
        <v>320</v>
      </c>
      <c r="P167" s="2">
        <v>17.9869106548622</v>
      </c>
      <c r="Q167" s="8">
        <v>2.5526013970057102</v>
      </c>
      <c r="R167" s="2" t="s">
        <v>17</v>
      </c>
      <c r="S167" s="2">
        <v>44.480979699457599</v>
      </c>
      <c r="T167" s="2">
        <v>3.37818143965369</v>
      </c>
      <c r="U167" s="2">
        <v>4</v>
      </c>
      <c r="V167" s="2" t="s">
        <v>110</v>
      </c>
      <c r="W167" s="2"/>
      <c r="X167" s="2" t="s">
        <v>119</v>
      </c>
      <c r="Y167" s="2" t="s">
        <v>284</v>
      </c>
      <c r="AJ167" s="2" t="s">
        <v>242</v>
      </c>
      <c r="AK167" s="2">
        <v>4.1056424559942899</v>
      </c>
      <c r="AL167" s="2">
        <v>1.9656419359651799E-2</v>
      </c>
      <c r="AM167" s="2" t="s">
        <v>17</v>
      </c>
      <c r="AN167" s="2" t="s">
        <v>17</v>
      </c>
      <c r="AO167" s="2" t="s">
        <v>58</v>
      </c>
      <c r="AP167" s="2" t="str">
        <f t="shared" si="8"/>
        <v>CG3</v>
      </c>
    </row>
    <row r="168" spans="15:42" ht="14.5" hidden="1" customHeight="1" x14ac:dyDescent="0.35">
      <c r="O168" s="2" t="s">
        <v>321</v>
      </c>
      <c r="P168" s="2">
        <v>22.924384032166898</v>
      </c>
      <c r="Q168" s="8">
        <v>0.21972764803056899</v>
      </c>
      <c r="R168" s="2" t="s">
        <v>17</v>
      </c>
      <c r="S168" s="2">
        <v>21.633665222159198</v>
      </c>
      <c r="T168" s="2">
        <v>0.67623811487833996</v>
      </c>
      <c r="U168" s="2">
        <v>6</v>
      </c>
      <c r="V168" s="2" t="s">
        <v>86</v>
      </c>
      <c r="W168" s="2"/>
      <c r="X168" s="2" t="s">
        <v>287</v>
      </c>
      <c r="Y168" s="2" t="s">
        <v>284</v>
      </c>
      <c r="AJ168" s="2" t="s">
        <v>303</v>
      </c>
      <c r="AK168" s="2">
        <v>4.0627781154617004</v>
      </c>
      <c r="AL168" s="2">
        <v>1.7844799446456599E-2</v>
      </c>
      <c r="AM168" s="2" t="s">
        <v>17</v>
      </c>
      <c r="AN168" s="2" t="s">
        <v>17</v>
      </c>
      <c r="AO168" s="2" t="s">
        <v>58</v>
      </c>
      <c r="AP168" s="2" t="str">
        <f t="shared" si="8"/>
        <v>CG14</v>
      </c>
    </row>
    <row r="169" spans="15:42" ht="14.5" hidden="1" customHeight="1" x14ac:dyDescent="0.35">
      <c r="O169" s="2" t="s">
        <v>322</v>
      </c>
      <c r="P169" s="2">
        <v>22.543775629378299</v>
      </c>
      <c r="Q169" s="8">
        <v>0.71806599609528998</v>
      </c>
      <c r="R169" s="2" t="s">
        <v>17</v>
      </c>
      <c r="S169" s="2">
        <v>39.578906228680403</v>
      </c>
      <c r="T169" s="2">
        <v>1.2999570912495499</v>
      </c>
      <c r="U169" s="2">
        <v>7</v>
      </c>
      <c r="V169" s="2" t="s">
        <v>128</v>
      </c>
      <c r="W169" s="2"/>
      <c r="X169" s="2" t="s">
        <v>129</v>
      </c>
      <c r="Y169" s="2" t="s">
        <v>284</v>
      </c>
      <c r="AJ169" s="2" t="s">
        <v>434</v>
      </c>
      <c r="AK169" s="2">
        <v>3.7399319546204102</v>
      </c>
      <c r="AL169" s="2">
        <v>2.5931183956719599E-2</v>
      </c>
      <c r="AM169" s="2" t="s">
        <v>17</v>
      </c>
      <c r="AN169" s="2" t="s">
        <v>17</v>
      </c>
      <c r="AO169" s="2" t="s">
        <v>58</v>
      </c>
      <c r="AP169" s="2" t="str">
        <f t="shared" si="8"/>
        <v>GDC1</v>
      </c>
    </row>
    <row r="170" spans="15:42" ht="14.5" hidden="1" customHeight="1" x14ac:dyDescent="0.35">
      <c r="O170" s="2" t="s">
        <v>323</v>
      </c>
      <c r="P170" s="2">
        <v>19.849208272297702</v>
      </c>
      <c r="Q170" s="8">
        <v>0.25479202088817599</v>
      </c>
      <c r="R170" s="2" t="s">
        <v>17</v>
      </c>
      <c r="S170" s="2">
        <v>16.5201666525127</v>
      </c>
      <c r="T170" s="2">
        <v>1.17518329542879</v>
      </c>
      <c r="U170" s="2">
        <v>8</v>
      </c>
      <c r="V170" s="2" t="s">
        <v>135</v>
      </c>
      <c r="W170" s="2"/>
      <c r="X170" s="2" t="s">
        <v>136</v>
      </c>
      <c r="Y170" s="2" t="s">
        <v>284</v>
      </c>
      <c r="AJ170" s="2" t="s">
        <v>373</v>
      </c>
      <c r="AK170" s="2">
        <v>2.6119687643330098</v>
      </c>
      <c r="AL170" s="2">
        <v>1.10066027479252E-2</v>
      </c>
      <c r="AM170" s="2" t="s">
        <v>17</v>
      </c>
      <c r="AN170" s="2" t="s">
        <v>17</v>
      </c>
      <c r="AO170" s="2" t="s">
        <v>58</v>
      </c>
      <c r="AP170" s="2" t="str">
        <f t="shared" si="8"/>
        <v>CG17</v>
      </c>
    </row>
    <row r="171" spans="15:42" ht="14.5" hidden="1" customHeight="1" x14ac:dyDescent="0.35">
      <c r="O171" s="2" t="s">
        <v>324</v>
      </c>
      <c r="P171" s="2">
        <v>17.410624048283299</v>
      </c>
      <c r="Q171" s="8">
        <v>0.44612889712327197</v>
      </c>
      <c r="R171" s="2" t="s">
        <v>17</v>
      </c>
      <c r="S171" s="2">
        <v>25.8608561168713</v>
      </c>
      <c r="T171" s="2">
        <v>0.906113702722952</v>
      </c>
      <c r="U171" s="2">
        <v>6</v>
      </c>
      <c r="V171" s="2" t="s">
        <v>86</v>
      </c>
      <c r="W171" s="2"/>
      <c r="X171" s="2" t="s">
        <v>87</v>
      </c>
      <c r="Y171" s="2" t="s">
        <v>284</v>
      </c>
      <c r="AJ171" s="2" t="s">
        <v>374</v>
      </c>
      <c r="AK171" s="2">
        <v>2.2735750624147002</v>
      </c>
      <c r="AL171" s="2">
        <v>2.1799852432584099E-2</v>
      </c>
      <c r="AM171" s="2" t="s">
        <v>17</v>
      </c>
      <c r="AN171" s="2" t="s">
        <v>17</v>
      </c>
      <c r="AO171" s="2" t="s">
        <v>58</v>
      </c>
      <c r="AP171" s="2" t="str">
        <f t="shared" si="8"/>
        <v>CG17</v>
      </c>
    </row>
    <row r="172" spans="15:42" ht="14.5" hidden="1" customHeight="1" x14ac:dyDescent="0.35">
      <c r="O172" s="2" t="s">
        <v>325</v>
      </c>
      <c r="P172" s="2">
        <v>21.335516136103699</v>
      </c>
      <c r="Q172" s="8">
        <v>0.53015046680242695</v>
      </c>
      <c r="R172" s="2" t="s">
        <v>17</v>
      </c>
      <c r="S172" s="2">
        <v>22.008714043086599</v>
      </c>
      <c r="T172" s="2">
        <v>0.87496385753653305</v>
      </c>
      <c r="U172" s="2">
        <v>6</v>
      </c>
      <c r="V172" s="2" t="s">
        <v>83</v>
      </c>
      <c r="W172" s="2"/>
      <c r="X172" s="2" t="s">
        <v>84</v>
      </c>
      <c r="Y172" s="2" t="s">
        <v>284</v>
      </c>
      <c r="AJ172" s="2" t="s">
        <v>375</v>
      </c>
      <c r="AK172" s="2">
        <v>0.65466676342808305</v>
      </c>
      <c r="AL172" s="2">
        <v>0.50217733162036904</v>
      </c>
      <c r="AM172" s="2" t="s">
        <v>17</v>
      </c>
      <c r="AN172" s="2" t="s">
        <v>17</v>
      </c>
      <c r="AO172" s="2" t="s">
        <v>58</v>
      </c>
      <c r="AP172" s="2" t="str">
        <f t="shared" si="8"/>
        <v>CG17</v>
      </c>
    </row>
    <row r="173" spans="15:42" ht="14.5" hidden="1" customHeight="1" x14ac:dyDescent="0.35">
      <c r="O173" s="2" t="s">
        <v>326</v>
      </c>
      <c r="P173" s="2">
        <v>20.050636632045901</v>
      </c>
      <c r="Q173" s="8">
        <v>0.30807135964455301</v>
      </c>
      <c r="R173" s="2" t="s">
        <v>17</v>
      </c>
      <c r="S173" s="2">
        <v>27.863027113621801</v>
      </c>
      <c r="T173" s="2">
        <v>1.66701541593042</v>
      </c>
      <c r="U173" s="2">
        <v>11</v>
      </c>
      <c r="V173" s="2" t="s">
        <v>78</v>
      </c>
      <c r="W173" s="2"/>
      <c r="X173" s="2" t="s">
        <v>79</v>
      </c>
      <c r="Y173" s="2" t="s">
        <v>284</v>
      </c>
      <c r="AJ173" s="2" t="s">
        <v>435</v>
      </c>
      <c r="AK173" s="2">
        <v>-0.76500746200632797</v>
      </c>
      <c r="AL173" s="2">
        <v>1.6444350535348502E-2</v>
      </c>
      <c r="AM173" s="2">
        <v>72.882989628782596</v>
      </c>
      <c r="AN173" s="2">
        <v>11.999427528188701</v>
      </c>
      <c r="AO173" s="2" t="s">
        <v>56</v>
      </c>
      <c r="AP173" s="2" t="str">
        <f t="shared" si="8"/>
        <v>GDC1</v>
      </c>
    </row>
    <row r="174" spans="15:42" ht="14.5" hidden="1" customHeight="1" x14ac:dyDescent="0.35">
      <c r="O174" s="2" t="s">
        <v>327</v>
      </c>
      <c r="P174" s="2">
        <v>21.381225524590398</v>
      </c>
      <c r="Q174" s="8">
        <v>0.23828090090323401</v>
      </c>
      <c r="R174" s="2" t="s">
        <v>17</v>
      </c>
      <c r="S174" s="2">
        <v>6.7339457665967002</v>
      </c>
      <c r="T174" s="2">
        <v>0.81823756651948598</v>
      </c>
      <c r="U174" s="2">
        <v>7</v>
      </c>
      <c r="V174" s="2" t="s">
        <v>139</v>
      </c>
      <c r="W174" s="2"/>
      <c r="X174" s="2" t="s">
        <v>140</v>
      </c>
      <c r="Y174" s="2" t="s">
        <v>284</v>
      </c>
      <c r="AJ174" s="2" t="s">
        <v>376</v>
      </c>
      <c r="AK174" s="2">
        <v>1.15296491832402</v>
      </c>
      <c r="AL174" s="2">
        <v>3.8255450821973999E-2</v>
      </c>
      <c r="AM174" s="2" t="s">
        <v>17</v>
      </c>
      <c r="AN174" s="2" t="s">
        <v>17</v>
      </c>
      <c r="AO174" s="2" t="s">
        <v>58</v>
      </c>
      <c r="AP174" s="2" t="str">
        <f t="shared" si="8"/>
        <v>CG17</v>
      </c>
    </row>
    <row r="175" spans="15:42" ht="14.5" hidden="1" customHeight="1" x14ac:dyDescent="0.35">
      <c r="O175" s="2" t="s">
        <v>328</v>
      </c>
      <c r="P175" s="2">
        <v>24.942864731726399</v>
      </c>
      <c r="Q175" s="8">
        <v>1.57011799946618</v>
      </c>
      <c r="R175" s="2" t="s">
        <v>17</v>
      </c>
      <c r="S175" s="2">
        <v>52.9536415795937</v>
      </c>
      <c r="T175" s="2">
        <v>2.2802904460544999</v>
      </c>
      <c r="U175" s="2">
        <v>8</v>
      </c>
      <c r="V175" s="2" t="s">
        <v>158</v>
      </c>
      <c r="W175" s="2"/>
      <c r="X175" s="2" t="s">
        <v>201</v>
      </c>
      <c r="Y175" s="2" t="s">
        <v>284</v>
      </c>
      <c r="AJ175" s="2" t="s">
        <v>377</v>
      </c>
      <c r="AK175" s="2">
        <v>1.15320852427649</v>
      </c>
      <c r="AL175" s="2">
        <v>3.0156741400377898E-2</v>
      </c>
      <c r="AM175" s="2" t="s">
        <v>17</v>
      </c>
      <c r="AN175" s="2" t="s">
        <v>17</v>
      </c>
      <c r="AO175" s="2" t="s">
        <v>58</v>
      </c>
      <c r="AP175" s="2" t="str">
        <f t="shared" si="8"/>
        <v>CG17</v>
      </c>
    </row>
    <row r="176" spans="15:42" ht="14.5" hidden="1" customHeight="1" x14ac:dyDescent="0.35">
      <c r="O176" s="2" t="s">
        <v>329</v>
      </c>
      <c r="P176" s="2">
        <v>19.9154570421065</v>
      </c>
      <c r="Q176" s="8">
        <v>0.35244298115442801</v>
      </c>
      <c r="R176" s="2" t="s">
        <v>17</v>
      </c>
      <c r="S176" s="2">
        <v>23.399529235515701</v>
      </c>
      <c r="T176" s="2">
        <v>0.60593129548459501</v>
      </c>
      <c r="U176" s="2">
        <v>6</v>
      </c>
      <c r="V176" s="2" t="s">
        <v>128</v>
      </c>
      <c r="W176" s="2"/>
      <c r="X176" s="2" t="s">
        <v>129</v>
      </c>
      <c r="Y176" s="2" t="s">
        <v>284</v>
      </c>
      <c r="AJ176" s="2" t="s">
        <v>243</v>
      </c>
      <c r="AK176" s="2">
        <v>-0.62701924081327398</v>
      </c>
      <c r="AL176" s="2">
        <v>2.95052663128118E-2</v>
      </c>
      <c r="AM176" s="2">
        <v>117.248993619234</v>
      </c>
      <c r="AN176" s="2">
        <v>11.993458644686701</v>
      </c>
      <c r="AO176" s="2" t="s">
        <v>56</v>
      </c>
      <c r="AP176" s="2" t="str">
        <f t="shared" si="8"/>
        <v>CG3</v>
      </c>
    </row>
    <row r="177" spans="15:42" ht="14.5" hidden="1" customHeight="1" x14ac:dyDescent="0.35">
      <c r="O177" s="2" t="s">
        <v>330</v>
      </c>
      <c r="P177" s="2">
        <v>21.6490132443822</v>
      </c>
      <c r="Q177" s="8">
        <v>0.65794895444150203</v>
      </c>
      <c r="R177" s="2" t="s">
        <v>17</v>
      </c>
      <c r="S177" s="2">
        <v>47.932701810407501</v>
      </c>
      <c r="T177" s="2">
        <v>3.7788931785734801</v>
      </c>
      <c r="U177" s="2">
        <v>9</v>
      </c>
      <c r="V177" s="2" t="s">
        <v>89</v>
      </c>
      <c r="W177" s="2"/>
      <c r="X177" s="2" t="s">
        <v>90</v>
      </c>
      <c r="Y177" s="2" t="s">
        <v>284</v>
      </c>
      <c r="AJ177" s="2" t="s">
        <v>244</v>
      </c>
      <c r="AK177" s="2">
        <v>2.26385772692019</v>
      </c>
      <c r="AL177" s="2">
        <v>2.15698886819434E-2</v>
      </c>
      <c r="AM177" s="2" t="s">
        <v>17</v>
      </c>
      <c r="AN177" s="2" t="s">
        <v>17</v>
      </c>
      <c r="AO177" s="2" t="s">
        <v>58</v>
      </c>
      <c r="AP177" s="2" t="str">
        <f t="shared" si="8"/>
        <v>CG3</v>
      </c>
    </row>
    <row r="178" spans="15:42" ht="14.5" hidden="1" customHeight="1" x14ac:dyDescent="0.35">
      <c r="O178" s="2" t="s">
        <v>331</v>
      </c>
      <c r="P178" s="2">
        <v>22.221952725677401</v>
      </c>
      <c r="Q178" s="8">
        <v>0.98008197977564504</v>
      </c>
      <c r="R178" s="2" t="s">
        <v>17</v>
      </c>
      <c r="S178" s="2">
        <v>53.959502333920199</v>
      </c>
      <c r="T178" s="2">
        <v>3.9763430981364101</v>
      </c>
      <c r="U178" s="2">
        <v>6</v>
      </c>
      <c r="V178" s="2" t="s">
        <v>173</v>
      </c>
      <c r="W178" s="2"/>
      <c r="X178" s="2" t="s">
        <v>174</v>
      </c>
      <c r="Y178" s="2" t="s">
        <v>284</v>
      </c>
      <c r="AJ178" s="2" t="s">
        <v>245</v>
      </c>
      <c r="AK178" s="2">
        <v>-1.5470746866344601E-2</v>
      </c>
      <c r="AL178" s="2">
        <v>9.5113848029532693E-3</v>
      </c>
      <c r="AM178" s="2">
        <v>13.294034701329901</v>
      </c>
      <c r="AN178" s="2">
        <v>11.992132600468601</v>
      </c>
      <c r="AO178" s="2" t="s">
        <v>56</v>
      </c>
      <c r="AP178" s="2" t="str">
        <f t="shared" si="8"/>
        <v>CG3</v>
      </c>
    </row>
    <row r="179" spans="15:42" ht="14.5" hidden="1" customHeight="1" x14ac:dyDescent="0.35">
      <c r="O179" s="2" t="s">
        <v>332</v>
      </c>
      <c r="P179" s="2" t="s">
        <v>17</v>
      </c>
      <c r="Q179" s="8" t="s">
        <v>17</v>
      </c>
      <c r="R179" s="2" t="s">
        <v>17</v>
      </c>
      <c r="S179" s="2">
        <v>116.44624460934</v>
      </c>
      <c r="T179" s="2" t="s">
        <v>17</v>
      </c>
      <c r="U179" s="2">
        <v>8</v>
      </c>
      <c r="V179" s="2" t="s">
        <v>107</v>
      </c>
      <c r="W179" s="2"/>
      <c r="X179" s="2" t="s">
        <v>150</v>
      </c>
      <c r="Y179" s="2" t="s">
        <v>284</v>
      </c>
      <c r="AJ179" s="2" t="s">
        <v>304</v>
      </c>
      <c r="AK179" s="2">
        <v>3.2582126680391501</v>
      </c>
      <c r="AL179" s="2">
        <v>1.9482759185259602E-2</v>
      </c>
      <c r="AM179" s="2" t="s">
        <v>17</v>
      </c>
      <c r="AN179" s="2" t="s">
        <v>17</v>
      </c>
      <c r="AO179" s="2" t="s">
        <v>58</v>
      </c>
      <c r="AP179" s="2" t="str">
        <f t="shared" si="8"/>
        <v>CG14</v>
      </c>
    </row>
    <row r="180" spans="15:42" ht="14.5" hidden="1" customHeight="1" x14ac:dyDescent="0.35">
      <c r="O180" s="2" t="s">
        <v>333</v>
      </c>
      <c r="P180" s="2">
        <v>21.441704339597599</v>
      </c>
      <c r="Q180" s="8">
        <v>0.391568391844339</v>
      </c>
      <c r="R180" s="2" t="s">
        <v>17</v>
      </c>
      <c r="S180" s="2">
        <v>22.704254072931299</v>
      </c>
      <c r="T180" s="2">
        <v>1.09401991087828</v>
      </c>
      <c r="U180" s="2">
        <v>10</v>
      </c>
      <c r="V180" s="2" t="s">
        <v>83</v>
      </c>
      <c r="W180" s="2"/>
      <c r="X180" s="2" t="s">
        <v>84</v>
      </c>
      <c r="Y180" s="2" t="s">
        <v>284</v>
      </c>
      <c r="AJ180" s="2" t="s">
        <v>305</v>
      </c>
      <c r="AK180" s="2">
        <v>0.89228249330276699</v>
      </c>
      <c r="AL180" s="2">
        <v>0.40480333617419401</v>
      </c>
      <c r="AM180" s="2">
        <v>13.3870330608316</v>
      </c>
      <c r="AN180" s="2">
        <v>48.974273789168798</v>
      </c>
      <c r="AO180" s="2" t="s">
        <v>56</v>
      </c>
      <c r="AP180" s="2" t="str">
        <f t="shared" si="8"/>
        <v>CG14</v>
      </c>
    </row>
    <row r="181" spans="15:42" ht="14.5" hidden="1" customHeight="1" x14ac:dyDescent="0.35">
      <c r="O181" s="2" t="s">
        <v>334</v>
      </c>
      <c r="P181" s="2">
        <v>18.149867407608099</v>
      </c>
      <c r="Q181" s="8">
        <v>0.290152117852499</v>
      </c>
      <c r="R181" s="2" t="s">
        <v>17</v>
      </c>
      <c r="S181" s="2">
        <v>8.8784735437901503</v>
      </c>
      <c r="T181" s="2">
        <v>1.52278422959142</v>
      </c>
      <c r="U181" s="2">
        <v>8</v>
      </c>
      <c r="V181" s="2" t="s">
        <v>83</v>
      </c>
      <c r="W181" s="2"/>
      <c r="X181" s="2" t="s">
        <v>84</v>
      </c>
      <c r="Y181" s="2" t="s">
        <v>335</v>
      </c>
      <c r="AJ181" s="2" t="s">
        <v>181</v>
      </c>
      <c r="AK181" s="2">
        <v>1.87891659252113</v>
      </c>
      <c r="AL181" s="2">
        <v>1.6237619896838001E-2</v>
      </c>
      <c r="AM181" s="2" t="s">
        <v>17</v>
      </c>
      <c r="AN181" s="2" t="s">
        <v>17</v>
      </c>
      <c r="AO181" s="2" t="s">
        <v>58</v>
      </c>
      <c r="AP181" s="2" t="str">
        <f t="shared" si="8"/>
        <v>CG1</v>
      </c>
    </row>
    <row r="182" spans="15:42" ht="14.5" hidden="1" customHeight="1" x14ac:dyDescent="0.35">
      <c r="O182" s="2" t="s">
        <v>336</v>
      </c>
      <c r="P182" s="2">
        <v>20.4322476655122</v>
      </c>
      <c r="Q182" s="8">
        <v>0.23521449168421099</v>
      </c>
      <c r="R182" s="2" t="s">
        <v>17</v>
      </c>
      <c r="S182" s="2">
        <v>21.700200317795201</v>
      </c>
      <c r="T182" s="2">
        <v>1.0461072676784999</v>
      </c>
      <c r="U182" s="2">
        <v>9</v>
      </c>
      <c r="V182" s="2" t="s">
        <v>316</v>
      </c>
      <c r="W182" s="2"/>
      <c r="X182" s="2" t="s">
        <v>317</v>
      </c>
      <c r="Y182" s="2" t="s">
        <v>335</v>
      </c>
      <c r="AJ182" s="2" t="s">
        <v>247</v>
      </c>
      <c r="AK182" s="2">
        <v>4.0865064201416601</v>
      </c>
      <c r="AL182" s="2">
        <v>1.3959932828095401E-2</v>
      </c>
      <c r="AM182" s="2" t="s">
        <v>17</v>
      </c>
      <c r="AN182" s="2" t="s">
        <v>17</v>
      </c>
      <c r="AO182" s="2" t="s">
        <v>58</v>
      </c>
      <c r="AP182" s="2" t="str">
        <f t="shared" si="8"/>
        <v>CG3</v>
      </c>
    </row>
    <row r="183" spans="15:42" ht="14.5" hidden="1" customHeight="1" x14ac:dyDescent="0.35">
      <c r="O183" s="2" t="s">
        <v>337</v>
      </c>
      <c r="P183" s="2">
        <v>17.597480685316601</v>
      </c>
      <c r="Q183" s="8">
        <v>2.2247106524036102</v>
      </c>
      <c r="R183" s="2" t="s">
        <v>17</v>
      </c>
      <c r="S183" s="2">
        <v>80.634838338711603</v>
      </c>
      <c r="T183" s="2">
        <v>5.0758696122078604</v>
      </c>
      <c r="U183" s="2">
        <v>3</v>
      </c>
      <c r="V183" s="2" t="s">
        <v>96</v>
      </c>
      <c r="W183" s="2"/>
      <c r="X183" s="2" t="s">
        <v>97</v>
      </c>
      <c r="Y183" s="2" t="s">
        <v>335</v>
      </c>
      <c r="AJ183" s="2" t="s">
        <v>436</v>
      </c>
      <c r="AK183" s="2">
        <v>1.1694141708739101</v>
      </c>
      <c r="AL183" s="2">
        <v>2.2395107400230901E-2</v>
      </c>
      <c r="AM183" s="2" t="s">
        <v>17</v>
      </c>
      <c r="AN183" s="2" t="s">
        <v>17</v>
      </c>
      <c r="AO183" s="2" t="s">
        <v>58</v>
      </c>
      <c r="AP183" s="2" t="str">
        <f t="shared" si="8"/>
        <v>GDC1</v>
      </c>
    </row>
    <row r="184" spans="15:42" ht="14.5" hidden="1" customHeight="1" x14ac:dyDescent="0.35">
      <c r="O184" s="2" t="s">
        <v>338</v>
      </c>
      <c r="P184" s="2">
        <v>18.449383167100098</v>
      </c>
      <c r="Q184" s="8">
        <v>0.331614384039425</v>
      </c>
      <c r="R184" s="2" t="s">
        <v>17</v>
      </c>
      <c r="S184" s="2">
        <v>30.738283846833301</v>
      </c>
      <c r="T184" s="2">
        <v>1.80603286532323</v>
      </c>
      <c r="U184" s="2">
        <v>6</v>
      </c>
      <c r="V184" s="2" t="s">
        <v>92</v>
      </c>
      <c r="W184" s="2"/>
      <c r="X184" s="2" t="s">
        <v>94</v>
      </c>
      <c r="Y184" s="2" t="s">
        <v>335</v>
      </c>
      <c r="AJ184" s="2" t="s">
        <v>378</v>
      </c>
      <c r="AK184" s="2">
        <v>-0.12037415735422501</v>
      </c>
      <c r="AL184" s="2">
        <v>1.9564045360415699E-2</v>
      </c>
      <c r="AM184" s="2">
        <v>46.247327544380802</v>
      </c>
      <c r="AN184" s="2">
        <v>11.998515844360901</v>
      </c>
      <c r="AO184" s="2" t="s">
        <v>56</v>
      </c>
      <c r="AP184" s="2" t="str">
        <f t="shared" si="8"/>
        <v>CG17</v>
      </c>
    </row>
    <row r="185" spans="15:42" ht="14.5" hidden="1" customHeight="1" x14ac:dyDescent="0.35">
      <c r="O185" s="2" t="s">
        <v>339</v>
      </c>
      <c r="P185" s="2" t="s">
        <v>17</v>
      </c>
      <c r="Q185" s="8" t="s">
        <v>17</v>
      </c>
      <c r="R185" s="2" t="s">
        <v>17</v>
      </c>
      <c r="S185" s="2">
        <v>57.6710909207101</v>
      </c>
      <c r="T185" s="2" t="s">
        <v>17</v>
      </c>
      <c r="U185" s="2">
        <v>6</v>
      </c>
      <c r="V185" s="2" t="s">
        <v>132</v>
      </c>
      <c r="W185" s="2"/>
      <c r="X185" s="2" t="s">
        <v>133</v>
      </c>
      <c r="Y185" s="2" t="s">
        <v>335</v>
      </c>
      <c r="AJ185" s="2" t="s">
        <v>379</v>
      </c>
      <c r="AK185" s="2">
        <v>2.05908594535321</v>
      </c>
      <c r="AL185" s="2">
        <v>2.5555763166047601E-2</v>
      </c>
      <c r="AM185" s="2" t="s">
        <v>17</v>
      </c>
      <c r="AN185" s="2" t="s">
        <v>17</v>
      </c>
      <c r="AO185" s="2" t="s">
        <v>58</v>
      </c>
      <c r="AP185" s="2" t="str">
        <f t="shared" si="8"/>
        <v>CG17</v>
      </c>
    </row>
    <row r="186" spans="15:42" ht="14.5" hidden="1" customHeight="1" x14ac:dyDescent="0.35">
      <c r="O186" s="2" t="s">
        <v>340</v>
      </c>
      <c r="P186" s="2">
        <v>55.811195793766501</v>
      </c>
      <c r="Q186" s="8">
        <v>0.20787980209620999</v>
      </c>
      <c r="R186" s="2" t="s">
        <v>17</v>
      </c>
      <c r="S186" s="2">
        <v>4.4837481283100997</v>
      </c>
      <c r="T186" s="2">
        <v>1.36399903954769</v>
      </c>
      <c r="U186" s="2">
        <v>10</v>
      </c>
      <c r="V186" s="2" t="s">
        <v>139</v>
      </c>
      <c r="W186" s="2" t="s">
        <v>93</v>
      </c>
      <c r="X186" s="2" t="s">
        <v>140</v>
      </c>
      <c r="Y186" s="2" t="s">
        <v>335</v>
      </c>
      <c r="AJ186" s="2" t="s">
        <v>380</v>
      </c>
      <c r="AK186" s="2">
        <v>1.99698938086591</v>
      </c>
      <c r="AL186" s="2">
        <v>1.8629561074162301E-2</v>
      </c>
      <c r="AM186" s="2" t="s">
        <v>17</v>
      </c>
      <c r="AN186" s="2" t="s">
        <v>17</v>
      </c>
      <c r="AO186" s="2" t="s">
        <v>58</v>
      </c>
      <c r="AP186" s="2" t="str">
        <f t="shared" si="8"/>
        <v>CG17</v>
      </c>
    </row>
    <row r="187" spans="15:42" ht="14.5" hidden="1" customHeight="1" x14ac:dyDescent="0.35">
      <c r="O187" s="2" t="s">
        <v>341</v>
      </c>
      <c r="P187" s="2">
        <v>-10.1482523850598</v>
      </c>
      <c r="Q187" s="8">
        <v>0.94746770487742005</v>
      </c>
      <c r="R187" s="2" t="s">
        <v>17</v>
      </c>
      <c r="S187" s="2">
        <v>37.578857030108999</v>
      </c>
      <c r="T187" s="2">
        <v>2.8156415988538899</v>
      </c>
      <c r="U187" s="2">
        <v>6</v>
      </c>
      <c r="V187" s="2" t="s">
        <v>147</v>
      </c>
      <c r="W187" s="2" t="s">
        <v>93</v>
      </c>
      <c r="X187" s="2" t="s">
        <v>168</v>
      </c>
      <c r="Y187" s="2" t="s">
        <v>335</v>
      </c>
      <c r="AJ187" s="2" t="s">
        <v>306</v>
      </c>
      <c r="AK187" s="2">
        <v>0.53003779457410205</v>
      </c>
      <c r="AL187" s="2">
        <v>0.80059717307102896</v>
      </c>
      <c r="AM187" s="2">
        <v>20.0588397154653</v>
      </c>
      <c r="AN187" s="2">
        <v>11.993296801247901</v>
      </c>
      <c r="AO187" s="2" t="s">
        <v>56</v>
      </c>
      <c r="AP187" s="2" t="str">
        <f t="shared" si="8"/>
        <v>CG14</v>
      </c>
    </row>
    <row r="188" spans="15:42" ht="14.5" hidden="1" customHeight="1" x14ac:dyDescent="0.35">
      <c r="O188" s="2" t="s">
        <v>342</v>
      </c>
      <c r="P188" s="2">
        <v>20.026999918289</v>
      </c>
      <c r="Q188" s="8">
        <v>0.32358499545743502</v>
      </c>
      <c r="R188" s="2" t="s">
        <v>17</v>
      </c>
      <c r="S188" s="2">
        <v>11.669594572321101</v>
      </c>
      <c r="T188" s="2">
        <v>2.0999314545473502</v>
      </c>
      <c r="U188" s="2">
        <v>7</v>
      </c>
      <c r="V188" s="2" t="s">
        <v>158</v>
      </c>
      <c r="W188" s="2"/>
      <c r="X188" s="2" t="s">
        <v>159</v>
      </c>
      <c r="Y188" s="2" t="s">
        <v>335</v>
      </c>
      <c r="AJ188" s="2" t="s">
        <v>308</v>
      </c>
      <c r="AK188" s="2">
        <v>4.2558216440188401</v>
      </c>
      <c r="AL188" s="2">
        <v>1.6396913024705299E-2</v>
      </c>
      <c r="AM188" s="2" t="s">
        <v>17</v>
      </c>
      <c r="AN188" s="2" t="s">
        <v>17</v>
      </c>
      <c r="AO188" s="2" t="s">
        <v>58</v>
      </c>
      <c r="AP188" s="2" t="str">
        <f t="shared" si="8"/>
        <v>CG14</v>
      </c>
    </row>
    <row r="189" spans="15:42" ht="14.5" hidden="1" customHeight="1" x14ac:dyDescent="0.35">
      <c r="O189" s="2" t="s">
        <v>343</v>
      </c>
      <c r="P189" s="2" t="s">
        <v>17</v>
      </c>
      <c r="Q189" s="8" t="s">
        <v>17</v>
      </c>
      <c r="R189" s="2" t="s">
        <v>152</v>
      </c>
      <c r="S189" s="2">
        <v>150</v>
      </c>
      <c r="T189" s="2">
        <v>49.214450721377197</v>
      </c>
      <c r="U189" s="2">
        <v>9</v>
      </c>
      <c r="V189" s="2" t="s">
        <v>122</v>
      </c>
      <c r="W189" s="2"/>
      <c r="X189" s="2" t="s">
        <v>123</v>
      </c>
      <c r="Y189" s="2" t="s">
        <v>335</v>
      </c>
      <c r="AJ189" s="2" t="s">
        <v>309</v>
      </c>
      <c r="AK189" s="2">
        <v>4.0997234440977603</v>
      </c>
      <c r="AL189" s="2">
        <v>2.43840094108447E-2</v>
      </c>
      <c r="AM189" s="2" t="s">
        <v>17</v>
      </c>
      <c r="AN189" s="2" t="s">
        <v>17</v>
      </c>
      <c r="AO189" s="2" t="s">
        <v>58</v>
      </c>
      <c r="AP189" s="2" t="str">
        <f t="shared" si="8"/>
        <v>CG14</v>
      </c>
    </row>
    <row r="190" spans="15:42" ht="14.5" hidden="1" customHeight="1" x14ac:dyDescent="0.35">
      <c r="O190" s="2" t="s">
        <v>344</v>
      </c>
      <c r="P190" s="2" t="s">
        <v>17</v>
      </c>
      <c r="Q190" s="8" t="s">
        <v>17</v>
      </c>
      <c r="R190" s="2" t="s">
        <v>152</v>
      </c>
      <c r="S190" s="2">
        <v>150</v>
      </c>
      <c r="T190" s="2" t="s">
        <v>17</v>
      </c>
      <c r="U190" s="2">
        <v>6</v>
      </c>
      <c r="V190" s="2" t="s">
        <v>132</v>
      </c>
      <c r="W190" s="2"/>
      <c r="X190" s="2" t="s">
        <v>133</v>
      </c>
      <c r="Y190" s="2" t="s">
        <v>335</v>
      </c>
      <c r="AJ190" s="2" t="s">
        <v>381</v>
      </c>
      <c r="AK190" s="2">
        <v>3.4114063891431701</v>
      </c>
      <c r="AL190" s="2">
        <v>2.2047296628025601E-2</v>
      </c>
      <c r="AM190" s="2" t="s">
        <v>17</v>
      </c>
      <c r="AN190" s="2" t="s">
        <v>17</v>
      </c>
      <c r="AO190" s="2" t="s">
        <v>58</v>
      </c>
      <c r="AP190" s="2" t="str">
        <f t="shared" si="8"/>
        <v>CG17</v>
      </c>
    </row>
    <row r="191" spans="15:42" ht="14.5" hidden="1" customHeight="1" x14ac:dyDescent="0.35">
      <c r="O191" s="2" t="s">
        <v>345</v>
      </c>
      <c r="P191" s="2">
        <v>15.4042033840475</v>
      </c>
      <c r="Q191" s="8">
        <v>0.19479523138648</v>
      </c>
      <c r="R191" s="2" t="s">
        <v>17</v>
      </c>
      <c r="S191" s="2">
        <v>23.576078989966302</v>
      </c>
      <c r="T191" s="2">
        <v>0.81674275067221003</v>
      </c>
      <c r="U191" s="2">
        <v>8</v>
      </c>
      <c r="V191" s="2" t="s">
        <v>128</v>
      </c>
      <c r="W191" s="2"/>
      <c r="X191" s="2" t="s">
        <v>129</v>
      </c>
      <c r="Y191" s="2" t="s">
        <v>335</v>
      </c>
      <c r="AJ191" s="2" t="s">
        <v>437</v>
      </c>
      <c r="AK191" s="2">
        <v>0.98200828238132898</v>
      </c>
      <c r="AL191" s="2">
        <v>0.50225063196792796</v>
      </c>
      <c r="AM191" s="2" t="s">
        <v>17</v>
      </c>
      <c r="AN191" s="2" t="s">
        <v>17</v>
      </c>
      <c r="AO191" s="2" t="s">
        <v>58</v>
      </c>
      <c r="AP191" s="2" t="str">
        <f t="shared" si="8"/>
        <v>GDC1</v>
      </c>
    </row>
    <row r="192" spans="15:42" ht="14.5" hidden="1" customHeight="1" x14ac:dyDescent="0.35">
      <c r="O192" s="2" t="s">
        <v>346</v>
      </c>
      <c r="P192" s="2">
        <v>19.987927558489801</v>
      </c>
      <c r="Q192" s="8">
        <v>0.30705240521674998</v>
      </c>
      <c r="R192" s="2" t="s">
        <v>17</v>
      </c>
      <c r="S192" s="2">
        <v>8.3494116608569708</v>
      </c>
      <c r="T192" s="2">
        <v>1.12529536207852</v>
      </c>
      <c r="U192" s="2">
        <v>6</v>
      </c>
      <c r="V192" s="2" t="s">
        <v>104</v>
      </c>
      <c r="W192" s="2"/>
      <c r="X192" s="2" t="s">
        <v>105</v>
      </c>
      <c r="Y192" s="2" t="s">
        <v>335</v>
      </c>
      <c r="AJ192" s="2" t="s">
        <v>407</v>
      </c>
      <c r="AK192" s="2">
        <v>2.2656448331074599</v>
      </c>
      <c r="AL192" s="2">
        <v>1.16439170390664E-2</v>
      </c>
      <c r="AM192" s="2" t="s">
        <v>17</v>
      </c>
      <c r="AN192" s="2" t="s">
        <v>17</v>
      </c>
      <c r="AO192" s="2" t="s">
        <v>58</v>
      </c>
      <c r="AP192" s="2" t="str">
        <f t="shared" si="8"/>
        <v>CG22</v>
      </c>
    </row>
    <row r="193" spans="15:42" ht="14.5" hidden="1" customHeight="1" x14ac:dyDescent="0.35">
      <c r="O193" s="2" t="s">
        <v>347</v>
      </c>
      <c r="P193" s="2">
        <v>19.630766195444501</v>
      </c>
      <c r="Q193" s="8">
        <v>0.193656974699323</v>
      </c>
      <c r="R193" s="2" t="s">
        <v>17</v>
      </c>
      <c r="S193" s="2">
        <v>15.518272501551801</v>
      </c>
      <c r="T193" s="2">
        <v>1.6449212422775801</v>
      </c>
      <c r="U193" s="2">
        <v>9</v>
      </c>
      <c r="V193" s="2" t="s">
        <v>78</v>
      </c>
      <c r="W193" s="2"/>
      <c r="X193" s="2" t="s">
        <v>79</v>
      </c>
      <c r="Y193" s="2" t="s">
        <v>335</v>
      </c>
      <c r="AJ193" s="2" t="s">
        <v>408</v>
      </c>
      <c r="AK193" s="2">
        <v>1.3965487348915</v>
      </c>
      <c r="AL193" s="2">
        <v>2.2696964068171101E-2</v>
      </c>
      <c r="AM193" s="2" t="s">
        <v>17</v>
      </c>
      <c r="AN193" s="2" t="s">
        <v>17</v>
      </c>
      <c r="AO193" s="2" t="s">
        <v>58</v>
      </c>
      <c r="AP193" s="2" t="str">
        <f t="shared" si="8"/>
        <v>CG22</v>
      </c>
    </row>
    <row r="194" spans="15:42" ht="14.5" hidden="1" customHeight="1" x14ac:dyDescent="0.35">
      <c r="O194" s="2" t="s">
        <v>348</v>
      </c>
      <c r="P194" s="2">
        <v>17.672346596570701</v>
      </c>
      <c r="Q194" s="8">
        <v>0.75931370205920501</v>
      </c>
      <c r="R194" s="2" t="s">
        <v>17</v>
      </c>
      <c r="S194" s="2">
        <v>41.060243801083899</v>
      </c>
      <c r="T194" s="2">
        <v>4.7674748809518404</v>
      </c>
      <c r="U194" s="2">
        <v>3</v>
      </c>
      <c r="V194" s="2" t="s">
        <v>173</v>
      </c>
      <c r="W194" s="2"/>
      <c r="X194" s="2" t="s">
        <v>174</v>
      </c>
      <c r="Y194" s="2" t="s">
        <v>335</v>
      </c>
      <c r="AJ194" s="2" t="s">
        <v>182</v>
      </c>
      <c r="AK194" s="2">
        <v>3.8946350407028998</v>
      </c>
      <c r="AL194" s="2">
        <v>5.1948389217851398E-3</v>
      </c>
      <c r="AM194" s="2" t="s">
        <v>17</v>
      </c>
      <c r="AN194" s="2" t="s">
        <v>17</v>
      </c>
      <c r="AO194" s="2" t="s">
        <v>58</v>
      </c>
      <c r="AP194" s="2" t="str">
        <f t="shared" si="8"/>
        <v>CG1</v>
      </c>
    </row>
    <row r="195" spans="15:42" ht="14.5" hidden="1" customHeight="1" x14ac:dyDescent="0.35">
      <c r="O195" s="2" t="s">
        <v>349</v>
      </c>
      <c r="P195" s="2">
        <v>18.1871130636769</v>
      </c>
      <c r="Q195" s="8">
        <v>0.31898052906052399</v>
      </c>
      <c r="R195" s="2" t="s">
        <v>17</v>
      </c>
      <c r="S195" s="2">
        <v>11.8372074563518</v>
      </c>
      <c r="T195" s="2">
        <v>0.82560537371472498</v>
      </c>
      <c r="U195" s="2">
        <v>8</v>
      </c>
      <c r="V195" s="2" t="s">
        <v>128</v>
      </c>
      <c r="W195" s="2"/>
      <c r="X195" s="2" t="s">
        <v>129</v>
      </c>
      <c r="Y195" s="2" t="s">
        <v>335</v>
      </c>
      <c r="AJ195" s="2" t="s">
        <v>310</v>
      </c>
      <c r="AK195" s="2">
        <v>1.0765531013601499</v>
      </c>
      <c r="AL195" s="2">
        <v>1.7093661783041302E-2</v>
      </c>
      <c r="AM195" s="2" t="s">
        <v>17</v>
      </c>
      <c r="AN195" s="2" t="s">
        <v>17</v>
      </c>
      <c r="AO195" s="2" t="s">
        <v>58</v>
      </c>
      <c r="AP195" s="2" t="str">
        <f t="shared" si="8"/>
        <v>CG14</v>
      </c>
    </row>
    <row r="196" spans="15:42" ht="14.5" hidden="1" customHeight="1" x14ac:dyDescent="0.35">
      <c r="O196" s="2" t="s">
        <v>350</v>
      </c>
      <c r="P196" s="2">
        <v>18.044103919171899</v>
      </c>
      <c r="Q196" s="8">
        <v>0.13870090852528599</v>
      </c>
      <c r="R196" s="2" t="s">
        <v>82</v>
      </c>
      <c r="S196" s="2">
        <v>4</v>
      </c>
      <c r="T196" s="2">
        <v>1.64330222290342</v>
      </c>
      <c r="U196" s="2">
        <v>8</v>
      </c>
      <c r="V196" s="2" t="s">
        <v>135</v>
      </c>
      <c r="W196" s="2"/>
      <c r="X196" s="2" t="s">
        <v>136</v>
      </c>
      <c r="Y196" s="2" t="s">
        <v>335</v>
      </c>
      <c r="AJ196" s="2" t="s">
        <v>382</v>
      </c>
      <c r="AK196" s="2">
        <v>2.1533947232575299</v>
      </c>
      <c r="AL196" s="2">
        <v>2.5025716431759399E-2</v>
      </c>
      <c r="AM196" s="2" t="s">
        <v>17</v>
      </c>
      <c r="AN196" s="2" t="s">
        <v>17</v>
      </c>
      <c r="AO196" s="2" t="s">
        <v>58</v>
      </c>
      <c r="AP196" s="2" t="str">
        <f t="shared" si="8"/>
        <v>CG17</v>
      </c>
    </row>
    <row r="197" spans="15:42" ht="14.5" hidden="1" customHeight="1" x14ac:dyDescent="0.35">
      <c r="O197" s="2" t="s">
        <v>351</v>
      </c>
      <c r="P197" s="2" t="s">
        <v>17</v>
      </c>
      <c r="Q197" s="8" t="s">
        <v>17</v>
      </c>
      <c r="R197" s="2" t="s">
        <v>152</v>
      </c>
      <c r="S197" s="2">
        <v>150</v>
      </c>
      <c r="T197" s="2" t="s">
        <v>17</v>
      </c>
      <c r="U197" s="2">
        <v>9</v>
      </c>
      <c r="V197" s="2" t="s">
        <v>122</v>
      </c>
      <c r="W197" s="2"/>
      <c r="X197" s="2" t="s">
        <v>210</v>
      </c>
      <c r="Y197" s="2" t="s">
        <v>335</v>
      </c>
      <c r="AJ197" s="2" t="s">
        <v>311</v>
      </c>
      <c r="AK197" s="2">
        <v>3.1614321503917102</v>
      </c>
      <c r="AL197" s="2">
        <v>1.7879714626916302E-2</v>
      </c>
      <c r="AM197" s="2" t="s">
        <v>17</v>
      </c>
      <c r="AN197" s="2" t="s">
        <v>17</v>
      </c>
      <c r="AO197" s="2" t="s">
        <v>58</v>
      </c>
      <c r="AP197" s="2" t="str">
        <f t="shared" si="8"/>
        <v>CG14</v>
      </c>
    </row>
    <row r="198" spans="15:42" ht="14.5" hidden="1" customHeight="1" x14ac:dyDescent="0.35">
      <c r="O198" s="2" t="s">
        <v>352</v>
      </c>
      <c r="P198" s="2">
        <v>5.6320964760105596</v>
      </c>
      <c r="Q198" s="8">
        <v>0.26098707571239499</v>
      </c>
      <c r="R198" s="2" t="s">
        <v>82</v>
      </c>
      <c r="S198" s="2">
        <v>4</v>
      </c>
      <c r="T198" s="2">
        <v>0.73547807545608501</v>
      </c>
      <c r="U198" s="2">
        <v>7</v>
      </c>
      <c r="V198" s="2" t="s">
        <v>139</v>
      </c>
      <c r="W198" s="2" t="s">
        <v>93</v>
      </c>
      <c r="X198" s="2" t="s">
        <v>140</v>
      </c>
      <c r="Y198" s="2" t="s">
        <v>335</v>
      </c>
      <c r="AJ198" s="2" t="s">
        <v>383</v>
      </c>
      <c r="AK198" s="2">
        <v>0.72422427516435695</v>
      </c>
      <c r="AL198" s="2">
        <v>0.40138148090568199</v>
      </c>
      <c r="AM198" s="2" t="s">
        <v>17</v>
      </c>
      <c r="AN198" s="2" t="s">
        <v>17</v>
      </c>
      <c r="AO198" s="2" t="s">
        <v>58</v>
      </c>
      <c r="AP198" s="2" t="str">
        <f t="shared" si="8"/>
        <v>CG17</v>
      </c>
    </row>
    <row r="199" spans="15:42" ht="14.5" hidden="1" customHeight="1" x14ac:dyDescent="0.35">
      <c r="O199" s="2" t="s">
        <v>353</v>
      </c>
      <c r="P199" s="2">
        <v>23.963078922868199</v>
      </c>
      <c r="Q199" s="8">
        <v>2.8212510662081298</v>
      </c>
      <c r="R199" s="2" t="s">
        <v>17</v>
      </c>
      <c r="S199" s="2">
        <v>87.663592055804401</v>
      </c>
      <c r="T199" s="2">
        <v>3.9090167305825698</v>
      </c>
      <c r="U199" s="2">
        <v>4</v>
      </c>
      <c r="V199" s="2" t="s">
        <v>110</v>
      </c>
      <c r="W199" s="2" t="s">
        <v>93</v>
      </c>
      <c r="X199" s="2" t="s">
        <v>111</v>
      </c>
      <c r="Y199" s="2" t="s">
        <v>335</v>
      </c>
      <c r="AJ199" s="2" t="s">
        <v>384</v>
      </c>
      <c r="AK199" s="2">
        <v>3.8513021250696</v>
      </c>
      <c r="AL199" s="2">
        <v>1.8543026270719801E-2</v>
      </c>
      <c r="AM199" s="2" t="s">
        <v>17</v>
      </c>
      <c r="AN199" s="2" t="s">
        <v>17</v>
      </c>
      <c r="AO199" s="2" t="s">
        <v>58</v>
      </c>
      <c r="AP199" s="2" t="str">
        <f t="shared" si="8"/>
        <v>CG17</v>
      </c>
    </row>
    <row r="200" spans="15:42" ht="14.5" hidden="1" customHeight="1" x14ac:dyDescent="0.35">
      <c r="O200" s="2" t="s">
        <v>354</v>
      </c>
      <c r="P200" s="2">
        <v>15.390019345807801</v>
      </c>
      <c r="Q200" s="8">
        <v>7.4240471847986402</v>
      </c>
      <c r="R200" s="2" t="s">
        <v>152</v>
      </c>
      <c r="S200" s="2">
        <v>150</v>
      </c>
      <c r="T200" s="2" t="s">
        <v>17</v>
      </c>
      <c r="U200" s="2">
        <v>8</v>
      </c>
      <c r="V200" s="2" t="s">
        <v>107</v>
      </c>
      <c r="W200" s="2"/>
      <c r="X200" s="2" t="s">
        <v>150</v>
      </c>
      <c r="Y200" s="2" t="s">
        <v>335</v>
      </c>
      <c r="AJ200" s="2" t="s">
        <v>385</v>
      </c>
      <c r="AK200" s="2">
        <v>1.51712969721546</v>
      </c>
      <c r="AL200" s="2">
        <v>2.3998930250403401E-2</v>
      </c>
      <c r="AM200" s="2" t="s">
        <v>17</v>
      </c>
      <c r="AN200" s="2" t="s">
        <v>17</v>
      </c>
      <c r="AO200" s="2" t="s">
        <v>58</v>
      </c>
      <c r="AP200" s="2" t="str">
        <f t="shared" si="8"/>
        <v>CG17</v>
      </c>
    </row>
    <row r="201" spans="15:42" ht="14.5" hidden="1" customHeight="1" x14ac:dyDescent="0.35">
      <c r="O201" s="2" t="s">
        <v>355</v>
      </c>
      <c r="P201" s="2" t="s">
        <v>17</v>
      </c>
      <c r="Q201" s="8" t="s">
        <v>17</v>
      </c>
      <c r="R201" s="2" t="s">
        <v>17</v>
      </c>
      <c r="S201" s="2">
        <v>59.6672501389966</v>
      </c>
      <c r="T201" s="2" t="s">
        <v>17</v>
      </c>
      <c r="U201" s="2">
        <v>8</v>
      </c>
      <c r="V201" s="2" t="s">
        <v>132</v>
      </c>
      <c r="W201" s="2"/>
      <c r="X201" s="2" t="s">
        <v>133</v>
      </c>
      <c r="Y201" s="2" t="s">
        <v>335</v>
      </c>
      <c r="AJ201" s="2" t="s">
        <v>312</v>
      </c>
      <c r="AK201" s="2">
        <v>1.3093396432525299</v>
      </c>
      <c r="AL201" s="2">
        <v>1.48829162840017E-2</v>
      </c>
      <c r="AM201" s="2" t="s">
        <v>17</v>
      </c>
      <c r="AN201" s="2" t="s">
        <v>17</v>
      </c>
      <c r="AO201" s="2" t="s">
        <v>58</v>
      </c>
      <c r="AP201" s="2" t="str">
        <f t="shared" si="8"/>
        <v>CG14</v>
      </c>
    </row>
    <row r="202" spans="15:42" ht="14.5" hidden="1" customHeight="1" x14ac:dyDescent="0.35">
      <c r="O202" s="2" t="s">
        <v>356</v>
      </c>
      <c r="P202" s="2">
        <v>16.893266487289299</v>
      </c>
      <c r="Q202" s="8">
        <v>0.53411645329732105</v>
      </c>
      <c r="R202" s="2" t="s">
        <v>17</v>
      </c>
      <c r="S202" s="2">
        <v>37.975272750142999</v>
      </c>
      <c r="T202" s="2">
        <v>2.2736347416678702</v>
      </c>
      <c r="U202" s="2">
        <v>6</v>
      </c>
      <c r="V202" s="2" t="s">
        <v>173</v>
      </c>
      <c r="W202" s="2"/>
      <c r="X202" s="2" t="s">
        <v>174</v>
      </c>
      <c r="Y202" s="2" t="s">
        <v>335</v>
      </c>
      <c r="AJ202" s="2" t="s">
        <v>248</v>
      </c>
      <c r="AK202" s="2">
        <v>4.2479402978780296</v>
      </c>
      <c r="AL202" s="2">
        <v>1.8632394206529901E-2</v>
      </c>
      <c r="AM202" s="2" t="s">
        <v>17</v>
      </c>
      <c r="AN202" s="2" t="s">
        <v>17</v>
      </c>
      <c r="AO202" s="2" t="s">
        <v>58</v>
      </c>
      <c r="AP202" s="2" t="str">
        <f t="shared" si="8"/>
        <v>CG3</v>
      </c>
    </row>
    <row r="203" spans="15:42" ht="14.5" hidden="1" customHeight="1" x14ac:dyDescent="0.35">
      <c r="O203" s="2" t="s">
        <v>357</v>
      </c>
      <c r="P203" s="2">
        <v>16.689406139549799</v>
      </c>
      <c r="Q203" s="8">
        <v>1.9328720655353999</v>
      </c>
      <c r="R203" s="2" t="s">
        <v>17</v>
      </c>
      <c r="S203" s="2">
        <v>45.789460310371503</v>
      </c>
      <c r="T203" s="2">
        <v>10.183926582290701</v>
      </c>
      <c r="U203" s="2">
        <v>10</v>
      </c>
      <c r="V203" s="2" t="s">
        <v>147</v>
      </c>
      <c r="W203" s="2"/>
      <c r="X203" s="2" t="s">
        <v>148</v>
      </c>
      <c r="Y203" s="2" t="s">
        <v>335</v>
      </c>
      <c r="AJ203" s="2" t="s">
        <v>185</v>
      </c>
      <c r="AK203" s="2">
        <v>-1.38325839708233</v>
      </c>
      <c r="AL203" s="2">
        <v>5.1664361649795702E-2</v>
      </c>
      <c r="AM203" s="2">
        <v>53.376542481341602</v>
      </c>
      <c r="AN203" s="2">
        <v>11.992371851984799</v>
      </c>
      <c r="AO203" s="2" t="s">
        <v>56</v>
      </c>
      <c r="AP203" s="2" t="str">
        <f t="shared" si="8"/>
        <v>CG1</v>
      </c>
    </row>
    <row r="204" spans="15:42" ht="14.5" hidden="1" customHeight="1" x14ac:dyDescent="0.35">
      <c r="O204" s="2" t="s">
        <v>358</v>
      </c>
      <c r="P204" s="2" t="s">
        <v>17</v>
      </c>
      <c r="Q204" s="8" t="s">
        <v>17</v>
      </c>
      <c r="R204" s="2" t="s">
        <v>152</v>
      </c>
      <c r="S204" s="2">
        <v>150</v>
      </c>
      <c r="T204" s="2" t="s">
        <v>17</v>
      </c>
      <c r="U204" s="2">
        <v>8</v>
      </c>
      <c r="V204" s="2" t="s">
        <v>132</v>
      </c>
      <c r="W204" s="2"/>
      <c r="X204" s="2" t="s">
        <v>153</v>
      </c>
      <c r="Y204" s="2" t="s">
        <v>335</v>
      </c>
      <c r="AJ204" s="2" t="s">
        <v>186</v>
      </c>
      <c r="AK204" s="2">
        <v>-0.57490952330953404</v>
      </c>
      <c r="AL204" s="2">
        <v>2.5032322768546202E-2</v>
      </c>
      <c r="AM204" s="2">
        <v>108.04635550007001</v>
      </c>
      <c r="AN204" s="2">
        <v>12.0225438706521</v>
      </c>
      <c r="AO204" s="2" t="s">
        <v>56</v>
      </c>
      <c r="AP204" s="2" t="str">
        <f t="shared" si="8"/>
        <v>CG1</v>
      </c>
    </row>
    <row r="205" spans="15:42" ht="14.5" hidden="1" customHeight="1" x14ac:dyDescent="0.35">
      <c r="O205" s="2" t="s">
        <v>359</v>
      </c>
      <c r="P205" s="2">
        <v>22.221359360200001</v>
      </c>
      <c r="Q205" s="8">
        <v>0.14501068791070501</v>
      </c>
      <c r="R205" s="2" t="s">
        <v>17</v>
      </c>
      <c r="S205" s="2">
        <v>12.720416077157299</v>
      </c>
      <c r="T205" s="2">
        <v>4.7818346973145003</v>
      </c>
      <c r="U205" s="2">
        <v>6</v>
      </c>
      <c r="V205" s="2" t="s">
        <v>92</v>
      </c>
      <c r="W205" s="2"/>
      <c r="X205" s="2" t="s">
        <v>94</v>
      </c>
      <c r="Y205" s="2" t="s">
        <v>335</v>
      </c>
      <c r="AJ205" s="2" t="s">
        <v>438</v>
      </c>
      <c r="AK205" s="2">
        <v>2.06056790935413</v>
      </c>
      <c r="AL205" s="2">
        <v>2.24106567582016E-2</v>
      </c>
      <c r="AM205" s="2" t="s">
        <v>17</v>
      </c>
      <c r="AN205" s="2" t="s">
        <v>17</v>
      </c>
      <c r="AO205" s="2" t="s">
        <v>58</v>
      </c>
      <c r="AP205" s="2" t="str">
        <f t="shared" si="8"/>
        <v>GDC1</v>
      </c>
    </row>
    <row r="206" spans="15:42" ht="14.5" hidden="1" customHeight="1" x14ac:dyDescent="0.35">
      <c r="O206" s="2" t="s">
        <v>360</v>
      </c>
      <c r="P206" s="2">
        <v>17.3917593355763</v>
      </c>
      <c r="Q206" s="8">
        <v>0.37840648557323198</v>
      </c>
      <c r="R206" s="2" t="s">
        <v>17</v>
      </c>
      <c r="S206" s="2">
        <v>30.168085437198801</v>
      </c>
      <c r="T206" s="2">
        <v>1.52391262563768</v>
      </c>
      <c r="U206" s="2">
        <v>11</v>
      </c>
      <c r="V206" s="2" t="s">
        <v>116</v>
      </c>
      <c r="W206" s="2"/>
      <c r="X206" s="2" t="s">
        <v>117</v>
      </c>
      <c r="Y206" s="2" t="s">
        <v>335</v>
      </c>
      <c r="AJ206" s="2" t="s">
        <v>439</v>
      </c>
      <c r="AK206" s="2">
        <v>1.55154307034548</v>
      </c>
      <c r="AL206" s="2">
        <v>2.7287665306862399E-2</v>
      </c>
      <c r="AM206" s="2" t="s">
        <v>17</v>
      </c>
      <c r="AN206" s="2" t="s">
        <v>17</v>
      </c>
      <c r="AO206" s="2" t="s">
        <v>58</v>
      </c>
      <c r="AP206" s="2" t="str">
        <f t="shared" si="8"/>
        <v>GDC1</v>
      </c>
    </row>
    <row r="207" spans="15:42" ht="14.5" hidden="1" customHeight="1" x14ac:dyDescent="0.35">
      <c r="O207" s="2" t="s">
        <v>361</v>
      </c>
      <c r="P207" s="2">
        <v>18.354320074102901</v>
      </c>
      <c r="Q207" s="8">
        <v>3.0223830426871601</v>
      </c>
      <c r="R207" s="2" t="s">
        <v>17</v>
      </c>
      <c r="S207" s="2">
        <v>82.259316347824296</v>
      </c>
      <c r="T207" s="2">
        <v>7.5487056009708802</v>
      </c>
      <c r="U207" s="2">
        <v>7</v>
      </c>
      <c r="V207" s="2" t="s">
        <v>158</v>
      </c>
      <c r="W207" s="2"/>
      <c r="X207" s="2" t="s">
        <v>307</v>
      </c>
      <c r="Y207" s="2" t="s">
        <v>335</v>
      </c>
      <c r="AJ207" s="2" t="s">
        <v>440</v>
      </c>
      <c r="AK207" s="2">
        <v>2.50117744489576</v>
      </c>
      <c r="AL207" s="2">
        <v>1.8404785600371801E-2</v>
      </c>
      <c r="AM207" s="2" t="s">
        <v>17</v>
      </c>
      <c r="AN207" s="2" t="s">
        <v>17</v>
      </c>
      <c r="AO207" s="2" t="s">
        <v>58</v>
      </c>
      <c r="AP207" s="2" t="str">
        <f t="shared" si="8"/>
        <v>GDC1</v>
      </c>
    </row>
    <row r="208" spans="15:42" ht="14.5" hidden="1" customHeight="1" x14ac:dyDescent="0.35">
      <c r="O208" s="2" t="s">
        <v>362</v>
      </c>
      <c r="P208" s="2">
        <v>18.820328004056599</v>
      </c>
      <c r="Q208" s="8">
        <v>0.169800828218301</v>
      </c>
      <c r="R208" s="2" t="s">
        <v>17</v>
      </c>
      <c r="S208" s="2">
        <v>15.870138460892701</v>
      </c>
      <c r="T208" s="2">
        <v>1.2905390968683901</v>
      </c>
      <c r="U208" s="2">
        <v>11</v>
      </c>
      <c r="V208" s="2" t="s">
        <v>100</v>
      </c>
      <c r="W208" s="2"/>
      <c r="X208" s="2" t="s">
        <v>363</v>
      </c>
      <c r="Y208" s="2" t="s">
        <v>335</v>
      </c>
      <c r="AJ208" s="2" t="s">
        <v>313</v>
      </c>
      <c r="AK208" s="2">
        <v>4.2120395835252804</v>
      </c>
      <c r="AL208" s="2">
        <v>1.7579042526205901E-2</v>
      </c>
      <c r="AM208" s="2" t="s">
        <v>17</v>
      </c>
      <c r="AN208" s="2" t="s">
        <v>17</v>
      </c>
      <c r="AO208" s="2" t="s">
        <v>58</v>
      </c>
      <c r="AP208" s="2" t="str">
        <f t="shared" si="8"/>
        <v>CG14</v>
      </c>
    </row>
    <row r="209" spans="15:42" ht="14.5" hidden="1" customHeight="1" x14ac:dyDescent="0.35">
      <c r="O209" s="2" t="s">
        <v>364</v>
      </c>
      <c r="P209" s="2">
        <v>19.142438466994701</v>
      </c>
      <c r="Q209" s="8">
        <v>0.42465999232667601</v>
      </c>
      <c r="R209" s="2" t="s">
        <v>17</v>
      </c>
      <c r="S209" s="2">
        <v>21.479913499222601</v>
      </c>
      <c r="T209" s="2">
        <v>1.2373739925421501</v>
      </c>
      <c r="U209" s="2">
        <v>10</v>
      </c>
      <c r="V209" s="2" t="s">
        <v>158</v>
      </c>
      <c r="W209" s="2"/>
      <c r="X209" s="2" t="s">
        <v>201</v>
      </c>
      <c r="Y209" s="2" t="s">
        <v>335</v>
      </c>
      <c r="AJ209" s="2" t="s">
        <v>187</v>
      </c>
      <c r="AK209" s="2">
        <v>1.00493413818259</v>
      </c>
      <c r="AL209" s="2">
        <v>2.49904637745035E-2</v>
      </c>
      <c r="AM209" s="2" t="s">
        <v>17</v>
      </c>
      <c r="AN209" s="2" t="s">
        <v>17</v>
      </c>
      <c r="AO209" s="2" t="s">
        <v>58</v>
      </c>
      <c r="AP209" s="2" t="str">
        <f t="shared" si="8"/>
        <v>CG1</v>
      </c>
    </row>
    <row r="210" spans="15:42" ht="14.5" hidden="1" customHeight="1" x14ac:dyDescent="0.35">
      <c r="O210" s="2" t="s">
        <v>365</v>
      </c>
      <c r="P210" s="2">
        <v>19.898057251746</v>
      </c>
      <c r="Q210" s="8">
        <v>0.42411077732149999</v>
      </c>
      <c r="R210" s="2" t="s">
        <v>17</v>
      </c>
      <c r="S210" s="2">
        <v>31.477107498698501</v>
      </c>
      <c r="T210" s="2">
        <v>1.8265816950693601</v>
      </c>
      <c r="U210" s="2">
        <v>10</v>
      </c>
      <c r="V210" s="2" t="s">
        <v>147</v>
      </c>
      <c r="W210" s="2"/>
      <c r="X210" s="2" t="s">
        <v>148</v>
      </c>
      <c r="Y210" s="2" t="s">
        <v>335</v>
      </c>
      <c r="AJ210" s="2" t="s">
        <v>314</v>
      </c>
      <c r="AK210" s="2">
        <v>-6.8261963359031803</v>
      </c>
      <c r="AL210" s="2">
        <v>1.3276905575225701E-2</v>
      </c>
      <c r="AM210" s="2">
        <v>684.56685269175</v>
      </c>
      <c r="AN210" s="2">
        <v>12.927617661083699</v>
      </c>
      <c r="AO210" s="2" t="s">
        <v>56</v>
      </c>
      <c r="AP210" s="2" t="str">
        <f t="shared" si="8"/>
        <v>CG14</v>
      </c>
    </row>
    <row r="211" spans="15:42" ht="14.5" hidden="1" customHeight="1" x14ac:dyDescent="0.35">
      <c r="O211" s="2" t="s">
        <v>366</v>
      </c>
      <c r="P211" s="2">
        <v>20.983102373353301</v>
      </c>
      <c r="Q211" s="8">
        <v>2.2235577343616999</v>
      </c>
      <c r="R211" s="2" t="s">
        <v>17</v>
      </c>
      <c r="S211" s="2">
        <v>77.838868570486795</v>
      </c>
      <c r="T211" s="2">
        <v>4.0550079159932499</v>
      </c>
      <c r="U211" s="2">
        <v>6</v>
      </c>
      <c r="V211" s="2" t="s">
        <v>367</v>
      </c>
      <c r="W211" s="2"/>
      <c r="X211" s="2" t="s">
        <v>368</v>
      </c>
      <c r="Y211" s="2" t="s">
        <v>335</v>
      </c>
      <c r="AJ211" s="2" t="s">
        <v>315</v>
      </c>
      <c r="AK211" s="2">
        <v>1.27671171187029</v>
      </c>
      <c r="AL211" s="2">
        <v>2.63647233592019E-2</v>
      </c>
      <c r="AM211" s="2" t="s">
        <v>17</v>
      </c>
      <c r="AN211" s="2" t="s">
        <v>17</v>
      </c>
      <c r="AO211" s="2" t="s">
        <v>58</v>
      </c>
      <c r="AP211" s="2" t="str">
        <f t="shared" si="8"/>
        <v>CG14</v>
      </c>
    </row>
    <row r="212" spans="15:42" ht="14.5" hidden="1" customHeight="1" x14ac:dyDescent="0.35">
      <c r="O212" s="2" t="s">
        <v>369</v>
      </c>
      <c r="P212" s="2">
        <v>19.349949192945498</v>
      </c>
      <c r="Q212" s="8">
        <v>1.9837221346207099</v>
      </c>
      <c r="R212" s="2" t="s">
        <v>17</v>
      </c>
      <c r="S212" s="2">
        <v>87.072420587022407</v>
      </c>
      <c r="T212" s="2">
        <v>3.0804415095036699</v>
      </c>
      <c r="U212" s="2">
        <v>4</v>
      </c>
      <c r="V212" s="2" t="s">
        <v>96</v>
      </c>
      <c r="W212" s="2"/>
      <c r="X212" s="2" t="s">
        <v>97</v>
      </c>
      <c r="Y212" s="2" t="s">
        <v>335</v>
      </c>
      <c r="AJ212" s="2" t="s">
        <v>441</v>
      </c>
      <c r="AK212" s="2">
        <v>2.0370710767566198</v>
      </c>
      <c r="AL212" s="2">
        <v>2.1110536647947702E-2</v>
      </c>
      <c r="AM212" s="2" t="s">
        <v>17</v>
      </c>
      <c r="AN212" s="2" t="s">
        <v>17</v>
      </c>
      <c r="AO212" s="2" t="s">
        <v>58</v>
      </c>
      <c r="AP212" s="2" t="str">
        <f t="shared" si="8"/>
        <v>GDC1</v>
      </c>
    </row>
    <row r="213" spans="15:42" ht="14.5" hidden="1" customHeight="1" x14ac:dyDescent="0.35">
      <c r="O213" s="2" t="s">
        <v>370</v>
      </c>
      <c r="P213" s="2">
        <v>21.719569031878201</v>
      </c>
      <c r="Q213" s="8">
        <v>0.28502372270096998</v>
      </c>
      <c r="R213" s="2" t="s">
        <v>17</v>
      </c>
      <c r="S213" s="2">
        <v>16.8552859217648</v>
      </c>
      <c r="T213" s="2">
        <v>0.98216512051141103</v>
      </c>
      <c r="U213" s="2">
        <v>10</v>
      </c>
      <c r="V213" s="2" t="s">
        <v>83</v>
      </c>
      <c r="W213" s="2"/>
      <c r="X213" s="2" t="s">
        <v>84</v>
      </c>
      <c r="Y213" s="2" t="s">
        <v>335</v>
      </c>
      <c r="AJ213" s="2" t="s">
        <v>442</v>
      </c>
      <c r="AK213" s="2">
        <v>2.3275311364166398</v>
      </c>
      <c r="AL213" s="2">
        <v>1.8996726680178599E-2</v>
      </c>
      <c r="AM213" s="2" t="s">
        <v>17</v>
      </c>
      <c r="AN213" s="2" t="s">
        <v>17</v>
      </c>
      <c r="AO213" s="2" t="s">
        <v>58</v>
      </c>
      <c r="AP213" s="2" t="str">
        <f t="shared" si="8"/>
        <v>GDC1</v>
      </c>
    </row>
    <row r="214" spans="15:42" ht="14.5" hidden="1" customHeight="1" x14ac:dyDescent="0.35">
      <c r="O214" s="2" t="s">
        <v>371</v>
      </c>
      <c r="P214" s="2">
        <v>20.3407982927441</v>
      </c>
      <c r="Q214" s="8">
        <v>0.41256377058291099</v>
      </c>
      <c r="R214" s="2" t="s">
        <v>17</v>
      </c>
      <c r="S214" s="2">
        <v>35.7706656987841</v>
      </c>
      <c r="T214" s="2">
        <v>2.8543055726505502</v>
      </c>
      <c r="U214" s="2">
        <v>9</v>
      </c>
      <c r="V214" s="2" t="s">
        <v>92</v>
      </c>
      <c r="W214" s="2"/>
      <c r="X214" s="2" t="s">
        <v>94</v>
      </c>
      <c r="Y214" s="2" t="s">
        <v>335</v>
      </c>
      <c r="AJ214" s="2" t="s">
        <v>318</v>
      </c>
      <c r="AK214" s="2">
        <v>0.21735872086862101</v>
      </c>
      <c r="AL214" s="2">
        <v>0.50849635435974005</v>
      </c>
      <c r="AM214" s="2" t="s">
        <v>17</v>
      </c>
      <c r="AN214" s="2" t="s">
        <v>17</v>
      </c>
      <c r="AO214" s="2" t="s">
        <v>58</v>
      </c>
      <c r="AP214" s="2" t="str">
        <f t="shared" si="8"/>
        <v>CG14</v>
      </c>
    </row>
    <row r="215" spans="15:42" ht="14.5" hidden="1" customHeight="1" x14ac:dyDescent="0.35">
      <c r="O215" s="2" t="s">
        <v>372</v>
      </c>
      <c r="P215" s="2" t="s">
        <v>17</v>
      </c>
      <c r="Q215" s="8" t="s">
        <v>17</v>
      </c>
      <c r="R215" s="2" t="s">
        <v>152</v>
      </c>
      <c r="S215" s="2">
        <v>150</v>
      </c>
      <c r="T215" s="2" t="s">
        <v>17</v>
      </c>
      <c r="U215" s="2">
        <v>8</v>
      </c>
      <c r="V215" s="2" t="s">
        <v>132</v>
      </c>
      <c r="W215" s="2"/>
      <c r="X215" s="2" t="s">
        <v>133</v>
      </c>
      <c r="Y215" s="2" t="s">
        <v>335</v>
      </c>
      <c r="AJ215" s="2" t="s">
        <v>409</v>
      </c>
      <c r="AK215" s="2">
        <v>4.0511360818629898</v>
      </c>
      <c r="AL215" s="2">
        <v>1.78192624622261E-2</v>
      </c>
      <c r="AM215" s="2" t="s">
        <v>17</v>
      </c>
      <c r="AN215" s="2" t="s">
        <v>17</v>
      </c>
      <c r="AO215" s="2" t="s">
        <v>58</v>
      </c>
      <c r="AP215" s="2" t="str">
        <f t="shared" si="8"/>
        <v>CG22</v>
      </c>
    </row>
    <row r="216" spans="15:42" ht="14.5" hidden="1" customHeight="1" x14ac:dyDescent="0.35">
      <c r="O216" s="2" t="s">
        <v>373</v>
      </c>
      <c r="P216" s="2" t="s">
        <v>17</v>
      </c>
      <c r="Q216" s="8" t="s">
        <v>17</v>
      </c>
      <c r="R216" s="2" t="s">
        <v>152</v>
      </c>
      <c r="S216" s="2" t="s">
        <v>17</v>
      </c>
      <c r="T216" s="2" t="s">
        <v>17</v>
      </c>
      <c r="U216" s="2">
        <v>1</v>
      </c>
      <c r="V216" s="2" t="s">
        <v>207</v>
      </c>
      <c r="W216" s="2"/>
      <c r="X216" s="2" t="s">
        <v>208</v>
      </c>
      <c r="Y216" s="2" t="s">
        <v>335</v>
      </c>
      <c r="AJ216" s="2" t="s">
        <v>410</v>
      </c>
      <c r="AK216" s="2">
        <v>-0.21850883926165299</v>
      </c>
      <c r="AL216" s="2">
        <v>2.6738378293242802E-2</v>
      </c>
      <c r="AM216" s="2">
        <v>141.49723806429199</v>
      </c>
      <c r="AN216" s="2">
        <v>12.276741022754299</v>
      </c>
      <c r="AO216" s="2" t="s">
        <v>56</v>
      </c>
      <c r="AP216" s="2" t="str">
        <f t="shared" si="8"/>
        <v>CG22</v>
      </c>
    </row>
    <row r="217" spans="15:42" ht="14.5" hidden="1" customHeight="1" x14ac:dyDescent="0.35">
      <c r="O217" s="2" t="s">
        <v>374</v>
      </c>
      <c r="P217" s="2">
        <v>10.064674329228801</v>
      </c>
      <c r="Q217" s="8">
        <v>0.72382827282282702</v>
      </c>
      <c r="R217" s="2" t="s">
        <v>17</v>
      </c>
      <c r="S217" s="2">
        <v>40.738123832878799</v>
      </c>
      <c r="T217" s="2">
        <v>2.8013275008358201</v>
      </c>
      <c r="U217" s="2">
        <v>6</v>
      </c>
      <c r="V217" s="2" t="s">
        <v>147</v>
      </c>
      <c r="W217" s="2" t="s">
        <v>93</v>
      </c>
      <c r="X217" s="2" t="s">
        <v>168</v>
      </c>
      <c r="Y217" s="2" t="s">
        <v>335</v>
      </c>
      <c r="AJ217" s="2" t="s">
        <v>249</v>
      </c>
      <c r="AK217" s="2">
        <v>3.90417486335306</v>
      </c>
      <c r="AL217" s="2">
        <v>2.68777440709549E-2</v>
      </c>
      <c r="AM217" s="2" t="s">
        <v>17</v>
      </c>
      <c r="AN217" s="2" t="s">
        <v>17</v>
      </c>
      <c r="AO217" s="2" t="s">
        <v>58</v>
      </c>
      <c r="AP217" s="2" t="str">
        <f t="shared" si="8"/>
        <v>CG3</v>
      </c>
    </row>
    <row r="218" spans="15:42" ht="14.5" hidden="1" customHeight="1" x14ac:dyDescent="0.35">
      <c r="O218" s="2" t="s">
        <v>375</v>
      </c>
      <c r="P218" s="2">
        <v>20.018108940200101</v>
      </c>
      <c r="Q218" s="8">
        <v>0.56740726354139503</v>
      </c>
      <c r="R218" s="2" t="s">
        <v>17</v>
      </c>
      <c r="S218" s="2">
        <v>7.5027378496201296</v>
      </c>
      <c r="T218" s="2">
        <v>1.80905271539782</v>
      </c>
      <c r="U218" s="2">
        <v>8</v>
      </c>
      <c r="V218" s="2" t="s">
        <v>83</v>
      </c>
      <c r="W218" s="2"/>
      <c r="X218" s="2" t="s">
        <v>84</v>
      </c>
      <c r="Y218" s="2" t="s">
        <v>335</v>
      </c>
      <c r="AJ218" s="2" t="s">
        <v>319</v>
      </c>
      <c r="AK218" s="2">
        <v>3.0234640928148901</v>
      </c>
      <c r="AL218" s="2">
        <v>1.3943929245805E-2</v>
      </c>
      <c r="AM218" s="2" t="s">
        <v>17</v>
      </c>
      <c r="AN218" s="2" t="s">
        <v>17</v>
      </c>
      <c r="AO218" s="2" t="s">
        <v>58</v>
      </c>
      <c r="AP218" s="2" t="str">
        <f t="shared" si="8"/>
        <v>CG14</v>
      </c>
    </row>
    <row r="219" spans="15:42" ht="14.5" hidden="1" customHeight="1" x14ac:dyDescent="0.35">
      <c r="O219" s="2" t="s">
        <v>376</v>
      </c>
      <c r="P219" s="2">
        <v>19.514759191326601</v>
      </c>
      <c r="Q219" s="8">
        <v>0.31280135972143702</v>
      </c>
      <c r="R219" s="2" t="s">
        <v>17</v>
      </c>
      <c r="S219" s="2">
        <v>15.3686486472007</v>
      </c>
      <c r="T219" s="2">
        <v>1.1655741206961101</v>
      </c>
      <c r="U219" s="2">
        <v>8</v>
      </c>
      <c r="V219" s="2" t="s">
        <v>158</v>
      </c>
      <c r="W219" s="2"/>
      <c r="X219" s="2" t="s">
        <v>307</v>
      </c>
      <c r="Y219" s="2" t="s">
        <v>335</v>
      </c>
      <c r="AJ219" s="2" t="s">
        <v>320</v>
      </c>
      <c r="AK219" s="2">
        <v>3.8560083969117702</v>
      </c>
      <c r="AL219" s="2">
        <v>1.6354813004968601E-2</v>
      </c>
      <c r="AM219" s="2" t="s">
        <v>17</v>
      </c>
      <c r="AN219" s="2" t="s">
        <v>17</v>
      </c>
      <c r="AO219" s="2" t="s">
        <v>58</v>
      </c>
      <c r="AP219" s="2" t="str">
        <f t="shared" si="8"/>
        <v>CG14</v>
      </c>
    </row>
    <row r="220" spans="15:42" ht="14.5" hidden="1" customHeight="1" x14ac:dyDescent="0.35">
      <c r="O220" s="2" t="s">
        <v>377</v>
      </c>
      <c r="P220" s="2">
        <v>19.254440351311299</v>
      </c>
      <c r="Q220" s="8">
        <v>0.15006951086272</v>
      </c>
      <c r="R220" s="2" t="s">
        <v>17</v>
      </c>
      <c r="S220" s="2">
        <v>6.4014048681291396</v>
      </c>
      <c r="T220" s="2">
        <v>1.70666492810879</v>
      </c>
      <c r="U220" s="2">
        <v>8</v>
      </c>
      <c r="V220" s="2" t="s">
        <v>158</v>
      </c>
      <c r="W220" s="2"/>
      <c r="X220" s="2" t="s">
        <v>307</v>
      </c>
      <c r="Y220" s="2" t="s">
        <v>335</v>
      </c>
      <c r="AJ220" s="2" t="s">
        <v>321</v>
      </c>
      <c r="AK220" s="2">
        <v>2.5393315580844501E-2</v>
      </c>
      <c r="AL220" s="2">
        <v>7.6496991717278796E-3</v>
      </c>
      <c r="AM220" s="2" t="s">
        <v>17</v>
      </c>
      <c r="AN220" s="2" t="s">
        <v>17</v>
      </c>
      <c r="AO220" s="2" t="s">
        <v>58</v>
      </c>
      <c r="AP220" s="2" t="str">
        <f t="shared" si="8"/>
        <v>CG14</v>
      </c>
    </row>
    <row r="221" spans="15:42" ht="14.5" hidden="1" customHeight="1" x14ac:dyDescent="0.35">
      <c r="O221" s="2" t="s">
        <v>378</v>
      </c>
      <c r="P221" s="2" t="s">
        <v>17</v>
      </c>
      <c r="Q221" s="8" t="s">
        <v>17</v>
      </c>
      <c r="R221" s="2" t="s">
        <v>17</v>
      </c>
      <c r="S221" s="2">
        <v>52.259390318772297</v>
      </c>
      <c r="T221" s="2">
        <v>8.7056854771521905</v>
      </c>
      <c r="U221" s="2">
        <v>6</v>
      </c>
      <c r="V221" s="2" t="s">
        <v>83</v>
      </c>
      <c r="W221" s="2"/>
      <c r="X221" s="2" t="s">
        <v>84</v>
      </c>
      <c r="Y221" s="2" t="s">
        <v>335</v>
      </c>
      <c r="AJ221" s="2" t="s">
        <v>250</v>
      </c>
      <c r="AK221" s="2">
        <v>0.10188117891295401</v>
      </c>
      <c r="AL221" s="2">
        <v>1.5858197582164502E-2</v>
      </c>
      <c r="AM221" s="2" t="s">
        <v>17</v>
      </c>
      <c r="AN221" s="2" t="s">
        <v>17</v>
      </c>
      <c r="AO221" s="2" t="s">
        <v>58</v>
      </c>
      <c r="AP221" s="2" t="str">
        <f t="shared" si="8"/>
        <v>CG3</v>
      </c>
    </row>
    <row r="222" spans="15:42" ht="14.5" hidden="1" customHeight="1" x14ac:dyDescent="0.35">
      <c r="O222" s="2" t="s">
        <v>379</v>
      </c>
      <c r="P222" s="2">
        <v>12.0553625882461</v>
      </c>
      <c r="Q222" s="8">
        <v>0.160743108929466</v>
      </c>
      <c r="R222" s="2" t="s">
        <v>17</v>
      </c>
      <c r="S222" s="2">
        <v>14.2344610282003</v>
      </c>
      <c r="T222" s="2">
        <v>7.4715892835193101</v>
      </c>
      <c r="U222" s="2">
        <v>10</v>
      </c>
      <c r="V222" s="2" t="s">
        <v>100</v>
      </c>
      <c r="W222" s="2" t="s">
        <v>93</v>
      </c>
      <c r="X222" s="2" t="s">
        <v>101</v>
      </c>
      <c r="Y222" s="2" t="s">
        <v>335</v>
      </c>
      <c r="AJ222" s="2" t="s">
        <v>322</v>
      </c>
      <c r="AK222" s="2">
        <v>1.7337328495998801</v>
      </c>
      <c r="AL222" s="2">
        <v>1.8095592971721201E-2</v>
      </c>
      <c r="AM222" s="2" t="s">
        <v>17</v>
      </c>
      <c r="AN222" s="2" t="s">
        <v>17</v>
      </c>
      <c r="AO222" s="2" t="s">
        <v>58</v>
      </c>
      <c r="AP222" s="2" t="str">
        <f t="shared" si="8"/>
        <v>CG14</v>
      </c>
    </row>
    <row r="223" spans="15:42" ht="14.5" hidden="1" customHeight="1" x14ac:dyDescent="0.35">
      <c r="O223" s="2" t="s">
        <v>380</v>
      </c>
      <c r="P223" s="2">
        <v>40.540164413752699</v>
      </c>
      <c r="Q223" s="8">
        <v>0.153118557635923</v>
      </c>
      <c r="R223" s="2" t="s">
        <v>17</v>
      </c>
      <c r="S223" s="2">
        <v>6.1822175035827698</v>
      </c>
      <c r="T223" s="2">
        <v>6.0240943583480098</v>
      </c>
      <c r="U223" s="2">
        <v>9</v>
      </c>
      <c r="V223" s="2" t="s">
        <v>100</v>
      </c>
      <c r="W223" s="2" t="s">
        <v>93</v>
      </c>
      <c r="X223" s="2" t="s">
        <v>101</v>
      </c>
      <c r="Y223" s="2" t="s">
        <v>335</v>
      </c>
      <c r="AJ223" s="2" t="s">
        <v>323</v>
      </c>
      <c r="AK223" s="2">
        <v>-0.15219280116686901</v>
      </c>
      <c r="AL223" s="2">
        <v>1.0914159155609201E-2</v>
      </c>
      <c r="AM223" s="2">
        <v>35.4892484590832</v>
      </c>
      <c r="AN223" s="2">
        <v>11.9923520034384</v>
      </c>
      <c r="AO223" s="2" t="s">
        <v>56</v>
      </c>
      <c r="AP223" s="2" t="str">
        <f t="shared" ref="AP223:AP286" si="9">VLOOKUP(AJ223,$O$4:$Y$287,11,FALSE)</f>
        <v>CG14</v>
      </c>
    </row>
    <row r="224" spans="15:42" ht="14.5" hidden="1" customHeight="1" x14ac:dyDescent="0.35">
      <c r="O224" s="2" t="s">
        <v>381</v>
      </c>
      <c r="P224" s="2">
        <v>19.719311771351101</v>
      </c>
      <c r="Q224" s="8">
        <v>2.0572512218110801</v>
      </c>
      <c r="R224" s="2" t="s">
        <v>17</v>
      </c>
      <c r="S224" s="2">
        <v>97.339214311332299</v>
      </c>
      <c r="T224" s="2">
        <v>27.840983080297299</v>
      </c>
      <c r="U224" s="2">
        <v>5</v>
      </c>
      <c r="V224" s="2" t="s">
        <v>122</v>
      </c>
      <c r="W224" s="2"/>
      <c r="X224" s="2" t="s">
        <v>125</v>
      </c>
      <c r="Y224" s="2" t="s">
        <v>335</v>
      </c>
      <c r="AJ224" s="2" t="s">
        <v>188</v>
      </c>
      <c r="AK224" s="2">
        <v>3.6186887499817999</v>
      </c>
      <c r="AL224" s="2">
        <v>1.1311504463871001E-2</v>
      </c>
      <c r="AM224" s="2" t="s">
        <v>17</v>
      </c>
      <c r="AN224" s="2" t="s">
        <v>17</v>
      </c>
      <c r="AO224" s="2" t="s">
        <v>58</v>
      </c>
      <c r="AP224" s="2" t="str">
        <f t="shared" si="9"/>
        <v>CG1</v>
      </c>
    </row>
    <row r="225" spans="15:42" ht="14.5" hidden="1" customHeight="1" x14ac:dyDescent="0.35">
      <c r="O225" s="2" t="s">
        <v>382</v>
      </c>
      <c r="P225" s="2">
        <v>19.733545708795599</v>
      </c>
      <c r="Q225" s="8">
        <v>0.58030535511942904</v>
      </c>
      <c r="R225" s="2" t="s">
        <v>17</v>
      </c>
      <c r="S225" s="2">
        <v>34.999445382337903</v>
      </c>
      <c r="T225" s="2">
        <v>1.16249642411466</v>
      </c>
      <c r="U225" s="2">
        <v>6</v>
      </c>
      <c r="V225" s="2" t="s">
        <v>173</v>
      </c>
      <c r="W225" s="2"/>
      <c r="X225" s="2" t="s">
        <v>174</v>
      </c>
      <c r="Y225" s="2" t="s">
        <v>335</v>
      </c>
      <c r="AJ225" s="2" t="s">
        <v>324</v>
      </c>
      <c r="AK225" s="2">
        <v>0.85650725184313903</v>
      </c>
      <c r="AL225" s="2">
        <v>0.50032546498184705</v>
      </c>
      <c r="AM225" s="2" t="s">
        <v>17</v>
      </c>
      <c r="AN225" s="2" t="s">
        <v>17</v>
      </c>
      <c r="AO225" s="2" t="s">
        <v>58</v>
      </c>
      <c r="AP225" s="2" t="str">
        <f t="shared" si="9"/>
        <v>CG14</v>
      </c>
    </row>
    <row r="226" spans="15:42" ht="14.5" hidden="1" customHeight="1" x14ac:dyDescent="0.35">
      <c r="O226" s="2" t="s">
        <v>383</v>
      </c>
      <c r="P226" s="2">
        <v>20.823923885291801</v>
      </c>
      <c r="Q226" s="8">
        <v>0.18199857844997799</v>
      </c>
      <c r="R226" s="2" t="s">
        <v>17</v>
      </c>
      <c r="S226" s="2">
        <v>11.8864997629824</v>
      </c>
      <c r="T226" s="2">
        <v>1.1376290768350501</v>
      </c>
      <c r="U226" s="2">
        <v>10</v>
      </c>
      <c r="V226" s="2" t="s">
        <v>83</v>
      </c>
      <c r="W226" s="2"/>
      <c r="X226" s="2" t="s">
        <v>84</v>
      </c>
      <c r="Y226" s="2" t="s">
        <v>335</v>
      </c>
      <c r="AJ226" s="2" t="s">
        <v>443</v>
      </c>
      <c r="AK226" s="2">
        <v>0.69960629075593295</v>
      </c>
      <c r="AL226" s="2">
        <v>0.50108864815651799</v>
      </c>
      <c r="AM226" s="2" t="s">
        <v>17</v>
      </c>
      <c r="AN226" s="2" t="s">
        <v>17</v>
      </c>
      <c r="AO226" s="2" t="s">
        <v>58</v>
      </c>
      <c r="AP226" s="2" t="str">
        <f t="shared" si="9"/>
        <v>GDC1</v>
      </c>
    </row>
    <row r="227" spans="15:42" ht="14.5" hidden="1" customHeight="1" x14ac:dyDescent="0.35">
      <c r="O227" s="2" t="s">
        <v>384</v>
      </c>
      <c r="P227" s="2">
        <v>15.996635595022701</v>
      </c>
      <c r="Q227" s="8">
        <v>3.8503806978222599</v>
      </c>
      <c r="R227" s="2" t="s">
        <v>17</v>
      </c>
      <c r="S227" s="2">
        <v>93.825101100259403</v>
      </c>
      <c r="T227" s="2">
        <v>11.867380595866001</v>
      </c>
      <c r="U227" s="2">
        <v>3</v>
      </c>
      <c r="V227" s="2" t="s">
        <v>96</v>
      </c>
      <c r="W227" s="2"/>
      <c r="X227" s="2" t="s">
        <v>97</v>
      </c>
      <c r="Y227" s="2" t="s">
        <v>335</v>
      </c>
      <c r="AJ227" s="2" t="s">
        <v>325</v>
      </c>
      <c r="AK227" s="2">
        <v>0.55230142591126197</v>
      </c>
      <c r="AL227" s="2">
        <v>1.44504890823923E-2</v>
      </c>
      <c r="AM227" s="2" t="s">
        <v>17</v>
      </c>
      <c r="AN227" s="2" t="s">
        <v>17</v>
      </c>
      <c r="AO227" s="2" t="s">
        <v>58</v>
      </c>
      <c r="AP227" s="2" t="str">
        <f t="shared" si="9"/>
        <v>CG14</v>
      </c>
    </row>
    <row r="228" spans="15:42" ht="14.5" hidden="1" customHeight="1" x14ac:dyDescent="0.35">
      <c r="O228" s="2" t="s">
        <v>385</v>
      </c>
      <c r="P228" s="2">
        <v>18.442179371056799</v>
      </c>
      <c r="Q228" s="8">
        <v>0.15206769502310699</v>
      </c>
      <c r="R228" s="2" t="s">
        <v>17</v>
      </c>
      <c r="S228" s="2">
        <v>9.6772556288487106</v>
      </c>
      <c r="T228" s="2">
        <v>6.1952272585744002</v>
      </c>
      <c r="U228" s="2">
        <v>9</v>
      </c>
      <c r="V228" s="2" t="s">
        <v>223</v>
      </c>
      <c r="W228" s="2"/>
      <c r="X228" s="2" t="s">
        <v>224</v>
      </c>
      <c r="Y228" s="2" t="s">
        <v>335</v>
      </c>
      <c r="AJ228" s="2" t="s">
        <v>251</v>
      </c>
      <c r="AK228" s="2">
        <v>1.9300543934319501</v>
      </c>
      <c r="AL228" s="2">
        <v>1.0262120688629899E-2</v>
      </c>
      <c r="AM228" s="2" t="s">
        <v>17</v>
      </c>
      <c r="AN228" s="2" t="s">
        <v>17</v>
      </c>
      <c r="AO228" s="2" t="s">
        <v>58</v>
      </c>
      <c r="AP228" s="2" t="str">
        <f t="shared" si="9"/>
        <v>CG3</v>
      </c>
    </row>
    <row r="229" spans="15:42" ht="14.5" hidden="1" customHeight="1" x14ac:dyDescent="0.35">
      <c r="O229" s="2" t="s">
        <v>386</v>
      </c>
      <c r="P229" s="2">
        <v>19.8087551541694</v>
      </c>
      <c r="Q229" s="8">
        <v>0.18698764111767999</v>
      </c>
      <c r="R229" s="2" t="s">
        <v>17</v>
      </c>
      <c r="S229" s="2">
        <v>10.531958844689999</v>
      </c>
      <c r="T229" s="2">
        <v>0.68058362119060301</v>
      </c>
      <c r="U229" s="2">
        <v>6</v>
      </c>
      <c r="V229" s="2" t="s">
        <v>86</v>
      </c>
      <c r="W229" s="2"/>
      <c r="X229" s="2" t="s">
        <v>87</v>
      </c>
      <c r="Y229" s="2" t="s">
        <v>335</v>
      </c>
      <c r="AJ229" s="2" t="s">
        <v>444</v>
      </c>
      <c r="AK229" s="2">
        <v>1.74217157486606</v>
      </c>
      <c r="AL229" s="2">
        <v>2.3281966112956701E-2</v>
      </c>
      <c r="AM229" s="2" t="s">
        <v>17</v>
      </c>
      <c r="AN229" s="2" t="s">
        <v>17</v>
      </c>
      <c r="AO229" s="2" t="s">
        <v>58</v>
      </c>
      <c r="AP229" s="2" t="str">
        <f t="shared" si="9"/>
        <v>GDC1</v>
      </c>
    </row>
    <row r="230" spans="15:42" ht="14.5" hidden="1" customHeight="1" x14ac:dyDescent="0.35">
      <c r="O230" s="2" t="s">
        <v>387</v>
      </c>
      <c r="P230" s="2">
        <v>19.542644773260299</v>
      </c>
      <c r="Q230" s="8">
        <v>0.15902490163975799</v>
      </c>
      <c r="R230" s="2" t="s">
        <v>17</v>
      </c>
      <c r="S230" s="2">
        <v>17.749417640654201</v>
      </c>
      <c r="T230" s="2">
        <v>1.12607945246742</v>
      </c>
      <c r="U230" s="2">
        <v>9</v>
      </c>
      <c r="V230" s="2" t="s">
        <v>116</v>
      </c>
      <c r="W230" s="2"/>
      <c r="X230" s="2" t="s">
        <v>166</v>
      </c>
      <c r="Y230" s="2" t="s">
        <v>335</v>
      </c>
      <c r="AJ230" s="2" t="s">
        <v>386</v>
      </c>
      <c r="AK230" s="2">
        <v>1.44303781968781</v>
      </c>
      <c r="AL230" s="2">
        <v>2.2473961419392501E-2</v>
      </c>
      <c r="AM230" s="2" t="s">
        <v>17</v>
      </c>
      <c r="AN230" s="2" t="s">
        <v>17</v>
      </c>
      <c r="AO230" s="2" t="s">
        <v>58</v>
      </c>
      <c r="AP230" s="2" t="str">
        <f t="shared" si="9"/>
        <v>CG17</v>
      </c>
    </row>
    <row r="231" spans="15:42" ht="14.5" hidden="1" customHeight="1" x14ac:dyDescent="0.35">
      <c r="O231" s="2" t="s">
        <v>388</v>
      </c>
      <c r="P231" s="2">
        <v>19.386953689973002</v>
      </c>
      <c r="Q231" s="8">
        <v>0.14498366902851101</v>
      </c>
      <c r="R231" s="2" t="s">
        <v>17</v>
      </c>
      <c r="S231" s="2">
        <v>7.5859938452401696</v>
      </c>
      <c r="T231" s="2">
        <v>6.8594911391668196</v>
      </c>
      <c r="U231" s="2">
        <v>9</v>
      </c>
      <c r="V231" s="2" t="s">
        <v>78</v>
      </c>
      <c r="W231" s="2"/>
      <c r="X231" s="2" t="s">
        <v>79</v>
      </c>
      <c r="Y231" s="2" t="s">
        <v>335</v>
      </c>
      <c r="AJ231" s="2" t="s">
        <v>445</v>
      </c>
      <c r="AK231" s="2">
        <v>1.40684837499618</v>
      </c>
      <c r="AL231" s="2">
        <v>1.7657840469179599E-2</v>
      </c>
      <c r="AM231" s="2" t="s">
        <v>17</v>
      </c>
      <c r="AN231" s="2" t="s">
        <v>17</v>
      </c>
      <c r="AO231" s="2" t="s">
        <v>58</v>
      </c>
      <c r="AP231" s="2" t="str">
        <f t="shared" si="9"/>
        <v>GDC1</v>
      </c>
    </row>
    <row r="232" spans="15:42" ht="14.5" hidden="1" customHeight="1" x14ac:dyDescent="0.35">
      <c r="O232" s="2" t="s">
        <v>389</v>
      </c>
      <c r="P232" s="2">
        <v>18.946576331682198</v>
      </c>
      <c r="Q232" s="8">
        <v>0.458006326854276</v>
      </c>
      <c r="R232" s="2" t="s">
        <v>17</v>
      </c>
      <c r="S232" s="2">
        <v>26.8098894492617</v>
      </c>
      <c r="T232" s="2">
        <v>1.05771992933875</v>
      </c>
      <c r="U232" s="2">
        <v>7</v>
      </c>
      <c r="V232" s="2" t="s">
        <v>135</v>
      </c>
      <c r="W232" s="2" t="s">
        <v>390</v>
      </c>
      <c r="X232" s="2" t="s">
        <v>136</v>
      </c>
      <c r="Y232" s="2" t="s">
        <v>335</v>
      </c>
      <c r="AJ232" s="2" t="s">
        <v>387</v>
      </c>
      <c r="AK232" s="2">
        <v>1.8352670049492701</v>
      </c>
      <c r="AL232" s="2">
        <v>1.7354764799151601E-2</v>
      </c>
      <c r="AM232" s="2" t="s">
        <v>17</v>
      </c>
      <c r="AN232" s="2" t="s">
        <v>17</v>
      </c>
      <c r="AO232" s="2" t="s">
        <v>58</v>
      </c>
      <c r="AP232" s="2" t="str">
        <f t="shared" si="9"/>
        <v>CG17</v>
      </c>
    </row>
    <row r="233" spans="15:42" ht="14.5" hidden="1" customHeight="1" x14ac:dyDescent="0.35">
      <c r="O233" s="2" t="s">
        <v>391</v>
      </c>
      <c r="P233" s="2">
        <v>18.515426991275699</v>
      </c>
      <c r="Q233" s="8">
        <v>0.35910380995024499</v>
      </c>
      <c r="R233" s="2" t="s">
        <v>17</v>
      </c>
      <c r="S233" s="2">
        <v>36.490376244715499</v>
      </c>
      <c r="T233" s="2">
        <v>2.49510452895395</v>
      </c>
      <c r="U233" s="2">
        <v>6</v>
      </c>
      <c r="V233" s="2" t="s">
        <v>92</v>
      </c>
      <c r="W233" s="2"/>
      <c r="X233" s="2" t="s">
        <v>94</v>
      </c>
      <c r="Y233" s="2" t="s">
        <v>335</v>
      </c>
      <c r="AJ233" s="2" t="s">
        <v>252</v>
      </c>
      <c r="AK233" s="2">
        <v>0.29325169634778597</v>
      </c>
      <c r="AL233" s="2">
        <v>0.50112877927869703</v>
      </c>
      <c r="AM233" s="2">
        <v>266.78161313701298</v>
      </c>
      <c r="AN233" s="2">
        <v>11.996072149676699</v>
      </c>
      <c r="AO233" s="2" t="s">
        <v>56</v>
      </c>
      <c r="AP233" s="2" t="str">
        <f t="shared" si="9"/>
        <v>CG3</v>
      </c>
    </row>
    <row r="234" spans="15:42" ht="14.5" hidden="1" customHeight="1" x14ac:dyDescent="0.35">
      <c r="O234" s="2" t="s">
        <v>392</v>
      </c>
      <c r="P234" s="2" t="s">
        <v>17</v>
      </c>
      <c r="Q234" s="8" t="s">
        <v>17</v>
      </c>
      <c r="R234" s="2" t="s">
        <v>152</v>
      </c>
      <c r="S234" s="2" t="s">
        <v>17</v>
      </c>
      <c r="T234" s="2" t="s">
        <v>17</v>
      </c>
      <c r="U234" s="2">
        <v>6</v>
      </c>
      <c r="V234" s="2" t="s">
        <v>132</v>
      </c>
      <c r="W234" s="2"/>
      <c r="X234" s="2" t="s">
        <v>133</v>
      </c>
      <c r="Y234" s="2" t="s">
        <v>335</v>
      </c>
      <c r="AJ234" s="2" t="s">
        <v>326</v>
      </c>
      <c r="AK234" s="2">
        <v>1.9110822388939599</v>
      </c>
      <c r="AL234" s="2">
        <v>1.75360235342726E-2</v>
      </c>
      <c r="AM234" s="2" t="s">
        <v>17</v>
      </c>
      <c r="AN234" s="2" t="s">
        <v>17</v>
      </c>
      <c r="AO234" s="2" t="s">
        <v>58</v>
      </c>
      <c r="AP234" s="2" t="str">
        <f t="shared" si="9"/>
        <v>CG14</v>
      </c>
    </row>
    <row r="235" spans="15:42" ht="14.5" hidden="1" customHeight="1" x14ac:dyDescent="0.35">
      <c r="O235" s="2" t="s">
        <v>393</v>
      </c>
      <c r="P235" s="2">
        <v>11.1595132471366</v>
      </c>
      <c r="Q235" s="8">
        <v>1.7900384887555201</v>
      </c>
      <c r="R235" s="2" t="s">
        <v>17</v>
      </c>
      <c r="S235" s="2">
        <v>17.7648723512816</v>
      </c>
      <c r="T235" s="2">
        <v>5.8662199777933504</v>
      </c>
      <c r="U235" s="2">
        <v>9</v>
      </c>
      <c r="V235" s="2" t="s">
        <v>316</v>
      </c>
      <c r="W235" s="2" t="s">
        <v>93</v>
      </c>
      <c r="X235" s="2" t="s">
        <v>394</v>
      </c>
      <c r="Y235" s="2" t="s">
        <v>335</v>
      </c>
      <c r="AJ235" s="2" t="s">
        <v>327</v>
      </c>
      <c r="AK235" s="2">
        <v>-0.327650336419537</v>
      </c>
      <c r="AL235" s="2">
        <v>1.25952774365077E-2</v>
      </c>
      <c r="AM235" s="2">
        <v>57.663795954425098</v>
      </c>
      <c r="AN235" s="2">
        <v>11.9919381539417</v>
      </c>
      <c r="AO235" s="2" t="s">
        <v>56</v>
      </c>
      <c r="AP235" s="2" t="str">
        <f t="shared" si="9"/>
        <v>CG14</v>
      </c>
    </row>
    <row r="236" spans="15:42" ht="14.5" hidden="1" customHeight="1" x14ac:dyDescent="0.35">
      <c r="O236" s="2" t="s">
        <v>395</v>
      </c>
      <c r="P236" s="2">
        <v>27.8155471290927</v>
      </c>
      <c r="Q236" s="8">
        <v>3.1103169650717399</v>
      </c>
      <c r="R236" s="2" t="s">
        <v>17</v>
      </c>
      <c r="S236" s="2">
        <v>9.7744295269038393</v>
      </c>
      <c r="T236" s="2">
        <v>4.2685726514950098</v>
      </c>
      <c r="U236" s="2">
        <v>7</v>
      </c>
      <c r="V236" s="2" t="s">
        <v>86</v>
      </c>
      <c r="W236" s="2" t="s">
        <v>93</v>
      </c>
      <c r="X236" s="2" t="s">
        <v>87</v>
      </c>
      <c r="Y236" s="2" t="s">
        <v>335</v>
      </c>
      <c r="AJ236" s="2" t="s">
        <v>328</v>
      </c>
      <c r="AK236" s="2">
        <v>-6.3344156137627006E-2</v>
      </c>
      <c r="AL236" s="2">
        <v>1.0971552352841999E-2</v>
      </c>
      <c r="AM236" s="2">
        <v>26.6109658006289</v>
      </c>
      <c r="AN236" s="2">
        <v>11.9919381539417</v>
      </c>
      <c r="AO236" s="2" t="s">
        <v>56</v>
      </c>
      <c r="AP236" s="2" t="str">
        <f t="shared" si="9"/>
        <v>CG14</v>
      </c>
    </row>
    <row r="237" spans="15:42" ht="14.5" hidden="1" customHeight="1" x14ac:dyDescent="0.35">
      <c r="O237" s="2" t="s">
        <v>396</v>
      </c>
      <c r="P237" s="2">
        <v>30.931630829890199</v>
      </c>
      <c r="Q237" s="8">
        <v>0.21334956690774201</v>
      </c>
      <c r="R237" s="2" t="s">
        <v>17</v>
      </c>
      <c r="S237" s="2">
        <v>9.6527741910173308</v>
      </c>
      <c r="T237" s="2">
        <v>0.66586606138044502</v>
      </c>
      <c r="U237" s="2">
        <v>6</v>
      </c>
      <c r="V237" s="2" t="s">
        <v>104</v>
      </c>
      <c r="W237" s="2" t="s">
        <v>93</v>
      </c>
      <c r="X237" s="2" t="s">
        <v>105</v>
      </c>
      <c r="Y237" s="2" t="s">
        <v>335</v>
      </c>
      <c r="AJ237" s="2" t="s">
        <v>388</v>
      </c>
      <c r="AK237" s="2">
        <v>1.90873827281333</v>
      </c>
      <c r="AL237" s="2">
        <v>1.5860908399609502E-2</v>
      </c>
      <c r="AM237" s="2" t="s">
        <v>17</v>
      </c>
      <c r="AN237" s="2" t="s">
        <v>17</v>
      </c>
      <c r="AO237" s="2" t="s">
        <v>58</v>
      </c>
      <c r="AP237" s="2" t="str">
        <f t="shared" si="9"/>
        <v>CG17</v>
      </c>
    </row>
    <row r="238" spans="15:42" ht="14.5" hidden="1" customHeight="1" x14ac:dyDescent="0.35">
      <c r="O238" s="2" t="s">
        <v>397</v>
      </c>
      <c r="P238" s="2">
        <v>18.366021367022299</v>
      </c>
      <c r="Q238" s="8">
        <v>2.1446331851735199</v>
      </c>
      <c r="R238" s="2" t="s">
        <v>17</v>
      </c>
      <c r="S238" s="2">
        <v>90.629061831418795</v>
      </c>
      <c r="T238" s="2">
        <v>4.12993690942338</v>
      </c>
      <c r="U238" s="2">
        <v>4</v>
      </c>
      <c r="V238" s="2" t="s">
        <v>113</v>
      </c>
      <c r="W238" s="2"/>
      <c r="X238" s="2" t="s">
        <v>114</v>
      </c>
      <c r="Y238" s="2" t="s">
        <v>335</v>
      </c>
      <c r="AJ238" s="2" t="s">
        <v>446</v>
      </c>
      <c r="AK238" s="2">
        <v>1.21965492409821</v>
      </c>
      <c r="AL238" s="2">
        <v>2.3421618962992701E-2</v>
      </c>
      <c r="AM238" s="2" t="s">
        <v>17</v>
      </c>
      <c r="AN238" s="2" t="s">
        <v>17</v>
      </c>
      <c r="AO238" s="2" t="s">
        <v>58</v>
      </c>
      <c r="AP238" s="2" t="str">
        <f t="shared" si="9"/>
        <v>GDC1</v>
      </c>
    </row>
    <row r="239" spans="15:42" ht="14.5" hidden="1" customHeight="1" x14ac:dyDescent="0.35">
      <c r="O239" s="2" t="s">
        <v>398</v>
      </c>
      <c r="P239" s="2">
        <v>20.3198518784538</v>
      </c>
      <c r="Q239" s="8">
        <v>0.15113707556793399</v>
      </c>
      <c r="R239" s="2" t="s">
        <v>17</v>
      </c>
      <c r="S239" s="2">
        <v>14.602971906960001</v>
      </c>
      <c r="T239" s="2">
        <v>1.82099224391213</v>
      </c>
      <c r="U239" s="2">
        <v>6</v>
      </c>
      <c r="V239" s="2" t="s">
        <v>147</v>
      </c>
      <c r="W239" s="2"/>
      <c r="X239" s="2" t="s">
        <v>148</v>
      </c>
      <c r="Y239" s="2" t="s">
        <v>335</v>
      </c>
      <c r="AJ239" s="2" t="s">
        <v>447</v>
      </c>
      <c r="AK239" s="2">
        <v>1.1523496935059301</v>
      </c>
      <c r="AL239" s="2">
        <v>2.56776879777313E-2</v>
      </c>
      <c r="AM239" s="2" t="s">
        <v>17</v>
      </c>
      <c r="AN239" s="2" t="s">
        <v>17</v>
      </c>
      <c r="AO239" s="2" t="s">
        <v>58</v>
      </c>
      <c r="AP239" s="2" t="str">
        <f t="shared" si="9"/>
        <v>GDC1</v>
      </c>
    </row>
    <row r="240" spans="15:42" ht="14.5" hidden="1" customHeight="1" x14ac:dyDescent="0.35">
      <c r="O240" s="2" t="s">
        <v>399</v>
      </c>
      <c r="P240" s="2">
        <v>20.787301806035799</v>
      </c>
      <c r="Q240" s="8">
        <v>0.43325852426501599</v>
      </c>
      <c r="R240" s="2" t="s">
        <v>17</v>
      </c>
      <c r="S240" s="2">
        <v>34.933474212941498</v>
      </c>
      <c r="T240" s="2">
        <v>1.2241366311466799</v>
      </c>
      <c r="U240" s="2">
        <v>8</v>
      </c>
      <c r="V240" s="2" t="s">
        <v>135</v>
      </c>
      <c r="W240" s="2"/>
      <c r="X240" s="2" t="s">
        <v>136</v>
      </c>
      <c r="Y240" s="2" t="s">
        <v>400</v>
      </c>
      <c r="AJ240" s="2" t="s">
        <v>329</v>
      </c>
      <c r="AK240" s="2">
        <v>-0.12485620558642101</v>
      </c>
      <c r="AL240" s="2">
        <v>8.0871119066685503E-3</v>
      </c>
      <c r="AM240" s="2">
        <v>30.384773853884798</v>
      </c>
      <c r="AN240" s="2">
        <v>11.992927477324899</v>
      </c>
      <c r="AO240" s="2" t="s">
        <v>56</v>
      </c>
      <c r="AP240" s="2" t="str">
        <f t="shared" si="9"/>
        <v>CG14</v>
      </c>
    </row>
    <row r="241" spans="15:42" ht="14.5" hidden="1" customHeight="1" x14ac:dyDescent="0.35">
      <c r="O241" s="2" t="s">
        <v>401</v>
      </c>
      <c r="P241" s="2" t="s">
        <v>17</v>
      </c>
      <c r="Q241" s="8" t="s">
        <v>17</v>
      </c>
      <c r="R241" s="2" t="s">
        <v>152</v>
      </c>
      <c r="S241" s="2">
        <v>150</v>
      </c>
      <c r="T241" s="2" t="s">
        <v>17</v>
      </c>
      <c r="U241" s="2">
        <v>4</v>
      </c>
      <c r="V241" s="2" t="s">
        <v>132</v>
      </c>
      <c r="W241" s="2"/>
      <c r="X241" s="2" t="s">
        <v>153</v>
      </c>
      <c r="Y241" s="2" t="s">
        <v>400</v>
      </c>
      <c r="AJ241" s="2" t="s">
        <v>278</v>
      </c>
      <c r="AK241" s="2">
        <v>-0.92737965775990705</v>
      </c>
      <c r="AL241" s="2">
        <v>1.13416337253883E-2</v>
      </c>
      <c r="AM241" s="2">
        <v>106.524973181817</v>
      </c>
      <c r="AN241" s="2">
        <v>11.9919381539417</v>
      </c>
      <c r="AO241" s="2" t="s">
        <v>56</v>
      </c>
      <c r="AP241" s="2" t="str">
        <f t="shared" si="9"/>
        <v>CG4</v>
      </c>
    </row>
    <row r="242" spans="15:42" ht="14.5" hidden="1" customHeight="1" x14ac:dyDescent="0.35">
      <c r="O242" s="2" t="s">
        <v>402</v>
      </c>
      <c r="P242" s="2" t="s">
        <v>17</v>
      </c>
      <c r="Q242" s="8" t="s">
        <v>17</v>
      </c>
      <c r="R242" s="2" t="s">
        <v>152</v>
      </c>
      <c r="S242" s="2" t="s">
        <v>17</v>
      </c>
      <c r="T242" s="2" t="s">
        <v>17</v>
      </c>
      <c r="U242" s="2">
        <v>6</v>
      </c>
      <c r="V242" s="2" t="s">
        <v>107</v>
      </c>
      <c r="W242" s="2"/>
      <c r="X242" s="2" t="s">
        <v>108</v>
      </c>
      <c r="Y242" s="2" t="s">
        <v>400</v>
      </c>
      <c r="AJ242" s="2" t="s">
        <v>279</v>
      </c>
      <c r="AK242" s="2">
        <v>-12.9661469161895</v>
      </c>
      <c r="AL242" s="2">
        <v>1.7829708425106401E-2</v>
      </c>
      <c r="AM242" s="2">
        <v>378.849396123975</v>
      </c>
      <c r="AN242" s="2">
        <v>16.667011190395598</v>
      </c>
      <c r="AO242" s="2" t="s">
        <v>56</v>
      </c>
      <c r="AP242" s="2" t="str">
        <f t="shared" si="9"/>
        <v>CG4</v>
      </c>
    </row>
    <row r="243" spans="15:42" ht="14.5" hidden="1" customHeight="1" x14ac:dyDescent="0.35">
      <c r="O243" s="2" t="s">
        <v>403</v>
      </c>
      <c r="P243" s="2" t="s">
        <v>17</v>
      </c>
      <c r="Q243" s="8" t="s">
        <v>17</v>
      </c>
      <c r="R243" s="2" t="s">
        <v>152</v>
      </c>
      <c r="S243" s="2">
        <v>150</v>
      </c>
      <c r="T243" s="2" t="s">
        <v>17</v>
      </c>
      <c r="U243" s="2">
        <v>4</v>
      </c>
      <c r="V243" s="2" t="s">
        <v>207</v>
      </c>
      <c r="W243" s="2"/>
      <c r="X243" s="2" t="s">
        <v>208</v>
      </c>
      <c r="Y243" s="2" t="s">
        <v>400</v>
      </c>
      <c r="AJ243" s="2" t="s">
        <v>282</v>
      </c>
      <c r="AK243" s="2">
        <v>-14.6418424391931</v>
      </c>
      <c r="AL243" s="2">
        <v>1.7270402251380299E-2</v>
      </c>
      <c r="AM243" s="2">
        <v>431.14771905444201</v>
      </c>
      <c r="AN243" s="2">
        <v>12.097783079258599</v>
      </c>
      <c r="AO243" s="2" t="s">
        <v>56</v>
      </c>
      <c r="AP243" s="2" t="str">
        <f t="shared" si="9"/>
        <v>CG4</v>
      </c>
    </row>
    <row r="244" spans="15:42" ht="14.5" hidden="1" customHeight="1" x14ac:dyDescent="0.35">
      <c r="O244" s="2" t="s">
        <v>404</v>
      </c>
      <c r="P244" s="2">
        <v>22.771804306114898</v>
      </c>
      <c r="Q244" s="8">
        <v>0.68272036082402898</v>
      </c>
      <c r="R244" s="2" t="s">
        <v>17</v>
      </c>
      <c r="S244" s="2">
        <v>34.890000680257998</v>
      </c>
      <c r="T244" s="2" t="s">
        <v>17</v>
      </c>
      <c r="U244" s="2">
        <v>10</v>
      </c>
      <c r="V244" s="2" t="s">
        <v>405</v>
      </c>
      <c r="W244" s="2"/>
      <c r="X244" s="2" t="s">
        <v>406</v>
      </c>
      <c r="Y244" s="2" t="s">
        <v>400</v>
      </c>
      <c r="AJ244" s="2" t="s">
        <v>330</v>
      </c>
      <c r="AK244" s="2">
        <v>2.2159058734520398</v>
      </c>
      <c r="AL244" s="2">
        <v>1.3786141281422601E-2</v>
      </c>
      <c r="AM244" s="2" t="s">
        <v>17</v>
      </c>
      <c r="AN244" s="2" t="s">
        <v>17</v>
      </c>
      <c r="AO244" s="2" t="s">
        <v>58</v>
      </c>
      <c r="AP244" s="2" t="str">
        <f t="shared" si="9"/>
        <v>CG14</v>
      </c>
    </row>
    <row r="245" spans="15:42" ht="14.5" hidden="1" customHeight="1" x14ac:dyDescent="0.35">
      <c r="O245" s="2" t="s">
        <v>407</v>
      </c>
      <c r="P245" s="2">
        <v>22.514615318216698</v>
      </c>
      <c r="Q245" s="8">
        <v>0.20556037786232101</v>
      </c>
      <c r="R245" s="2" t="s">
        <v>17</v>
      </c>
      <c r="S245" s="2">
        <v>23.9629010304599</v>
      </c>
      <c r="T245" s="2">
        <v>0.56484072714927003</v>
      </c>
      <c r="U245" s="2">
        <v>6</v>
      </c>
      <c r="V245" s="2" t="s">
        <v>147</v>
      </c>
      <c r="W245" s="2"/>
      <c r="X245" s="2" t="s">
        <v>168</v>
      </c>
      <c r="Y245" s="2" t="s">
        <v>400</v>
      </c>
      <c r="AJ245" s="2" t="s">
        <v>253</v>
      </c>
      <c r="AK245" s="2">
        <v>3.8212627275080302</v>
      </c>
      <c r="AL245" s="2">
        <v>1.5656710677732399E-2</v>
      </c>
      <c r="AM245" s="2" t="s">
        <v>17</v>
      </c>
      <c r="AN245" s="2" t="s">
        <v>17</v>
      </c>
      <c r="AO245" s="2" t="s">
        <v>58</v>
      </c>
      <c r="AP245" s="2" t="str">
        <f t="shared" si="9"/>
        <v>CG3</v>
      </c>
    </row>
    <row r="246" spans="15:42" ht="14.5" hidden="1" customHeight="1" x14ac:dyDescent="0.35">
      <c r="O246" s="2" t="s">
        <v>408</v>
      </c>
      <c r="P246" s="2">
        <v>48.280297986994498</v>
      </c>
      <c r="Q246" s="8">
        <v>0.14203343188199799</v>
      </c>
      <c r="R246" s="2" t="s">
        <v>82</v>
      </c>
      <c r="S246" s="2">
        <v>4</v>
      </c>
      <c r="T246" s="2">
        <v>1.55359357455754</v>
      </c>
      <c r="U246" s="2">
        <v>8</v>
      </c>
      <c r="V246" s="2" t="s">
        <v>158</v>
      </c>
      <c r="W246" s="2" t="s">
        <v>93</v>
      </c>
      <c r="X246" s="2" t="s">
        <v>159</v>
      </c>
      <c r="Y246" s="2" t="s">
        <v>400</v>
      </c>
      <c r="AJ246" s="2" t="s">
        <v>254</v>
      </c>
      <c r="AK246" s="2">
        <v>0.131122748607715</v>
      </c>
      <c r="AL246" s="2">
        <v>0.50037892624067504</v>
      </c>
      <c r="AM246" s="2" t="s">
        <v>17</v>
      </c>
      <c r="AN246" s="2" t="s">
        <v>17</v>
      </c>
      <c r="AO246" s="2" t="s">
        <v>58</v>
      </c>
      <c r="AP246" s="2" t="str">
        <f t="shared" si="9"/>
        <v>CG3</v>
      </c>
    </row>
    <row r="247" spans="15:42" ht="14.5" hidden="1" customHeight="1" x14ac:dyDescent="0.35">
      <c r="O247" s="2" t="s">
        <v>409</v>
      </c>
      <c r="P247" s="2" t="s">
        <v>17</v>
      </c>
      <c r="Q247" s="8" t="s">
        <v>17</v>
      </c>
      <c r="R247" s="2" t="s">
        <v>152</v>
      </c>
      <c r="S247" s="2">
        <v>150</v>
      </c>
      <c r="T247" s="2" t="s">
        <v>17</v>
      </c>
      <c r="U247" s="2">
        <v>9</v>
      </c>
      <c r="V247" s="2" t="s">
        <v>122</v>
      </c>
      <c r="W247" s="2"/>
      <c r="X247" s="2" t="s">
        <v>123</v>
      </c>
      <c r="Y247" s="2" t="s">
        <v>400</v>
      </c>
      <c r="AJ247" s="2" t="s">
        <v>255</v>
      </c>
      <c r="AK247" s="2">
        <v>4.1492543013545404</v>
      </c>
      <c r="AL247" s="2">
        <v>1.9323272442917601E-2</v>
      </c>
      <c r="AM247" s="2" t="s">
        <v>17</v>
      </c>
      <c r="AN247" s="2" t="s">
        <v>17</v>
      </c>
      <c r="AO247" s="2" t="s">
        <v>58</v>
      </c>
      <c r="AP247" s="2" t="str">
        <f t="shared" si="9"/>
        <v>CG3</v>
      </c>
    </row>
    <row r="248" spans="15:42" ht="14.5" hidden="1" customHeight="1" x14ac:dyDescent="0.35">
      <c r="O248" s="2" t="s">
        <v>410</v>
      </c>
      <c r="P248" s="2">
        <v>24.816895994377301</v>
      </c>
      <c r="Q248" s="8">
        <v>0.956993041405788</v>
      </c>
      <c r="R248" s="2" t="s">
        <v>17</v>
      </c>
      <c r="S248" s="2">
        <v>39.777999919391</v>
      </c>
      <c r="T248" s="2">
        <v>1.7266676929602101</v>
      </c>
      <c r="U248" s="2">
        <v>8</v>
      </c>
      <c r="V248" s="2" t="s">
        <v>405</v>
      </c>
      <c r="W248" s="2"/>
      <c r="X248" s="2" t="s">
        <v>411</v>
      </c>
      <c r="Y248" s="2" t="s">
        <v>400</v>
      </c>
      <c r="AJ248" s="2" t="s">
        <v>256</v>
      </c>
      <c r="AK248" s="2">
        <v>0.82024676452878797</v>
      </c>
      <c r="AL248" s="2">
        <v>1.1923672681470701E-2</v>
      </c>
      <c r="AM248" s="2" t="s">
        <v>17</v>
      </c>
      <c r="AN248" s="2" t="s">
        <v>17</v>
      </c>
      <c r="AO248" s="2" t="s">
        <v>58</v>
      </c>
      <c r="AP248" s="2" t="str">
        <f t="shared" si="9"/>
        <v>CG3</v>
      </c>
    </row>
    <row r="249" spans="15:42" ht="14.5" hidden="1" customHeight="1" x14ac:dyDescent="0.35">
      <c r="O249" s="2" t="s">
        <v>412</v>
      </c>
      <c r="P249" s="2">
        <v>20.086880454192201</v>
      </c>
      <c r="Q249" s="8">
        <v>0.91806152736627999</v>
      </c>
      <c r="R249" s="2" t="s">
        <v>17</v>
      </c>
      <c r="S249" s="2">
        <v>32.467755737242797</v>
      </c>
      <c r="T249" s="2">
        <v>1.85218569084508</v>
      </c>
      <c r="U249" s="2">
        <v>9</v>
      </c>
      <c r="V249" s="2" t="s">
        <v>213</v>
      </c>
      <c r="W249" s="2"/>
      <c r="X249" s="2" t="s">
        <v>214</v>
      </c>
      <c r="Y249" s="2" t="s">
        <v>400</v>
      </c>
      <c r="AJ249" s="2" t="s">
        <v>257</v>
      </c>
      <c r="AK249" s="2">
        <v>3.9715296726668301</v>
      </c>
      <c r="AL249" s="2">
        <v>8.8897067301790603E-3</v>
      </c>
      <c r="AM249" s="2" t="s">
        <v>17</v>
      </c>
      <c r="AN249" s="2" t="s">
        <v>17</v>
      </c>
      <c r="AO249" s="2" t="s">
        <v>58</v>
      </c>
      <c r="AP249" s="2" t="str">
        <f t="shared" si="9"/>
        <v>CG3</v>
      </c>
    </row>
    <row r="250" spans="15:42" ht="14.5" hidden="1" customHeight="1" x14ac:dyDescent="0.35">
      <c r="O250" s="2" t="s">
        <v>413</v>
      </c>
      <c r="P250" s="2">
        <v>19.2446528549718</v>
      </c>
      <c r="Q250" s="8">
        <v>7.4694852136767196</v>
      </c>
      <c r="R250" s="2" t="s">
        <v>17</v>
      </c>
      <c r="S250" s="2">
        <v>106.454133060541</v>
      </c>
      <c r="T250" s="2">
        <v>12.8150552214101</v>
      </c>
      <c r="U250" s="2">
        <v>4</v>
      </c>
      <c r="V250" s="2" t="s">
        <v>207</v>
      </c>
      <c r="W250" s="2"/>
      <c r="X250" s="2" t="s">
        <v>208</v>
      </c>
      <c r="Y250" s="2" t="s">
        <v>400</v>
      </c>
      <c r="AJ250" s="2" t="s">
        <v>258</v>
      </c>
      <c r="AK250" s="2">
        <v>4.2943242328524498</v>
      </c>
      <c r="AL250" s="2">
        <v>1.34510490372144E-2</v>
      </c>
      <c r="AM250" s="2" t="s">
        <v>17</v>
      </c>
      <c r="AN250" s="2" t="s">
        <v>17</v>
      </c>
      <c r="AO250" s="2" t="s">
        <v>58</v>
      </c>
      <c r="AP250" s="2" t="str">
        <f t="shared" si="9"/>
        <v>CG3</v>
      </c>
    </row>
    <row r="251" spans="15:42" ht="14.5" hidden="1" customHeight="1" x14ac:dyDescent="0.35">
      <c r="O251" s="2" t="s">
        <v>414</v>
      </c>
      <c r="P251" s="2">
        <v>18.407804572526899</v>
      </c>
      <c r="Q251" s="8">
        <v>0.309705558128407</v>
      </c>
      <c r="R251" s="2" t="s">
        <v>17</v>
      </c>
      <c r="S251" s="2">
        <v>17.6974452614682</v>
      </c>
      <c r="T251" s="2">
        <v>1.00054918309936</v>
      </c>
      <c r="U251" s="2">
        <v>7</v>
      </c>
      <c r="V251" s="2" t="s">
        <v>104</v>
      </c>
      <c r="W251" s="2" t="s">
        <v>93</v>
      </c>
      <c r="X251" s="2" t="s">
        <v>105</v>
      </c>
      <c r="Y251" s="2" t="s">
        <v>415</v>
      </c>
      <c r="AJ251" s="2" t="s">
        <v>389</v>
      </c>
      <c r="AK251" s="2">
        <v>0.89238785600616799</v>
      </c>
      <c r="AL251" s="2">
        <v>0.40069301781743999</v>
      </c>
      <c r="AM251" s="2" t="s">
        <v>17</v>
      </c>
      <c r="AN251" s="2" t="s">
        <v>17</v>
      </c>
      <c r="AO251" s="2" t="s">
        <v>58</v>
      </c>
      <c r="AP251" s="2" t="str">
        <f t="shared" si="9"/>
        <v>CG17</v>
      </c>
    </row>
    <row r="252" spans="15:42" ht="14.5" hidden="1" customHeight="1" x14ac:dyDescent="0.35">
      <c r="O252" s="2" t="s">
        <v>416</v>
      </c>
      <c r="P252" s="2" t="s">
        <v>17</v>
      </c>
      <c r="Q252" s="8" t="s">
        <v>17</v>
      </c>
      <c r="R252" s="2" t="s">
        <v>17</v>
      </c>
      <c r="S252" s="2">
        <v>129.11124438850899</v>
      </c>
      <c r="T252" s="2" t="s">
        <v>17</v>
      </c>
      <c r="U252" s="2">
        <v>8</v>
      </c>
      <c r="V252" s="2" t="s">
        <v>122</v>
      </c>
      <c r="W252" s="2"/>
      <c r="X252" s="2" t="s">
        <v>125</v>
      </c>
      <c r="Y252" s="2" t="s">
        <v>415</v>
      </c>
      <c r="AJ252" s="2" t="s">
        <v>331</v>
      </c>
      <c r="AK252" s="2">
        <v>3.21989805365495</v>
      </c>
      <c r="AL252" s="2">
        <v>1.4442049528477999E-2</v>
      </c>
      <c r="AM252" s="2" t="s">
        <v>17</v>
      </c>
      <c r="AN252" s="2" t="s">
        <v>17</v>
      </c>
      <c r="AO252" s="2" t="s">
        <v>58</v>
      </c>
      <c r="AP252" s="2" t="str">
        <f t="shared" si="9"/>
        <v>CG14</v>
      </c>
    </row>
    <row r="253" spans="15:42" ht="14.5" hidden="1" customHeight="1" x14ac:dyDescent="0.35">
      <c r="O253" s="2" t="s">
        <v>417</v>
      </c>
      <c r="P253" s="2">
        <v>10.2724701569004</v>
      </c>
      <c r="Q253" s="8">
        <v>0.296716510226121</v>
      </c>
      <c r="R253" s="2" t="s">
        <v>17</v>
      </c>
      <c r="S253" s="2">
        <v>8.8308059878715994</v>
      </c>
      <c r="T253" s="2">
        <v>1.0839050621694699</v>
      </c>
      <c r="U253" s="2">
        <v>9</v>
      </c>
      <c r="V253" s="2" t="s">
        <v>418</v>
      </c>
      <c r="W253" s="2"/>
      <c r="X253" s="2" t="s">
        <v>419</v>
      </c>
      <c r="Y253" s="2" t="s">
        <v>415</v>
      </c>
      <c r="AJ253" s="2" t="s">
        <v>332</v>
      </c>
      <c r="AK253" s="2">
        <v>3.6767800567826301</v>
      </c>
      <c r="AL253" s="2">
        <v>1.55472468746163E-2</v>
      </c>
      <c r="AM253" s="2" t="s">
        <v>17</v>
      </c>
      <c r="AN253" s="2" t="s">
        <v>17</v>
      </c>
      <c r="AO253" s="2" t="s">
        <v>58</v>
      </c>
      <c r="AP253" s="2" t="str">
        <f t="shared" si="9"/>
        <v>CG14</v>
      </c>
    </row>
    <row r="254" spans="15:42" ht="14.5" hidden="1" customHeight="1" x14ac:dyDescent="0.35">
      <c r="O254" s="2" t="s">
        <v>420</v>
      </c>
      <c r="P254" s="2">
        <v>10.143182105272</v>
      </c>
      <c r="Q254" s="8">
        <v>0.19074346955975799</v>
      </c>
      <c r="R254" s="2" t="s">
        <v>17</v>
      </c>
      <c r="S254" s="2">
        <v>13.1014981673165</v>
      </c>
      <c r="T254" s="2">
        <v>1.04434884608965</v>
      </c>
      <c r="U254" s="2">
        <v>8</v>
      </c>
      <c r="V254" s="2" t="s">
        <v>158</v>
      </c>
      <c r="W254" s="2"/>
      <c r="X254" s="2" t="s">
        <v>201</v>
      </c>
      <c r="Y254" s="2" t="s">
        <v>415</v>
      </c>
      <c r="AJ254" s="2" t="s">
        <v>391</v>
      </c>
      <c r="AK254" s="2">
        <v>2.2266231413030702</v>
      </c>
      <c r="AL254" s="2">
        <v>1.45851723616664E-2</v>
      </c>
      <c r="AM254" s="2" t="s">
        <v>17</v>
      </c>
      <c r="AN254" s="2" t="s">
        <v>17</v>
      </c>
      <c r="AO254" s="2" t="s">
        <v>58</v>
      </c>
      <c r="AP254" s="2" t="str">
        <f t="shared" si="9"/>
        <v>CG17</v>
      </c>
    </row>
    <row r="255" spans="15:42" ht="14.5" hidden="1" customHeight="1" x14ac:dyDescent="0.35">
      <c r="O255" s="2" t="s">
        <v>421</v>
      </c>
      <c r="P255" s="2">
        <v>10.3165342580628</v>
      </c>
      <c r="Q255" s="8">
        <v>0.25849199195892097</v>
      </c>
      <c r="R255" s="2" t="s">
        <v>17</v>
      </c>
      <c r="S255" s="2">
        <v>10.4534151415673</v>
      </c>
      <c r="T255" s="2">
        <v>1.20691445110649</v>
      </c>
      <c r="U255" s="2">
        <v>10</v>
      </c>
      <c r="V255" s="2" t="s">
        <v>83</v>
      </c>
      <c r="W255" s="2"/>
      <c r="X255" s="2" t="s">
        <v>84</v>
      </c>
      <c r="Y255" s="2" t="s">
        <v>415</v>
      </c>
      <c r="AJ255" s="2" t="s">
        <v>392</v>
      </c>
      <c r="AK255" s="2">
        <v>4.1550783372834603</v>
      </c>
      <c r="AL255" s="2">
        <v>1.18891296685183E-2</v>
      </c>
      <c r="AM255" s="2" t="s">
        <v>17</v>
      </c>
      <c r="AN255" s="2" t="s">
        <v>17</v>
      </c>
      <c r="AO255" s="2" t="s">
        <v>58</v>
      </c>
      <c r="AP255" s="2" t="str">
        <f t="shared" si="9"/>
        <v>CG17</v>
      </c>
    </row>
    <row r="256" spans="15:42" ht="14.5" hidden="1" customHeight="1" x14ac:dyDescent="0.35">
      <c r="O256" s="2" t="s">
        <v>422</v>
      </c>
      <c r="P256" s="2">
        <v>4.2477656580304597</v>
      </c>
      <c r="Q256" s="8">
        <v>1.6621282744242001</v>
      </c>
      <c r="R256" s="2" t="s">
        <v>17</v>
      </c>
      <c r="S256" s="2">
        <v>38.680974464904097</v>
      </c>
      <c r="T256" s="2">
        <v>15.393148551685</v>
      </c>
      <c r="U256" s="2">
        <v>2</v>
      </c>
      <c r="V256" s="2" t="s">
        <v>183</v>
      </c>
      <c r="W256" s="2" t="s">
        <v>93</v>
      </c>
      <c r="X256" s="2" t="s">
        <v>184</v>
      </c>
      <c r="Y256" s="2" t="s">
        <v>415</v>
      </c>
      <c r="AJ256" s="2" t="s">
        <v>333</v>
      </c>
      <c r="AK256" s="2">
        <v>-0.457753633154595</v>
      </c>
      <c r="AL256" s="2">
        <v>1.3144351064649401E-2</v>
      </c>
      <c r="AM256" s="2">
        <v>65.708898620834006</v>
      </c>
      <c r="AN256" s="2">
        <v>11.9953472487831</v>
      </c>
      <c r="AO256" s="2" t="s">
        <v>56</v>
      </c>
      <c r="AP256" s="2" t="str">
        <f t="shared" si="9"/>
        <v>CG14</v>
      </c>
    </row>
    <row r="257" spans="15:42" ht="14.5" hidden="1" customHeight="1" x14ac:dyDescent="0.35">
      <c r="O257" s="2" t="s">
        <v>423</v>
      </c>
      <c r="P257" s="2">
        <v>8.7330920318911698</v>
      </c>
      <c r="Q257" s="8">
        <v>4.0468467404308504</v>
      </c>
      <c r="R257" s="2" t="s">
        <v>17</v>
      </c>
      <c r="S257" s="2">
        <v>112.515415741772</v>
      </c>
      <c r="T257" s="2">
        <v>35.587780750956597</v>
      </c>
      <c r="U257" s="2">
        <v>6</v>
      </c>
      <c r="V257" s="2" t="s">
        <v>122</v>
      </c>
      <c r="W257" s="2"/>
      <c r="X257" s="2" t="s">
        <v>125</v>
      </c>
      <c r="Y257" s="2" t="s">
        <v>415</v>
      </c>
      <c r="AJ257" s="2" t="s">
        <v>259</v>
      </c>
      <c r="AK257" s="2">
        <v>3.8064234125370899</v>
      </c>
      <c r="AL257" s="2">
        <v>1.6134505172041201E-2</v>
      </c>
      <c r="AM257" s="2" t="s">
        <v>17</v>
      </c>
      <c r="AN257" s="2" t="s">
        <v>17</v>
      </c>
      <c r="AO257" s="2" t="s">
        <v>58</v>
      </c>
      <c r="AP257" s="2" t="str">
        <f t="shared" si="9"/>
        <v>CG3</v>
      </c>
    </row>
    <row r="258" spans="15:42" ht="14.5" hidden="1" customHeight="1" x14ac:dyDescent="0.35">
      <c r="O258" s="2" t="s">
        <v>424</v>
      </c>
      <c r="P258" s="2">
        <v>9.7500052509287798</v>
      </c>
      <c r="Q258" s="8">
        <v>0.143582224199027</v>
      </c>
      <c r="R258" s="2" t="s">
        <v>17</v>
      </c>
      <c r="S258" s="2">
        <v>7.3323730757865002</v>
      </c>
      <c r="T258" s="2">
        <v>1.9594852365189901</v>
      </c>
      <c r="U258" s="2">
        <v>8</v>
      </c>
      <c r="V258" s="2" t="s">
        <v>83</v>
      </c>
      <c r="W258" s="2"/>
      <c r="X258" s="2" t="s">
        <v>84</v>
      </c>
      <c r="Y258" s="2" t="s">
        <v>415</v>
      </c>
      <c r="AJ258" s="2" t="s">
        <v>172</v>
      </c>
      <c r="AK258" s="2">
        <v>2.33419371845656</v>
      </c>
      <c r="AL258" s="2">
        <v>9.6402168493225394E-3</v>
      </c>
      <c r="AM258" s="2" t="s">
        <v>17</v>
      </c>
      <c r="AN258" s="2" t="s">
        <v>17</v>
      </c>
      <c r="AO258" s="2" t="s">
        <v>58</v>
      </c>
      <c r="AP258" s="2" t="str">
        <f t="shared" si="9"/>
        <v>CG1</v>
      </c>
    </row>
    <row r="259" spans="15:42" ht="14.5" hidden="1" customHeight="1" x14ac:dyDescent="0.35">
      <c r="O259" s="2" t="s">
        <v>425</v>
      </c>
      <c r="P259" s="2">
        <v>52.342907347477897</v>
      </c>
      <c r="Q259" s="8">
        <v>0.32733763734136401</v>
      </c>
      <c r="R259" s="2" t="s">
        <v>17</v>
      </c>
      <c r="S259" s="2">
        <v>5.6336061608616896</v>
      </c>
      <c r="T259" s="2">
        <v>1.2379103942816501</v>
      </c>
      <c r="U259" s="2">
        <v>7</v>
      </c>
      <c r="V259" s="2" t="s">
        <v>86</v>
      </c>
      <c r="W259" s="2" t="s">
        <v>204</v>
      </c>
      <c r="X259" s="2" t="s">
        <v>87</v>
      </c>
      <c r="Y259" s="2" t="s">
        <v>415</v>
      </c>
      <c r="AJ259" s="2" t="s">
        <v>412</v>
      </c>
      <c r="AK259" s="2">
        <v>-32.292728905651103</v>
      </c>
      <c r="AL259" s="2">
        <v>1.22705290267378E-2</v>
      </c>
      <c r="AM259" s="2">
        <v>574.87994234548796</v>
      </c>
      <c r="AN259" s="2">
        <v>11.9996055467518</v>
      </c>
      <c r="AO259" s="2" t="s">
        <v>56</v>
      </c>
      <c r="AP259" s="2" t="str">
        <f t="shared" si="9"/>
        <v>CG22</v>
      </c>
    </row>
    <row r="260" spans="15:42" ht="14.5" hidden="1" customHeight="1" x14ac:dyDescent="0.35">
      <c r="O260" s="2" t="s">
        <v>426</v>
      </c>
      <c r="P260" s="2">
        <v>0.52644365747970601</v>
      </c>
      <c r="Q260" s="8">
        <v>2.2329763149816899</v>
      </c>
      <c r="R260" s="2" t="s">
        <v>17</v>
      </c>
      <c r="S260" s="2">
        <v>10.6332338973532</v>
      </c>
      <c r="T260" s="2">
        <v>2.2688797106062499</v>
      </c>
      <c r="U260" s="2">
        <v>10</v>
      </c>
      <c r="V260" s="2" t="s">
        <v>213</v>
      </c>
      <c r="W260" s="2" t="s">
        <v>93</v>
      </c>
      <c r="X260" s="2" t="s">
        <v>246</v>
      </c>
      <c r="Y260" s="2" t="s">
        <v>415</v>
      </c>
      <c r="AJ260" s="2" t="s">
        <v>393</v>
      </c>
      <c r="AK260" s="2">
        <v>1.0856233714671799</v>
      </c>
      <c r="AL260" s="2">
        <v>0.70461095584699196</v>
      </c>
      <c r="AM260" s="2" t="s">
        <v>17</v>
      </c>
      <c r="AN260" s="2" t="s">
        <v>17</v>
      </c>
      <c r="AO260" s="2" t="s">
        <v>58</v>
      </c>
      <c r="AP260" s="2" t="str">
        <f t="shared" si="9"/>
        <v>CG17</v>
      </c>
    </row>
    <row r="261" spans="15:42" ht="14.5" hidden="1" customHeight="1" x14ac:dyDescent="0.35">
      <c r="O261" s="2" t="s">
        <v>427</v>
      </c>
      <c r="P261" s="2" t="s">
        <v>17</v>
      </c>
      <c r="Q261" s="8" t="s">
        <v>17</v>
      </c>
      <c r="R261" s="2" t="s">
        <v>152</v>
      </c>
      <c r="S261" s="2">
        <v>150</v>
      </c>
      <c r="T261" s="2">
        <v>20.378741016309</v>
      </c>
      <c r="U261" s="2">
        <v>10</v>
      </c>
      <c r="V261" s="2" t="s">
        <v>405</v>
      </c>
      <c r="W261" s="2"/>
      <c r="X261" s="2" t="s">
        <v>411</v>
      </c>
      <c r="Y261" s="2" t="s">
        <v>415</v>
      </c>
      <c r="AJ261" s="2" t="s">
        <v>395</v>
      </c>
      <c r="AK261" s="2">
        <v>0.22307991424519399</v>
      </c>
      <c r="AL261" s="2">
        <v>0.51353612341975197</v>
      </c>
      <c r="AM261" s="2" t="s">
        <v>17</v>
      </c>
      <c r="AN261" s="2" t="s">
        <v>17</v>
      </c>
      <c r="AO261" s="2" t="s">
        <v>58</v>
      </c>
      <c r="AP261" s="2" t="str">
        <f t="shared" si="9"/>
        <v>CG17</v>
      </c>
    </row>
    <row r="262" spans="15:42" ht="14.5" hidden="1" customHeight="1" x14ac:dyDescent="0.35">
      <c r="O262" s="2" t="s">
        <v>428</v>
      </c>
      <c r="P262" s="2">
        <v>13.3227669987639</v>
      </c>
      <c r="Q262" s="8">
        <v>1.8163638442635699</v>
      </c>
      <c r="R262" s="2" t="s">
        <v>17</v>
      </c>
      <c r="S262" s="2">
        <v>86.6568234104856</v>
      </c>
      <c r="T262" s="2">
        <v>4.2740863958754298</v>
      </c>
      <c r="U262" s="2">
        <v>6</v>
      </c>
      <c r="V262" s="2" t="s">
        <v>104</v>
      </c>
      <c r="W262" s="2"/>
      <c r="X262" s="2" t="s">
        <v>105</v>
      </c>
      <c r="Y262" s="2" t="s">
        <v>415</v>
      </c>
      <c r="AJ262" s="2" t="s">
        <v>448</v>
      </c>
      <c r="AK262" s="2">
        <v>-0.46814041450663202</v>
      </c>
      <c r="AL262" s="2">
        <v>2.1296404342735602E-2</v>
      </c>
      <c r="AM262" s="2">
        <v>64.016080935817996</v>
      </c>
      <c r="AN262" s="2">
        <v>11.995201332574499</v>
      </c>
      <c r="AO262" s="2" t="s">
        <v>56</v>
      </c>
      <c r="AP262" s="2" t="str">
        <f t="shared" si="9"/>
        <v>GDC1</v>
      </c>
    </row>
    <row r="263" spans="15:42" ht="14.5" hidden="1" customHeight="1" x14ac:dyDescent="0.35">
      <c r="O263" s="2" t="s">
        <v>429</v>
      </c>
      <c r="P263" s="2">
        <v>9.2972696772847101</v>
      </c>
      <c r="Q263" s="8">
        <v>0.278433442539196</v>
      </c>
      <c r="R263" s="2" t="s">
        <v>17</v>
      </c>
      <c r="S263" s="2">
        <v>14.6684601751485</v>
      </c>
      <c r="T263" s="2">
        <v>2.6015858260663198</v>
      </c>
      <c r="U263" s="2">
        <v>9</v>
      </c>
      <c r="V263" s="2" t="s">
        <v>116</v>
      </c>
      <c r="W263" s="2"/>
      <c r="X263" s="2" t="s">
        <v>117</v>
      </c>
      <c r="Y263" s="2" t="s">
        <v>415</v>
      </c>
      <c r="AJ263" s="2" t="s">
        <v>260</v>
      </c>
      <c r="AK263" s="2">
        <v>1.2817215250434599</v>
      </c>
      <c r="AL263" s="2">
        <v>0.60256751255232499</v>
      </c>
      <c r="AM263" s="2" t="s">
        <v>17</v>
      </c>
      <c r="AN263" s="2" t="s">
        <v>17</v>
      </c>
      <c r="AO263" s="2" t="s">
        <v>58</v>
      </c>
      <c r="AP263" s="2" t="str">
        <f t="shared" si="9"/>
        <v>CG3</v>
      </c>
    </row>
    <row r="264" spans="15:42" ht="14.5" hidden="1" customHeight="1" x14ac:dyDescent="0.35">
      <c r="O264" s="2" t="s">
        <v>430</v>
      </c>
      <c r="P264" s="2" t="s">
        <v>17</v>
      </c>
      <c r="Q264" s="8" t="s">
        <v>17</v>
      </c>
      <c r="R264" s="2" t="s">
        <v>152</v>
      </c>
      <c r="S264" s="2">
        <v>150</v>
      </c>
      <c r="T264" s="2" t="s">
        <v>17</v>
      </c>
      <c r="U264" s="2">
        <v>6</v>
      </c>
      <c r="V264" s="2" t="s">
        <v>132</v>
      </c>
      <c r="W264" s="2"/>
      <c r="X264" s="2" t="s">
        <v>133</v>
      </c>
      <c r="Y264" s="2" t="s">
        <v>415</v>
      </c>
      <c r="AJ264" s="2" t="s">
        <v>189</v>
      </c>
      <c r="AK264" s="2">
        <v>1.2302876470116799</v>
      </c>
      <c r="AL264" s="2">
        <v>0.50077433502822399</v>
      </c>
      <c r="AM264" s="2" t="s">
        <v>17</v>
      </c>
      <c r="AN264" s="2" t="s">
        <v>17</v>
      </c>
      <c r="AO264" s="2" t="s">
        <v>58</v>
      </c>
      <c r="AP264" s="2" t="str">
        <f t="shared" si="9"/>
        <v>CG1</v>
      </c>
    </row>
    <row r="265" spans="15:42" ht="14.5" hidden="1" customHeight="1" x14ac:dyDescent="0.35">
      <c r="O265" s="2" t="s">
        <v>431</v>
      </c>
      <c r="P265" s="2" t="s">
        <v>17</v>
      </c>
      <c r="Q265" s="8" t="s">
        <v>17</v>
      </c>
      <c r="R265" s="2" t="s">
        <v>152</v>
      </c>
      <c r="S265" s="2">
        <v>150</v>
      </c>
      <c r="T265" s="2" t="s">
        <v>17</v>
      </c>
      <c r="U265" s="2">
        <v>9</v>
      </c>
      <c r="V265" s="2" t="s">
        <v>132</v>
      </c>
      <c r="W265" s="2"/>
      <c r="X265" s="2" t="s">
        <v>153</v>
      </c>
      <c r="Y265" s="2" t="s">
        <v>415</v>
      </c>
      <c r="AJ265" s="2" t="s">
        <v>396</v>
      </c>
      <c r="AK265" s="2">
        <v>1.1143046812769</v>
      </c>
      <c r="AL265" s="2">
        <v>0.40049812918034999</v>
      </c>
      <c r="AM265" s="2" t="s">
        <v>17</v>
      </c>
      <c r="AN265" s="2" t="s">
        <v>17</v>
      </c>
      <c r="AO265" s="2" t="s">
        <v>58</v>
      </c>
      <c r="AP265" s="2" t="str">
        <f t="shared" si="9"/>
        <v>CG17</v>
      </c>
    </row>
    <row r="266" spans="15:42" ht="14.5" hidden="1" customHeight="1" x14ac:dyDescent="0.35">
      <c r="O266" s="2" t="s">
        <v>432</v>
      </c>
      <c r="P266" s="2" t="s">
        <v>17</v>
      </c>
      <c r="Q266" s="8" t="s">
        <v>17</v>
      </c>
      <c r="R266" s="2" t="s">
        <v>152</v>
      </c>
      <c r="S266" s="2">
        <v>150</v>
      </c>
      <c r="T266" s="2" t="s">
        <v>17</v>
      </c>
      <c r="U266" s="2">
        <v>7</v>
      </c>
      <c r="V266" s="2" t="s">
        <v>107</v>
      </c>
      <c r="W266" s="2"/>
      <c r="X266" s="2" t="s">
        <v>150</v>
      </c>
      <c r="Y266" s="2" t="s">
        <v>415</v>
      </c>
      <c r="AJ266" s="2" t="s">
        <v>191</v>
      </c>
      <c r="AK266" s="2">
        <v>1.1633302320016501</v>
      </c>
      <c r="AL266" s="2">
        <v>1.3864441295340001E-2</v>
      </c>
      <c r="AM266" s="2" t="s">
        <v>17</v>
      </c>
      <c r="AN266" s="2" t="s">
        <v>17</v>
      </c>
      <c r="AO266" s="2" t="s">
        <v>58</v>
      </c>
      <c r="AP266" s="2" t="str">
        <f t="shared" si="9"/>
        <v>CG1</v>
      </c>
    </row>
    <row r="267" spans="15:42" ht="14.5" hidden="1" customHeight="1" x14ac:dyDescent="0.35">
      <c r="O267" s="2" t="s">
        <v>433</v>
      </c>
      <c r="P267" s="2">
        <v>11.9107307218221</v>
      </c>
      <c r="Q267" s="8">
        <v>1.5891154071198199</v>
      </c>
      <c r="R267" s="2" t="s">
        <v>17</v>
      </c>
      <c r="S267" s="2">
        <v>73.859926976381303</v>
      </c>
      <c r="T267" s="2">
        <v>4.6169984272382303</v>
      </c>
      <c r="U267" s="2">
        <v>9</v>
      </c>
      <c r="V267" s="2" t="s">
        <v>78</v>
      </c>
      <c r="W267" s="2"/>
      <c r="X267" s="2" t="s">
        <v>190</v>
      </c>
      <c r="Y267" s="2" t="s">
        <v>415</v>
      </c>
      <c r="AJ267" s="2" t="s">
        <v>192</v>
      </c>
      <c r="AK267" s="2">
        <v>3.7526058733752601</v>
      </c>
      <c r="AL267" s="2">
        <v>1.38836980033467E-2</v>
      </c>
      <c r="AM267" s="2" t="s">
        <v>17</v>
      </c>
      <c r="AN267" s="2" t="s">
        <v>17</v>
      </c>
      <c r="AO267" s="2" t="s">
        <v>58</v>
      </c>
      <c r="AP267" s="2" t="str">
        <f t="shared" si="9"/>
        <v>CG1</v>
      </c>
    </row>
    <row r="268" spans="15:42" ht="14.5" hidden="1" customHeight="1" x14ac:dyDescent="0.35">
      <c r="O268" s="2" t="s">
        <v>434</v>
      </c>
      <c r="P268" s="2" t="s">
        <v>17</v>
      </c>
      <c r="Q268" s="8" t="s">
        <v>17</v>
      </c>
      <c r="R268" s="2" t="s">
        <v>152</v>
      </c>
      <c r="S268" s="2">
        <v>150</v>
      </c>
      <c r="T268" s="2" t="s">
        <v>17</v>
      </c>
      <c r="U268" s="2">
        <v>4</v>
      </c>
      <c r="V268" s="2" t="s">
        <v>207</v>
      </c>
      <c r="W268" s="2"/>
      <c r="X268" s="2" t="s">
        <v>208</v>
      </c>
      <c r="Y268" s="2" t="s">
        <v>415</v>
      </c>
      <c r="AJ268" s="2" t="s">
        <v>193</v>
      </c>
      <c r="AK268" s="2">
        <v>4.07131736308457</v>
      </c>
      <c r="AL268" s="2">
        <v>1.21080036592764E-2</v>
      </c>
      <c r="AM268" s="2" t="s">
        <v>17</v>
      </c>
      <c r="AN268" s="2" t="s">
        <v>17</v>
      </c>
      <c r="AO268" s="2" t="s">
        <v>58</v>
      </c>
      <c r="AP268" s="2" t="str">
        <f t="shared" si="9"/>
        <v>CG1</v>
      </c>
    </row>
    <row r="269" spans="15:42" ht="14.5" hidden="1" customHeight="1" x14ac:dyDescent="0.35">
      <c r="O269" s="2" t="s">
        <v>435</v>
      </c>
      <c r="P269" s="2">
        <v>5.7343856130847399</v>
      </c>
      <c r="Q269" s="8">
        <v>1.65767258260837</v>
      </c>
      <c r="R269" s="2" t="s">
        <v>17</v>
      </c>
      <c r="S269" s="2">
        <v>34.247607099293397</v>
      </c>
      <c r="T269" s="2">
        <v>3.7828090259343199</v>
      </c>
      <c r="U269" s="2">
        <v>8</v>
      </c>
      <c r="V269" s="2" t="s">
        <v>405</v>
      </c>
      <c r="W269" s="2"/>
      <c r="X269" s="2" t="s">
        <v>411</v>
      </c>
      <c r="Y269" s="2" t="s">
        <v>415</v>
      </c>
      <c r="AJ269" s="2" t="s">
        <v>194</v>
      </c>
      <c r="AK269" s="2">
        <v>1.1646246248768499</v>
      </c>
      <c r="AL269" s="2">
        <v>4.6921842624384202E-3</v>
      </c>
      <c r="AM269" s="2" t="s">
        <v>17</v>
      </c>
      <c r="AN269" s="2" t="s">
        <v>17</v>
      </c>
      <c r="AO269" s="2" t="s">
        <v>58</v>
      </c>
      <c r="AP269" s="2" t="str">
        <f t="shared" si="9"/>
        <v>CG1</v>
      </c>
    </row>
    <row r="270" spans="15:42" ht="14.5" hidden="1" customHeight="1" x14ac:dyDescent="0.35">
      <c r="O270" s="2" t="s">
        <v>436</v>
      </c>
      <c r="P270" s="2">
        <v>-1.03401657298825</v>
      </c>
      <c r="Q270" s="8">
        <v>0.21794358474591</v>
      </c>
      <c r="R270" s="2" t="s">
        <v>17</v>
      </c>
      <c r="S270" s="2">
        <v>7.2352920285915401</v>
      </c>
      <c r="T270" s="2">
        <v>0.62188825304183304</v>
      </c>
      <c r="U270" s="2">
        <v>7</v>
      </c>
      <c r="V270" s="2" t="s">
        <v>86</v>
      </c>
      <c r="W270" s="2" t="s">
        <v>204</v>
      </c>
      <c r="X270" s="2" t="s">
        <v>87</v>
      </c>
      <c r="Y270" s="2" t="s">
        <v>415</v>
      </c>
      <c r="AJ270" s="2" t="s">
        <v>261</v>
      </c>
      <c r="AK270" s="2">
        <v>-0.73056408268877604</v>
      </c>
      <c r="AL270" s="2">
        <v>2.6456205495706601E-2</v>
      </c>
      <c r="AM270" s="2">
        <v>46.023193130361001</v>
      </c>
      <c r="AN270" s="2">
        <v>11.996366959483</v>
      </c>
      <c r="AO270" s="2" t="s">
        <v>56</v>
      </c>
      <c r="AP270" s="2" t="str">
        <f t="shared" si="9"/>
        <v>CG3</v>
      </c>
    </row>
    <row r="271" spans="15:42" ht="14.5" hidden="1" customHeight="1" x14ac:dyDescent="0.35">
      <c r="O271" s="2" t="s">
        <v>437</v>
      </c>
      <c r="P271" s="2" t="s">
        <v>17</v>
      </c>
      <c r="Q271" s="8" t="s">
        <v>17</v>
      </c>
      <c r="R271" s="2" t="s">
        <v>152</v>
      </c>
      <c r="S271" s="2">
        <v>150</v>
      </c>
      <c r="T271" s="2">
        <v>6.0687820036414601</v>
      </c>
      <c r="U271" s="2">
        <v>6</v>
      </c>
      <c r="V271" s="2" t="s">
        <v>135</v>
      </c>
      <c r="W271" s="2"/>
      <c r="X271" s="2" t="s">
        <v>136</v>
      </c>
      <c r="Y271" s="2" t="s">
        <v>415</v>
      </c>
      <c r="AJ271" s="2" t="s">
        <v>264</v>
      </c>
      <c r="AK271" s="2">
        <v>3.85031165837156</v>
      </c>
      <c r="AL271" s="2">
        <v>1.3863363852867201E-2</v>
      </c>
      <c r="AM271" s="2" t="s">
        <v>17</v>
      </c>
      <c r="AN271" s="2" t="s">
        <v>17</v>
      </c>
      <c r="AO271" s="2" t="s">
        <v>58</v>
      </c>
      <c r="AP271" s="2" t="str">
        <f t="shared" si="9"/>
        <v>CG3</v>
      </c>
    </row>
    <row r="272" spans="15:42" ht="14.5" hidden="1" customHeight="1" x14ac:dyDescent="0.35">
      <c r="O272" s="2" t="s">
        <v>438</v>
      </c>
      <c r="P272" s="2">
        <v>10.044471900884099</v>
      </c>
      <c r="Q272" s="8">
        <v>0.21735784442296099</v>
      </c>
      <c r="R272" s="2" t="s">
        <v>17</v>
      </c>
      <c r="S272" s="2">
        <v>16.7336461599233</v>
      </c>
      <c r="T272" s="2">
        <v>1.7815136704950101</v>
      </c>
      <c r="U272" s="2">
        <v>9</v>
      </c>
      <c r="V272" s="2" t="s">
        <v>89</v>
      </c>
      <c r="W272" s="2"/>
      <c r="X272" s="2" t="s">
        <v>90</v>
      </c>
      <c r="Y272" s="2" t="s">
        <v>415</v>
      </c>
      <c r="AJ272" s="2" t="s">
        <v>265</v>
      </c>
      <c r="AK272" s="2">
        <v>4.0085175765275503E-2</v>
      </c>
      <c r="AL272" s="2">
        <v>0.53882157929316399</v>
      </c>
      <c r="AM272" s="2">
        <v>62.848521911723701</v>
      </c>
      <c r="AN272" s="2">
        <v>12.0007434056729</v>
      </c>
      <c r="AO272" s="2" t="s">
        <v>56</v>
      </c>
      <c r="AP272" s="2" t="str">
        <f t="shared" si="9"/>
        <v>CG3</v>
      </c>
    </row>
    <row r="273" spans="15:42" ht="14.5" hidden="1" customHeight="1" x14ac:dyDescent="0.35">
      <c r="O273" s="2" t="s">
        <v>439</v>
      </c>
      <c r="P273" s="2">
        <v>10.202455343313799</v>
      </c>
      <c r="Q273" s="8">
        <v>0.29540629146036801</v>
      </c>
      <c r="R273" s="2" t="s">
        <v>17</v>
      </c>
      <c r="S273" s="2">
        <v>25.853835524404101</v>
      </c>
      <c r="T273" s="2">
        <v>2.5097503156779899</v>
      </c>
      <c r="U273" s="2">
        <v>9</v>
      </c>
      <c r="V273" s="2" t="s">
        <v>147</v>
      </c>
      <c r="W273" s="2"/>
      <c r="X273" s="2" t="s">
        <v>168</v>
      </c>
      <c r="Y273" s="2" t="s">
        <v>415</v>
      </c>
      <c r="AJ273" s="2" t="s">
        <v>266</v>
      </c>
      <c r="AK273" s="2">
        <v>-1.6478531223042401</v>
      </c>
      <c r="AL273" s="2">
        <v>9.4767703753447494E-2</v>
      </c>
      <c r="AM273" s="2">
        <v>94.835350528333606</v>
      </c>
      <c r="AN273" s="2">
        <v>11.998017941025701</v>
      </c>
      <c r="AO273" s="2" t="s">
        <v>56</v>
      </c>
      <c r="AP273" s="2" t="str">
        <f t="shared" si="9"/>
        <v>CG3</v>
      </c>
    </row>
    <row r="274" spans="15:42" ht="14.5" hidden="1" customHeight="1" x14ac:dyDescent="0.35">
      <c r="O274" s="2" t="s">
        <v>440</v>
      </c>
      <c r="P274" s="2">
        <v>9.2124624526702092</v>
      </c>
      <c r="Q274" s="8">
        <v>0.724842873620407</v>
      </c>
      <c r="R274" s="2" t="s">
        <v>17</v>
      </c>
      <c r="S274" s="2">
        <v>44.912308717857798</v>
      </c>
      <c r="T274" s="2">
        <v>2.0390694803745699</v>
      </c>
      <c r="U274" s="2">
        <v>6</v>
      </c>
      <c r="V274" s="2" t="s">
        <v>147</v>
      </c>
      <c r="W274" s="2"/>
      <c r="X274" s="2" t="s">
        <v>234</v>
      </c>
      <c r="Y274" s="2" t="s">
        <v>415</v>
      </c>
      <c r="AJ274" s="2" t="s">
        <v>267</v>
      </c>
      <c r="AK274" s="2">
        <v>3.5291175968000998</v>
      </c>
      <c r="AL274" s="2">
        <v>2.6541172990238199E-2</v>
      </c>
      <c r="AM274" s="2" t="s">
        <v>17</v>
      </c>
      <c r="AN274" s="2" t="s">
        <v>17</v>
      </c>
      <c r="AO274" s="2" t="s">
        <v>58</v>
      </c>
      <c r="AP274" s="2" t="str">
        <f t="shared" si="9"/>
        <v>CG3</v>
      </c>
    </row>
    <row r="275" spans="15:42" ht="14.5" hidden="1" customHeight="1" x14ac:dyDescent="0.35">
      <c r="O275" s="2" t="s">
        <v>441</v>
      </c>
      <c r="P275" s="2">
        <v>10.9679410531625</v>
      </c>
      <c r="Q275" s="8">
        <v>0.25311100478124698</v>
      </c>
      <c r="R275" s="2" t="s">
        <v>17</v>
      </c>
      <c r="S275" s="2">
        <v>27.6648637659648</v>
      </c>
      <c r="T275" s="2">
        <v>2.4259048384963702</v>
      </c>
      <c r="U275" s="2">
        <v>9</v>
      </c>
      <c r="V275" s="2" t="s">
        <v>147</v>
      </c>
      <c r="W275" s="2"/>
      <c r="X275" s="2" t="s">
        <v>148</v>
      </c>
      <c r="Y275" s="2" t="s">
        <v>415</v>
      </c>
      <c r="AJ275" s="2" t="s">
        <v>268</v>
      </c>
      <c r="AK275" s="2">
        <v>-5.2144639248323299E-2</v>
      </c>
      <c r="AL275" s="2">
        <v>1.2305229755391899E-2</v>
      </c>
      <c r="AM275" s="2">
        <v>21.3813156052422</v>
      </c>
      <c r="AN275" s="2">
        <v>11.992689427749401</v>
      </c>
      <c r="AO275" s="2" t="s">
        <v>56</v>
      </c>
      <c r="AP275" s="2" t="str">
        <f t="shared" si="9"/>
        <v>CG3</v>
      </c>
    </row>
    <row r="276" spans="15:42" ht="14.5" hidden="1" customHeight="1" x14ac:dyDescent="0.35">
      <c r="O276" s="2" t="s">
        <v>442</v>
      </c>
      <c r="P276" s="2">
        <v>8.5267107708547307</v>
      </c>
      <c r="Q276" s="8">
        <v>0.445955823825464</v>
      </c>
      <c r="R276" s="2" t="s">
        <v>17</v>
      </c>
      <c r="S276" s="2">
        <v>37.455389843323502</v>
      </c>
      <c r="T276" s="2">
        <v>2.5210581009241602</v>
      </c>
      <c r="U276" s="2">
        <v>6</v>
      </c>
      <c r="V276" s="2" t="s">
        <v>147</v>
      </c>
      <c r="W276" s="2"/>
      <c r="X276" s="2" t="s">
        <v>234</v>
      </c>
      <c r="Y276" s="2" t="s">
        <v>415</v>
      </c>
      <c r="AJ276" s="2" t="s">
        <v>269</v>
      </c>
      <c r="AK276" s="2">
        <v>2.90566853253695</v>
      </c>
      <c r="AL276" s="2">
        <v>2.26257606309739E-2</v>
      </c>
      <c r="AM276" s="2" t="s">
        <v>17</v>
      </c>
      <c r="AN276" s="2" t="s">
        <v>17</v>
      </c>
      <c r="AO276" s="2" t="s">
        <v>58</v>
      </c>
      <c r="AP276" s="2" t="str">
        <f t="shared" si="9"/>
        <v>CG3</v>
      </c>
    </row>
    <row r="277" spans="15:42" ht="14.5" hidden="1" customHeight="1" x14ac:dyDescent="0.35">
      <c r="O277" s="2" t="s">
        <v>443</v>
      </c>
      <c r="P277" s="2">
        <v>9.8820315731384394</v>
      </c>
      <c r="Q277" s="8">
        <v>0.77341183045395301</v>
      </c>
      <c r="R277" s="2" t="s">
        <v>17</v>
      </c>
      <c r="S277" s="2">
        <v>33.291850669522503</v>
      </c>
      <c r="T277" s="2">
        <v>1.4204409481079301</v>
      </c>
      <c r="U277" s="2">
        <v>6</v>
      </c>
      <c r="V277" s="2" t="s">
        <v>135</v>
      </c>
      <c r="W277" s="2"/>
      <c r="X277" s="2" t="s">
        <v>136</v>
      </c>
      <c r="Y277" s="2" t="s">
        <v>415</v>
      </c>
      <c r="AJ277" s="2" t="s">
        <v>270</v>
      </c>
      <c r="AK277" s="2">
        <v>2.5411814963221802</v>
      </c>
      <c r="AL277" s="2">
        <v>2.14618544933802E-2</v>
      </c>
      <c r="AM277" s="2" t="s">
        <v>17</v>
      </c>
      <c r="AN277" s="2" t="s">
        <v>17</v>
      </c>
      <c r="AO277" s="2" t="s">
        <v>58</v>
      </c>
      <c r="AP277" s="2" t="str">
        <f t="shared" si="9"/>
        <v>CG3</v>
      </c>
    </row>
    <row r="278" spans="15:42" ht="14.5" hidden="1" customHeight="1" x14ac:dyDescent="0.35">
      <c r="O278" s="2" t="s">
        <v>444</v>
      </c>
      <c r="P278" s="2">
        <v>10.3190165408152</v>
      </c>
      <c r="Q278" s="8">
        <v>0.221226185064505</v>
      </c>
      <c r="R278" s="2" t="s">
        <v>17</v>
      </c>
      <c r="S278" s="2">
        <v>11.9269451151723</v>
      </c>
      <c r="T278" s="2">
        <v>0.74272838037360001</v>
      </c>
      <c r="U278" s="2">
        <v>8</v>
      </c>
      <c r="V278" s="2" t="s">
        <v>86</v>
      </c>
      <c r="W278" s="2"/>
      <c r="X278" s="2" t="s">
        <v>287</v>
      </c>
      <c r="Y278" s="2" t="s">
        <v>415</v>
      </c>
      <c r="AJ278" s="2" t="s">
        <v>449</v>
      </c>
      <c r="AK278" s="2">
        <v>2.5154859934520801</v>
      </c>
      <c r="AL278" s="2">
        <v>2.16126531627173E-2</v>
      </c>
      <c r="AM278" s="2" t="s">
        <v>17</v>
      </c>
      <c r="AN278" s="2" t="s">
        <v>17</v>
      </c>
      <c r="AO278" s="2" t="s">
        <v>58</v>
      </c>
      <c r="AP278" s="2" t="str">
        <f t="shared" si="9"/>
        <v>GDC1</v>
      </c>
    </row>
    <row r="279" spans="15:42" ht="14.5" hidden="1" customHeight="1" x14ac:dyDescent="0.35">
      <c r="O279" s="2" t="s">
        <v>445</v>
      </c>
      <c r="P279" s="2">
        <v>10.3987531878279</v>
      </c>
      <c r="Q279" s="8">
        <v>0.124090955316477</v>
      </c>
      <c r="R279" s="2" t="s">
        <v>17</v>
      </c>
      <c r="S279" s="2">
        <v>6.4880488625655701</v>
      </c>
      <c r="T279" s="2">
        <v>0.69126007487198105</v>
      </c>
      <c r="U279" s="2">
        <v>8</v>
      </c>
      <c r="V279" s="2" t="s">
        <v>128</v>
      </c>
      <c r="W279" s="2"/>
      <c r="X279" s="2" t="s">
        <v>129</v>
      </c>
      <c r="Y279" s="2" t="s">
        <v>415</v>
      </c>
      <c r="AJ279" s="2" t="s">
        <v>450</v>
      </c>
      <c r="AK279" s="2">
        <v>2.8988085217145598</v>
      </c>
      <c r="AL279" s="2">
        <v>1.9877454355665999E-2</v>
      </c>
      <c r="AM279" s="2" t="s">
        <v>17</v>
      </c>
      <c r="AN279" s="2" t="s">
        <v>17</v>
      </c>
      <c r="AO279" s="2" t="s">
        <v>58</v>
      </c>
      <c r="AP279" s="2" t="str">
        <f t="shared" si="9"/>
        <v>GDC1</v>
      </c>
    </row>
    <row r="280" spans="15:42" ht="14.5" hidden="1" customHeight="1" x14ac:dyDescent="0.35">
      <c r="O280" s="2" t="s">
        <v>446</v>
      </c>
      <c r="P280" s="2">
        <v>8.5035334561649005</v>
      </c>
      <c r="Q280" s="8">
        <v>0.30178895165404201</v>
      </c>
      <c r="R280" s="2" t="s">
        <v>82</v>
      </c>
      <c r="S280" s="2">
        <v>4</v>
      </c>
      <c r="T280" s="2">
        <v>1.6851922402598101</v>
      </c>
      <c r="U280" s="2">
        <v>8</v>
      </c>
      <c r="V280" s="2" t="s">
        <v>135</v>
      </c>
      <c r="W280" s="2"/>
      <c r="X280" s="2" t="s">
        <v>136</v>
      </c>
      <c r="Y280" s="2" t="s">
        <v>415</v>
      </c>
      <c r="AJ280" s="2" t="s">
        <v>451</v>
      </c>
      <c r="AK280" s="2">
        <v>2.7791021170188799</v>
      </c>
      <c r="AL280" s="2">
        <v>2.25484309382681E-2</v>
      </c>
      <c r="AM280" s="2" t="s">
        <v>17</v>
      </c>
      <c r="AN280" s="2" t="s">
        <v>17</v>
      </c>
      <c r="AO280" s="2" t="s">
        <v>58</v>
      </c>
      <c r="AP280" s="2" t="str">
        <f t="shared" si="9"/>
        <v>GDC1</v>
      </c>
    </row>
    <row r="281" spans="15:42" ht="14.5" hidden="1" customHeight="1" x14ac:dyDescent="0.35">
      <c r="O281" s="2" t="s">
        <v>447</v>
      </c>
      <c r="P281" s="2">
        <v>10.9831968055656</v>
      </c>
      <c r="Q281" s="8">
        <v>0.211995322607129</v>
      </c>
      <c r="R281" s="2" t="s">
        <v>17</v>
      </c>
      <c r="S281" s="2">
        <v>21.473392368332402</v>
      </c>
      <c r="T281" s="2">
        <v>0.59012436712456695</v>
      </c>
      <c r="U281" s="2">
        <v>8</v>
      </c>
      <c r="V281" s="2" t="s">
        <v>316</v>
      </c>
      <c r="W281" s="2"/>
      <c r="X281" s="2" t="s">
        <v>317</v>
      </c>
      <c r="Y281" s="2" t="s">
        <v>415</v>
      </c>
      <c r="AJ281" s="2" t="s">
        <v>397</v>
      </c>
      <c r="AK281" s="2">
        <v>2.9842645937115302</v>
      </c>
      <c r="AL281" s="2">
        <v>2.2184165429522E-2</v>
      </c>
      <c r="AM281" s="2" t="s">
        <v>17</v>
      </c>
      <c r="AN281" s="2" t="s">
        <v>17</v>
      </c>
      <c r="AO281" s="2" t="s">
        <v>58</v>
      </c>
      <c r="AP281" s="2" t="str">
        <f t="shared" si="9"/>
        <v>CG17</v>
      </c>
    </row>
    <row r="282" spans="15:42" ht="14.5" hidden="1" customHeight="1" x14ac:dyDescent="0.35">
      <c r="O282" s="2" t="s">
        <v>448</v>
      </c>
      <c r="P282" s="2">
        <v>11.9092340000363</v>
      </c>
      <c r="Q282" s="8">
        <v>0.68814555029804203</v>
      </c>
      <c r="R282" s="2" t="s">
        <v>17</v>
      </c>
      <c r="S282" s="2">
        <v>21.664910438001002</v>
      </c>
      <c r="T282" s="2">
        <v>1.3270049317935499</v>
      </c>
      <c r="U282" s="2">
        <v>10</v>
      </c>
      <c r="V282" s="2" t="s">
        <v>405</v>
      </c>
      <c r="W282" s="2"/>
      <c r="X282" s="2" t="s">
        <v>411</v>
      </c>
      <c r="Y282" s="2" t="s">
        <v>415</v>
      </c>
      <c r="AJ282" s="2" t="s">
        <v>271</v>
      </c>
      <c r="AK282" s="2">
        <v>2.19634366161594</v>
      </c>
      <c r="AL282" s="2">
        <v>2.0423783491999799E-2</v>
      </c>
      <c r="AM282" s="2" t="s">
        <v>17</v>
      </c>
      <c r="AN282" s="2" t="s">
        <v>17</v>
      </c>
      <c r="AO282" s="2" t="s">
        <v>58</v>
      </c>
      <c r="AP282" s="2" t="str">
        <f t="shared" si="9"/>
        <v>CG3</v>
      </c>
    </row>
    <row r="283" spans="15:42" ht="14.5" hidden="1" customHeight="1" x14ac:dyDescent="0.35">
      <c r="O283" s="2" t="s">
        <v>449</v>
      </c>
      <c r="P283" s="2">
        <v>10.885365523094499</v>
      </c>
      <c r="Q283" s="8">
        <v>1.0935192289943401</v>
      </c>
      <c r="R283" s="2" t="s">
        <v>17</v>
      </c>
      <c r="S283" s="2">
        <v>52.919646162528899</v>
      </c>
      <c r="T283" s="2">
        <v>3.9298994300649599</v>
      </c>
      <c r="U283" s="2">
        <v>6</v>
      </c>
      <c r="V283" s="2" t="s">
        <v>147</v>
      </c>
      <c r="W283" s="2"/>
      <c r="X283" s="2" t="s">
        <v>148</v>
      </c>
      <c r="Y283" s="2" t="s">
        <v>415</v>
      </c>
      <c r="AJ283" s="2" t="s">
        <v>398</v>
      </c>
      <c r="AK283" s="2">
        <v>1.8823453566225401</v>
      </c>
      <c r="AL283" s="2">
        <v>1.8902971082502999E-2</v>
      </c>
      <c r="AM283" s="2" t="s">
        <v>17</v>
      </c>
      <c r="AN283" s="2" t="s">
        <v>17</v>
      </c>
      <c r="AO283" s="2" t="s">
        <v>58</v>
      </c>
      <c r="AP283" s="2" t="str">
        <f t="shared" si="9"/>
        <v>CG17</v>
      </c>
    </row>
    <row r="284" spans="15:42" ht="14.5" hidden="1" customHeight="1" x14ac:dyDescent="0.35">
      <c r="O284" s="2" t="s">
        <v>450</v>
      </c>
      <c r="P284" s="2">
        <v>11.744828179660599</v>
      </c>
      <c r="Q284" s="8">
        <v>3.2931979644162199</v>
      </c>
      <c r="R284" s="2" t="s">
        <v>17</v>
      </c>
      <c r="S284" s="2">
        <v>88.812561769046297</v>
      </c>
      <c r="T284" s="2">
        <v>2.43952701343812</v>
      </c>
      <c r="U284" s="2">
        <v>3</v>
      </c>
      <c r="V284" s="2" t="s">
        <v>110</v>
      </c>
      <c r="W284" s="2"/>
      <c r="X284" s="2" t="s">
        <v>111</v>
      </c>
      <c r="Y284" s="2" t="s">
        <v>415</v>
      </c>
      <c r="AJ284" s="2" t="s">
        <v>452</v>
      </c>
      <c r="AK284" s="2">
        <v>4.2104911402506398</v>
      </c>
      <c r="AL284" s="2">
        <v>2.28713301573918E-2</v>
      </c>
      <c r="AM284" s="2" t="s">
        <v>17</v>
      </c>
      <c r="AN284" s="2" t="s">
        <v>17</v>
      </c>
      <c r="AO284" s="2" t="s">
        <v>58</v>
      </c>
      <c r="AP284" s="2" t="str">
        <f t="shared" si="9"/>
        <v>GDC1</v>
      </c>
    </row>
    <row r="285" spans="15:42" ht="14.5" hidden="1" customHeight="1" x14ac:dyDescent="0.35">
      <c r="O285" s="2" t="s">
        <v>451</v>
      </c>
      <c r="P285" s="2">
        <v>13.5119432670643</v>
      </c>
      <c r="Q285" s="8">
        <v>4.4059792544021601</v>
      </c>
      <c r="R285" s="2" t="s">
        <v>17</v>
      </c>
      <c r="S285" s="2">
        <v>100.93392106101101</v>
      </c>
      <c r="T285" s="2">
        <v>5.0673966843679699</v>
      </c>
      <c r="U285" s="2">
        <v>3</v>
      </c>
      <c r="V285" s="2" t="s">
        <v>110</v>
      </c>
      <c r="W285" s="2"/>
      <c r="X285" s="2" t="s">
        <v>111</v>
      </c>
      <c r="Y285" s="2" t="s">
        <v>415</v>
      </c>
      <c r="AJ285" s="2" t="s">
        <v>453</v>
      </c>
      <c r="AK285" s="2">
        <v>3.8983975421971899</v>
      </c>
      <c r="AL285" s="2">
        <v>1.9381910270988598E-2</v>
      </c>
      <c r="AM285" s="2" t="s">
        <v>17</v>
      </c>
      <c r="AN285" s="2" t="s">
        <v>17</v>
      </c>
      <c r="AO285" s="2" t="s">
        <v>58</v>
      </c>
      <c r="AP285" s="2" t="str">
        <f t="shared" si="9"/>
        <v>GDC1</v>
      </c>
    </row>
    <row r="286" spans="15:42" ht="14.5" hidden="1" customHeight="1" x14ac:dyDescent="0.35">
      <c r="O286" s="2" t="s">
        <v>452</v>
      </c>
      <c r="P286" s="2" t="s">
        <v>17</v>
      </c>
      <c r="Q286" s="8" t="s">
        <v>17</v>
      </c>
      <c r="R286" s="2" t="s">
        <v>152</v>
      </c>
      <c r="S286" s="2">
        <v>150</v>
      </c>
      <c r="T286" s="2" t="s">
        <v>17</v>
      </c>
      <c r="U286" s="2">
        <v>9</v>
      </c>
      <c r="V286" s="2" t="s">
        <v>132</v>
      </c>
      <c r="W286" s="2"/>
      <c r="X286" s="2" t="s">
        <v>133</v>
      </c>
      <c r="Y286" s="2" t="s">
        <v>415</v>
      </c>
      <c r="AJ286" s="2" t="s">
        <v>195</v>
      </c>
      <c r="AK286" s="2">
        <v>2.4776763671545901</v>
      </c>
      <c r="AL286" s="2">
        <v>1.10496844939382E-2</v>
      </c>
      <c r="AM286" s="2" t="s">
        <v>17</v>
      </c>
      <c r="AN286" s="2" t="s">
        <v>17</v>
      </c>
      <c r="AO286" s="2" t="s">
        <v>58</v>
      </c>
      <c r="AP286" s="2" t="str">
        <f t="shared" si="9"/>
        <v>CG1</v>
      </c>
    </row>
    <row r="287" spans="15:42" ht="14.5" hidden="1" customHeight="1" x14ac:dyDescent="0.35">
      <c r="O287" s="2" t="s">
        <v>453</v>
      </c>
      <c r="P287" s="2">
        <v>10.3079440019816</v>
      </c>
      <c r="Q287" s="8">
        <v>2.3050751629724902</v>
      </c>
      <c r="R287" s="2" t="s">
        <v>17</v>
      </c>
      <c r="S287" s="2">
        <v>22.1874520387247</v>
      </c>
      <c r="T287" s="2" t="s">
        <v>17</v>
      </c>
      <c r="U287" s="2">
        <v>5</v>
      </c>
      <c r="V287" s="2" t="s">
        <v>96</v>
      </c>
      <c r="W287" s="2"/>
      <c r="X287" s="2" t="s">
        <v>97</v>
      </c>
      <c r="Y287" s="2" t="s">
        <v>415</v>
      </c>
      <c r="AJ287" s="2" t="s">
        <v>413</v>
      </c>
      <c r="AK287" s="2">
        <v>4.3010447433687604</v>
      </c>
      <c r="AL287" s="2">
        <v>1.4760922166654301E-2</v>
      </c>
      <c r="AM287" s="2" t="s">
        <v>17</v>
      </c>
      <c r="AN287" s="2" t="s">
        <v>17</v>
      </c>
      <c r="AO287" s="2" t="s">
        <v>58</v>
      </c>
      <c r="AP287" s="2" t="str">
        <f t="shared" ref="AP287" si="10">VLOOKUP(AJ287,$O$4:$Y$287,11,FALSE)</f>
        <v>CG22</v>
      </c>
    </row>
  </sheetData>
  <autoFilter ref="H3:M287" xr:uid="{801BD5C5-9ABF-4B2F-9D3F-A8BD8AB5B101}">
    <filterColumn colId="0">
      <filters>
        <filter val="CG14"/>
      </filters>
    </filterColumn>
  </autoFilter>
  <mergeCells count="5">
    <mergeCell ref="AJ2:AP2"/>
    <mergeCell ref="I2:M2"/>
    <mergeCell ref="O2:Y2"/>
    <mergeCell ref="AB2:AH2"/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C3B0-EAD4-4E54-B7BA-902732B04A16}">
  <dimension ref="B2:AC52"/>
  <sheetViews>
    <sheetView topLeftCell="O1" workbookViewId="0">
      <selection activeCell="Q7" sqref="Q7"/>
    </sheetView>
  </sheetViews>
  <sheetFormatPr defaultRowHeight="14.5" x14ac:dyDescent="0.35"/>
  <cols>
    <col min="2" max="2" width="16.1796875" bestFit="1" customWidth="1"/>
    <col min="3" max="3" width="11.81640625" bestFit="1" customWidth="1"/>
    <col min="7" max="7" width="11.81640625" bestFit="1" customWidth="1"/>
    <col min="10" max="11" width="11.81640625" bestFit="1" customWidth="1"/>
    <col min="12" max="12" width="14.453125" bestFit="1" customWidth="1"/>
    <col min="14" max="14" width="21.08984375" bestFit="1" customWidth="1"/>
    <col min="15" max="15" width="12.453125" bestFit="1" customWidth="1"/>
    <col min="16" max="17" width="11.81640625" bestFit="1" customWidth="1"/>
    <col min="18" max="18" width="13" bestFit="1" customWidth="1"/>
    <col min="19" max="19" width="10.1796875" bestFit="1" customWidth="1"/>
    <col min="20" max="20" width="5.453125" bestFit="1" customWidth="1"/>
  </cols>
  <sheetData>
    <row r="2" spans="2:29" x14ac:dyDescent="0.35">
      <c r="B2" s="26" t="s">
        <v>475</v>
      </c>
      <c r="C2" s="26"/>
      <c r="D2" s="26"/>
      <c r="F2" s="25" t="s">
        <v>479</v>
      </c>
      <c r="G2" s="25"/>
      <c r="H2" s="25"/>
      <c r="I2" s="25"/>
      <c r="J2" s="25"/>
      <c r="K2" s="25"/>
      <c r="L2" s="25"/>
      <c r="N2" s="25" t="s">
        <v>478</v>
      </c>
      <c r="O2" s="25"/>
      <c r="P2" s="25"/>
      <c r="Q2" s="25"/>
      <c r="R2" s="25"/>
      <c r="S2" s="25"/>
      <c r="T2" s="25"/>
      <c r="V2" s="25" t="s">
        <v>480</v>
      </c>
      <c r="W2" s="25"/>
      <c r="X2" s="25"/>
      <c r="Y2" s="25"/>
      <c r="Z2" s="25"/>
      <c r="AA2" s="25"/>
      <c r="AB2" s="25"/>
      <c r="AC2" s="25"/>
    </row>
    <row r="3" spans="2:29" x14ac:dyDescent="0.35">
      <c r="B3" s="1" t="s">
        <v>63</v>
      </c>
      <c r="C3" s="1" t="s">
        <v>64</v>
      </c>
      <c r="D3" s="1" t="s">
        <v>456</v>
      </c>
      <c r="F3" s="1" t="s">
        <v>0</v>
      </c>
      <c r="G3" s="1" t="s">
        <v>477</v>
      </c>
      <c r="H3" s="1" t="s">
        <v>2</v>
      </c>
      <c r="I3" s="1" t="s">
        <v>3</v>
      </c>
      <c r="J3" s="1" t="s">
        <v>4</v>
      </c>
      <c r="K3" s="1" t="s">
        <v>476</v>
      </c>
      <c r="L3" s="1" t="s">
        <v>458</v>
      </c>
      <c r="N3" s="1" t="s">
        <v>0</v>
      </c>
      <c r="O3" s="1" t="s">
        <v>459</v>
      </c>
      <c r="P3" s="1" t="s">
        <v>460</v>
      </c>
      <c r="Q3" s="1" t="s">
        <v>461</v>
      </c>
      <c r="R3" s="1" t="s">
        <v>462</v>
      </c>
      <c r="S3" s="1" t="s">
        <v>463</v>
      </c>
      <c r="T3" s="1" t="s">
        <v>76</v>
      </c>
      <c r="V3" s="1" t="s">
        <v>465</v>
      </c>
      <c r="W3" s="1" t="s">
        <v>466</v>
      </c>
      <c r="X3" s="1" t="s">
        <v>467</v>
      </c>
      <c r="Y3" s="1" t="s">
        <v>468</v>
      </c>
      <c r="Z3" s="1" t="s">
        <v>469</v>
      </c>
      <c r="AA3" s="1" t="s">
        <v>470</v>
      </c>
      <c r="AB3" s="1" t="s">
        <v>473</v>
      </c>
      <c r="AC3" s="1" t="s">
        <v>474</v>
      </c>
    </row>
    <row r="4" spans="2:29" x14ac:dyDescent="0.35">
      <c r="B4" s="2" t="s">
        <v>16</v>
      </c>
      <c r="C4" s="2">
        <v>365.50063711483398</v>
      </c>
      <c r="D4" s="2" t="str">
        <f>MID(B4,1,FIND("_",B4)-1)</f>
        <v>CG14</v>
      </c>
      <c r="F4" s="2" t="s">
        <v>5</v>
      </c>
      <c r="G4" s="2">
        <v>23.572718786545</v>
      </c>
      <c r="H4" s="2">
        <v>0.28405429194898701</v>
      </c>
      <c r="I4" s="2">
        <v>12.440808412695</v>
      </c>
      <c r="J4" s="2">
        <v>0.61230626985450298</v>
      </c>
      <c r="K4" s="2">
        <v>17.801048271950702</v>
      </c>
      <c r="L4" s="2">
        <v>0.21820644621750501</v>
      </c>
      <c r="N4" s="2" t="s">
        <v>314</v>
      </c>
      <c r="O4" s="2">
        <v>-6.8261963359031803</v>
      </c>
      <c r="P4" s="2">
        <v>1.3276905575225701E-2</v>
      </c>
      <c r="Q4" s="2">
        <v>684.56685269175</v>
      </c>
      <c r="R4" s="2">
        <v>12.927617661083699</v>
      </c>
      <c r="S4" s="2" t="s">
        <v>56</v>
      </c>
      <c r="T4" s="2" t="s">
        <v>284</v>
      </c>
      <c r="V4" s="2" t="s">
        <v>197</v>
      </c>
      <c r="W4" s="2">
        <v>1</v>
      </c>
      <c r="X4" s="2">
        <v>60</v>
      </c>
      <c r="Y4" s="2">
        <v>1.6666666666666601</v>
      </c>
      <c r="Z4" s="2">
        <v>1.6666666666666601</v>
      </c>
      <c r="AA4" s="2">
        <v>11</v>
      </c>
      <c r="AB4" s="2">
        <v>9</v>
      </c>
      <c r="AC4" s="2">
        <v>4</v>
      </c>
    </row>
    <row r="5" spans="2:29" x14ac:dyDescent="0.35">
      <c r="B5" s="2" t="s">
        <v>59</v>
      </c>
      <c r="C5" s="2">
        <v>407.553326753813</v>
      </c>
      <c r="D5" s="2" t="str">
        <f t="shared" ref="D5:D16" si="0">MID(B5,1,FIND("_",B5)-1)</f>
        <v>CG22</v>
      </c>
      <c r="F5" s="2" t="s">
        <v>6</v>
      </c>
      <c r="G5" s="2">
        <v>18.242711905956099</v>
      </c>
      <c r="H5" s="2">
        <v>0.293084454340311</v>
      </c>
      <c r="I5" s="2">
        <v>14.231956108018</v>
      </c>
      <c r="J5" s="2">
        <v>0.794621629317244</v>
      </c>
      <c r="K5" s="2">
        <v>19.258541336173</v>
      </c>
      <c r="L5" s="2">
        <v>0.40516493709228502</v>
      </c>
      <c r="N5" s="2" t="s">
        <v>412</v>
      </c>
      <c r="O5" s="2">
        <v>-32.292728905651103</v>
      </c>
      <c r="P5" s="2">
        <v>1.22705290267378E-2</v>
      </c>
      <c r="Q5" s="2">
        <v>574.87994234548796</v>
      </c>
      <c r="R5" s="2">
        <v>11.9996055467518</v>
      </c>
      <c r="S5" s="2" t="s">
        <v>56</v>
      </c>
      <c r="T5" s="2" t="s">
        <v>400</v>
      </c>
      <c r="V5" s="2" t="s">
        <v>274</v>
      </c>
      <c r="W5" s="2">
        <v>2</v>
      </c>
      <c r="X5" s="2">
        <v>7</v>
      </c>
      <c r="Y5" s="2">
        <v>28.571428571428498</v>
      </c>
      <c r="Z5" s="2">
        <v>20.203050891044199</v>
      </c>
      <c r="AA5" s="2">
        <v>5</v>
      </c>
      <c r="AB5" s="2">
        <v>5</v>
      </c>
      <c r="AC5" s="2">
        <v>2</v>
      </c>
    </row>
    <row r="6" spans="2:29" x14ac:dyDescent="0.35">
      <c r="B6" s="2" t="s">
        <v>28</v>
      </c>
      <c r="C6" s="2">
        <v>502.69365870779097</v>
      </c>
      <c r="D6" s="2" t="str">
        <f t="shared" si="0"/>
        <v>CG22</v>
      </c>
      <c r="F6" s="2" t="s">
        <v>7</v>
      </c>
      <c r="G6" s="2">
        <v>22.166703798412101</v>
      </c>
      <c r="H6" s="2">
        <v>0.26655496330895501</v>
      </c>
      <c r="I6" s="2">
        <v>21.183227704855799</v>
      </c>
      <c r="J6" s="2">
        <v>0.76029429212851896</v>
      </c>
      <c r="K6" s="2">
        <v>18.008333333879101</v>
      </c>
      <c r="L6" s="2">
        <v>0.98153250247313995</v>
      </c>
      <c r="N6" s="2" t="s">
        <v>399</v>
      </c>
      <c r="O6" s="2">
        <v>-1.56994302939342</v>
      </c>
      <c r="P6" s="2">
        <v>0.50104202422757504</v>
      </c>
      <c r="Q6" s="2">
        <v>534.53972683909899</v>
      </c>
      <c r="R6" s="2">
        <v>11.993321830626799</v>
      </c>
      <c r="S6" s="2" t="s">
        <v>56</v>
      </c>
      <c r="T6" s="2" t="s">
        <v>400</v>
      </c>
      <c r="V6" s="2" t="s">
        <v>284</v>
      </c>
      <c r="W6" s="2">
        <v>1</v>
      </c>
      <c r="X6" s="2">
        <v>46</v>
      </c>
      <c r="Y6" s="2">
        <v>2.1739130434782599</v>
      </c>
      <c r="Z6" s="2">
        <v>2.1739130434782599</v>
      </c>
      <c r="AA6" s="2">
        <v>10</v>
      </c>
      <c r="AB6" s="2">
        <v>5</v>
      </c>
      <c r="AC6" s="2">
        <v>4</v>
      </c>
    </row>
    <row r="7" spans="2:29" x14ac:dyDescent="0.35">
      <c r="B7" s="2" t="s">
        <v>31</v>
      </c>
      <c r="C7" s="2">
        <v>455.45271654184597</v>
      </c>
      <c r="D7" s="2" t="str">
        <f t="shared" si="0"/>
        <v>CG22</v>
      </c>
      <c r="F7" s="2" t="s">
        <v>8</v>
      </c>
      <c r="G7" s="2">
        <v>20.123975264361199</v>
      </c>
      <c r="H7" s="2">
        <v>0.16187665908697799</v>
      </c>
      <c r="I7" s="2">
        <v>13.6024202457066</v>
      </c>
      <c r="J7" s="2">
        <v>1.0678403930795699</v>
      </c>
      <c r="K7" s="2">
        <v>20.967595349583</v>
      </c>
      <c r="L7" s="2">
        <v>0.41039380368634298</v>
      </c>
      <c r="N7" s="2" t="s">
        <v>212</v>
      </c>
      <c r="O7" s="2">
        <v>-26.481822527138601</v>
      </c>
      <c r="P7" s="2">
        <v>2.3118438481458101E-2</v>
      </c>
      <c r="Q7" s="2">
        <v>451.17833594257598</v>
      </c>
      <c r="R7" s="2">
        <v>12.022942062048401</v>
      </c>
      <c r="S7" s="2" t="s">
        <v>56</v>
      </c>
      <c r="T7" s="2" t="s">
        <v>197</v>
      </c>
      <c r="V7" s="2" t="s">
        <v>400</v>
      </c>
      <c r="W7" s="2">
        <v>2</v>
      </c>
      <c r="X7" s="2">
        <v>11</v>
      </c>
      <c r="Y7" s="2">
        <v>18.181818181818102</v>
      </c>
      <c r="Z7" s="2">
        <v>12.8564869306645</v>
      </c>
      <c r="AA7" s="2">
        <v>6</v>
      </c>
      <c r="AB7" s="2">
        <v>4</v>
      </c>
      <c r="AC7" s="2">
        <v>2</v>
      </c>
    </row>
    <row r="8" spans="2:29" x14ac:dyDescent="0.35">
      <c r="B8" s="2" t="s">
        <v>36</v>
      </c>
      <c r="C8" s="2">
        <v>368.81305936586898</v>
      </c>
      <c r="D8" s="2" t="str">
        <f t="shared" si="0"/>
        <v>CG30</v>
      </c>
      <c r="F8" s="2" t="s">
        <v>9</v>
      </c>
      <c r="G8" s="2">
        <v>16.7231077677286</v>
      </c>
      <c r="H8" s="2">
        <v>0.17616933952979699</v>
      </c>
      <c r="I8" s="2">
        <v>11.505033356778</v>
      </c>
      <c r="J8" s="2">
        <v>0.94509304445521602</v>
      </c>
      <c r="K8" s="2">
        <v>17.573862754801599</v>
      </c>
      <c r="L8" s="2">
        <v>0.473658229458645</v>
      </c>
      <c r="N8" s="2" t="s">
        <v>282</v>
      </c>
      <c r="O8" s="2">
        <v>-14.6418424391931</v>
      </c>
      <c r="P8" s="2">
        <v>1.7270402251380299E-2</v>
      </c>
      <c r="Q8" s="2">
        <v>431.14771905444201</v>
      </c>
      <c r="R8" s="2">
        <v>12.097783079258599</v>
      </c>
      <c r="S8" s="2" t="s">
        <v>56</v>
      </c>
      <c r="T8" s="2" t="s">
        <v>274</v>
      </c>
      <c r="V8" s="2" t="s">
        <v>80</v>
      </c>
      <c r="W8" s="2">
        <v>0</v>
      </c>
      <c r="X8" s="2">
        <v>64</v>
      </c>
      <c r="Y8" s="2">
        <v>0</v>
      </c>
      <c r="Z8" s="2">
        <v>0</v>
      </c>
      <c r="AA8" s="2">
        <v>650</v>
      </c>
      <c r="AB8" s="2">
        <v>100</v>
      </c>
      <c r="AC8" s="2">
        <v>400</v>
      </c>
    </row>
    <row r="9" spans="2:29" x14ac:dyDescent="0.35">
      <c r="B9" s="2" t="s">
        <v>37</v>
      </c>
      <c r="C9" s="2">
        <v>315.904464735754</v>
      </c>
      <c r="D9" s="2" t="str">
        <f t="shared" si="0"/>
        <v>CG30</v>
      </c>
      <c r="F9" s="2" t="s">
        <v>10</v>
      </c>
      <c r="G9" s="2">
        <v>18.383855156518699</v>
      </c>
      <c r="H9" s="2">
        <v>0.40965995638181901</v>
      </c>
      <c r="I9" s="2">
        <v>24.579369021720201</v>
      </c>
      <c r="J9" s="2">
        <v>1.2625401254555799</v>
      </c>
      <c r="K9" s="2">
        <v>13.617289548293</v>
      </c>
      <c r="L9" s="2">
        <v>0.71186796507692995</v>
      </c>
      <c r="N9" s="2" t="s">
        <v>279</v>
      </c>
      <c r="O9" s="2">
        <v>-12.9661469161895</v>
      </c>
      <c r="P9" s="2">
        <v>1.7829708425106401E-2</v>
      </c>
      <c r="Q9" s="2">
        <v>378.849396123975</v>
      </c>
      <c r="R9" s="2">
        <v>16.667011190395598</v>
      </c>
      <c r="S9" s="2" t="s">
        <v>56</v>
      </c>
      <c r="T9" s="2" t="s">
        <v>274</v>
      </c>
      <c r="V9" s="2" t="s">
        <v>335</v>
      </c>
      <c r="W9" s="2">
        <v>0</v>
      </c>
      <c r="X9" s="2">
        <v>59</v>
      </c>
      <c r="Y9" s="2">
        <v>0</v>
      </c>
      <c r="Z9" s="2">
        <v>0</v>
      </c>
      <c r="AA9" s="2">
        <v>45</v>
      </c>
      <c r="AB9" s="2">
        <v>55</v>
      </c>
      <c r="AC9" s="2">
        <v>20</v>
      </c>
    </row>
    <row r="10" spans="2:29" x14ac:dyDescent="0.35">
      <c r="B10" s="2" t="s">
        <v>41</v>
      </c>
      <c r="C10" s="2">
        <v>531.353546733597</v>
      </c>
      <c r="D10" s="2" t="str">
        <f t="shared" si="0"/>
        <v>CG30</v>
      </c>
      <c r="F10" s="2" t="s">
        <v>11</v>
      </c>
      <c r="G10" s="2">
        <v>23.4635402974268</v>
      </c>
      <c r="H10" s="2">
        <v>0.42723488717264801</v>
      </c>
      <c r="I10" s="2">
        <v>22.168976998873301</v>
      </c>
      <c r="J10" s="2">
        <v>0.47774727912189102</v>
      </c>
      <c r="K10" s="2">
        <v>16.529726049984301</v>
      </c>
      <c r="L10" s="2">
        <v>0.58160405226137701</v>
      </c>
      <c r="N10" s="2" t="s">
        <v>252</v>
      </c>
      <c r="O10" s="2">
        <v>0.29325169634778597</v>
      </c>
      <c r="P10" s="2">
        <v>0.50112877927869703</v>
      </c>
      <c r="Q10" s="2">
        <v>266.78161313701298</v>
      </c>
      <c r="R10" s="2">
        <v>11.996072149676699</v>
      </c>
      <c r="S10" s="2" t="s">
        <v>56</v>
      </c>
      <c r="T10" s="2" t="s">
        <v>197</v>
      </c>
      <c r="V10" s="2" t="s">
        <v>415</v>
      </c>
      <c r="W10" s="2">
        <v>0</v>
      </c>
      <c r="X10" s="2">
        <v>37</v>
      </c>
      <c r="Y10" s="2">
        <v>0</v>
      </c>
      <c r="Z10" s="2">
        <v>0</v>
      </c>
      <c r="AA10" s="2">
        <v>25</v>
      </c>
      <c r="AB10" s="2">
        <v>15</v>
      </c>
      <c r="AC10" s="2">
        <v>10</v>
      </c>
    </row>
    <row r="11" spans="2:29" x14ac:dyDescent="0.35">
      <c r="B11" s="2" t="s">
        <v>44</v>
      </c>
      <c r="C11" s="2">
        <v>538.32512027239795</v>
      </c>
      <c r="D11" s="2" t="str">
        <f t="shared" si="0"/>
        <v>CG30</v>
      </c>
      <c r="F11" s="2" t="s">
        <v>12</v>
      </c>
      <c r="G11" s="2">
        <v>21.127337907645799</v>
      </c>
      <c r="H11" s="2">
        <v>0.50533866701068297</v>
      </c>
      <c r="I11" s="2">
        <v>26.559791615932799</v>
      </c>
      <c r="J11" s="2">
        <v>0.59371920291901903</v>
      </c>
      <c r="K11" s="2">
        <v>21.9523065950968</v>
      </c>
      <c r="L11" s="2">
        <v>0.24544195806830199</v>
      </c>
      <c r="N11" s="2" t="s">
        <v>275</v>
      </c>
      <c r="O11" s="2">
        <v>-0.41424008066185097</v>
      </c>
      <c r="P11" s="2">
        <v>2.2605471830432301E-2</v>
      </c>
      <c r="Q11" s="2">
        <v>200.63975323766999</v>
      </c>
      <c r="R11" s="2">
        <v>11.9955298962015</v>
      </c>
      <c r="S11" s="2" t="s">
        <v>56</v>
      </c>
      <c r="T11" s="2" t="s">
        <v>274</v>
      </c>
      <c r="V11" s="2" t="s">
        <v>472</v>
      </c>
      <c r="W11" s="2">
        <v>4</v>
      </c>
      <c r="X11" s="2">
        <v>14</v>
      </c>
      <c r="Y11" s="2">
        <v>29</v>
      </c>
      <c r="Z11" s="2">
        <v>14</v>
      </c>
      <c r="AA11" s="2">
        <v>2</v>
      </c>
      <c r="AB11" s="2">
        <v>2</v>
      </c>
      <c r="AC11" s="2">
        <v>1.5</v>
      </c>
    </row>
    <row r="12" spans="2:29" x14ac:dyDescent="0.35">
      <c r="B12" s="2" t="s">
        <v>45</v>
      </c>
      <c r="C12" s="2">
        <v>387.92582894486299</v>
      </c>
      <c r="D12" s="2" t="str">
        <f t="shared" si="0"/>
        <v>CG30</v>
      </c>
      <c r="F12" s="2" t="s">
        <v>13</v>
      </c>
      <c r="G12" s="2">
        <v>22.0595853602474</v>
      </c>
      <c r="H12" s="2">
        <v>0.49308867791225702</v>
      </c>
      <c r="I12" s="2">
        <v>22.330140921482599</v>
      </c>
      <c r="J12" s="2">
        <v>1.01622275183772</v>
      </c>
      <c r="K12" s="2">
        <v>21.818904996845799</v>
      </c>
      <c r="L12" s="2">
        <v>0.19297608867295599</v>
      </c>
      <c r="N12" s="2" t="s">
        <v>410</v>
      </c>
      <c r="O12" s="2">
        <v>-0.21850883926165299</v>
      </c>
      <c r="P12" s="2">
        <v>2.6738378293242802E-2</v>
      </c>
      <c r="Q12" s="2">
        <v>141.49723806429199</v>
      </c>
      <c r="R12" s="2">
        <v>12.276741022754299</v>
      </c>
      <c r="S12" s="2" t="s">
        <v>56</v>
      </c>
      <c r="T12" s="2" t="s">
        <v>400</v>
      </c>
    </row>
    <row r="13" spans="2:29" x14ac:dyDescent="0.35">
      <c r="B13" s="2" t="s">
        <v>46</v>
      </c>
      <c r="C13" s="2">
        <v>408.453975450435</v>
      </c>
      <c r="D13" s="2" t="str">
        <f t="shared" si="0"/>
        <v>CG30</v>
      </c>
      <c r="F13" s="2" t="s">
        <v>14</v>
      </c>
      <c r="G13" s="2">
        <v>28.262855382083</v>
      </c>
      <c r="H13" s="2">
        <v>0.13921287433656199</v>
      </c>
      <c r="I13" s="2">
        <v>8.3402514311315006</v>
      </c>
      <c r="J13" s="2">
        <v>0.44423576906439</v>
      </c>
      <c r="K13" s="2">
        <v>28.165996545039501</v>
      </c>
      <c r="L13" s="2">
        <v>1.67511432883545</v>
      </c>
      <c r="N13" s="2" t="s">
        <v>203</v>
      </c>
      <c r="O13" s="2">
        <v>-0.45393146681195301</v>
      </c>
      <c r="P13" s="2">
        <v>3.1030827902291901E-2</v>
      </c>
      <c r="Q13" s="2">
        <v>132.89966393110799</v>
      </c>
      <c r="R13" s="2">
        <v>11.999894588118901</v>
      </c>
      <c r="S13" s="2" t="s">
        <v>56</v>
      </c>
      <c r="T13" s="2" t="s">
        <v>197</v>
      </c>
    </row>
    <row r="14" spans="2:29" x14ac:dyDescent="0.35">
      <c r="B14" s="2" t="s">
        <v>62</v>
      </c>
      <c r="C14" s="2">
        <v>329.46596857659102</v>
      </c>
      <c r="D14" s="2" t="str">
        <f t="shared" si="0"/>
        <v>CG4</v>
      </c>
      <c r="F14" s="2" t="s">
        <v>15</v>
      </c>
      <c r="G14" s="2">
        <v>21.659971412929199</v>
      </c>
      <c r="H14" s="2">
        <v>0.20317440646122401</v>
      </c>
      <c r="I14" s="2">
        <v>7.0424857264410701</v>
      </c>
      <c r="J14" s="2">
        <v>0.37978682382095602</v>
      </c>
      <c r="K14" s="2">
        <v>22.127848103788001</v>
      </c>
      <c r="L14" s="2">
        <v>0.108148264664246</v>
      </c>
      <c r="N14" s="2" t="s">
        <v>215</v>
      </c>
      <c r="O14" s="2">
        <v>-0.42522761564717498</v>
      </c>
      <c r="P14" s="2">
        <v>2.7034055686882E-2</v>
      </c>
      <c r="Q14" s="2">
        <v>120.66785494318199</v>
      </c>
      <c r="R14" s="2">
        <v>14.7777637570001</v>
      </c>
      <c r="S14" s="2" t="s">
        <v>56</v>
      </c>
      <c r="T14" s="2" t="s">
        <v>197</v>
      </c>
    </row>
    <row r="15" spans="2:29" x14ac:dyDescent="0.35">
      <c r="B15" s="2" t="s">
        <v>52</v>
      </c>
      <c r="C15" s="2">
        <v>512.88817237826197</v>
      </c>
      <c r="D15" s="2" t="str">
        <f t="shared" si="0"/>
        <v>CG4</v>
      </c>
      <c r="F15" s="2" t="s">
        <v>16</v>
      </c>
      <c r="G15" s="2">
        <v>22.409659376269701</v>
      </c>
      <c r="H15" s="2">
        <v>1.06077076363323</v>
      </c>
      <c r="I15" s="2">
        <v>56.374629048047701</v>
      </c>
      <c r="J15" s="2">
        <v>3.5352340891899599E-2</v>
      </c>
      <c r="K15" s="2">
        <v>17.488427691860601</v>
      </c>
      <c r="L15" s="2">
        <v>8.6484378167277391</v>
      </c>
      <c r="N15" s="2" t="s">
        <v>243</v>
      </c>
      <c r="O15" s="2">
        <v>-0.62701924081327398</v>
      </c>
      <c r="P15" s="2">
        <v>2.95052663128118E-2</v>
      </c>
      <c r="Q15" s="2">
        <v>117.248993619234</v>
      </c>
      <c r="R15" s="2">
        <v>11.993458644686701</v>
      </c>
      <c r="S15" s="2" t="s">
        <v>56</v>
      </c>
      <c r="T15" s="2" t="s">
        <v>197</v>
      </c>
    </row>
    <row r="16" spans="2:29" x14ac:dyDescent="0.35">
      <c r="B16" s="2" t="s">
        <v>53</v>
      </c>
      <c r="C16" s="2">
        <v>469.82397109997299</v>
      </c>
      <c r="D16" s="2" t="str">
        <f t="shared" si="0"/>
        <v>CG4</v>
      </c>
      <c r="F16" s="2" t="s">
        <v>19</v>
      </c>
      <c r="G16" s="2">
        <v>21.2905071615642</v>
      </c>
      <c r="H16" s="2">
        <v>0.134201016287995</v>
      </c>
      <c r="I16" s="2">
        <v>12.572707169424101</v>
      </c>
      <c r="J16" s="2">
        <v>1.03577308907314</v>
      </c>
      <c r="K16" s="2">
        <v>17.0084621916833</v>
      </c>
      <c r="L16" s="2">
        <v>0.60500849449363003</v>
      </c>
      <c r="N16" s="2" t="s">
        <v>186</v>
      </c>
      <c r="O16" s="2">
        <v>-0.57490952330953404</v>
      </c>
      <c r="P16" s="2">
        <v>2.5032322768546202E-2</v>
      </c>
      <c r="Q16" s="2">
        <v>108.04635550007001</v>
      </c>
      <c r="R16" s="2">
        <v>12.0225438706521</v>
      </c>
      <c r="S16" s="2" t="s">
        <v>56</v>
      </c>
      <c r="T16" s="2" t="s">
        <v>80</v>
      </c>
    </row>
    <row r="17" spans="6:20" x14ac:dyDescent="0.35">
      <c r="F17" s="2" t="s">
        <v>20</v>
      </c>
      <c r="G17" s="2">
        <v>18.3595850476176</v>
      </c>
      <c r="H17" s="2">
        <v>0.24836968268352</v>
      </c>
      <c r="I17" s="2">
        <v>11.4678195668124</v>
      </c>
      <c r="J17" s="2">
        <v>9.7824149254894702E-2</v>
      </c>
      <c r="K17" s="2">
        <v>19.028494473403001</v>
      </c>
      <c r="L17" s="2">
        <v>0.16639154341019</v>
      </c>
      <c r="N17" s="2" t="s">
        <v>278</v>
      </c>
      <c r="O17" s="2">
        <v>-0.92737965775990705</v>
      </c>
      <c r="P17" s="2">
        <v>1.13416337253883E-2</v>
      </c>
      <c r="Q17" s="2">
        <v>106.524973181817</v>
      </c>
      <c r="R17" s="2">
        <v>11.9919381539417</v>
      </c>
      <c r="S17" s="2" t="s">
        <v>56</v>
      </c>
      <c r="T17" s="2" t="s">
        <v>274</v>
      </c>
    </row>
    <row r="18" spans="6:20" x14ac:dyDescent="0.35">
      <c r="F18" s="2" t="s">
        <v>21</v>
      </c>
      <c r="G18" s="2">
        <v>21.012706183890401</v>
      </c>
      <c r="H18" s="2">
        <v>0.16762764208007799</v>
      </c>
      <c r="I18" s="2">
        <v>16.429819730587401</v>
      </c>
      <c r="J18" s="2">
        <v>4.8718282111967402E-2</v>
      </c>
      <c r="K18" s="2">
        <v>20.915057736718602</v>
      </c>
      <c r="L18" s="2">
        <v>0.51708089269492596</v>
      </c>
      <c r="N18" s="2" t="s">
        <v>266</v>
      </c>
      <c r="O18" s="2">
        <v>-1.6478531223042401</v>
      </c>
      <c r="P18" s="2">
        <v>9.4767703753447494E-2</v>
      </c>
      <c r="Q18" s="2">
        <v>94.835350528333606</v>
      </c>
      <c r="R18" s="2">
        <v>11.998017941025701</v>
      </c>
      <c r="S18" s="2" t="s">
        <v>56</v>
      </c>
      <c r="T18" s="2" t="s">
        <v>197</v>
      </c>
    </row>
    <row r="19" spans="6:20" x14ac:dyDescent="0.35">
      <c r="F19" s="2" t="s">
        <v>22</v>
      </c>
      <c r="G19" s="2">
        <v>22.8222549035365</v>
      </c>
      <c r="H19" s="2">
        <v>0.236314226897124</v>
      </c>
      <c r="I19" s="2">
        <v>8.9081649970846399</v>
      </c>
      <c r="J19" s="2">
        <v>0.48340904492613002</v>
      </c>
      <c r="K19" s="2">
        <v>23.674764228291998</v>
      </c>
      <c r="L19" s="2">
        <v>0.227938080775761</v>
      </c>
      <c r="N19" s="2" t="s">
        <v>435</v>
      </c>
      <c r="O19" s="2">
        <v>-0.76500746200632797</v>
      </c>
      <c r="P19" s="2">
        <v>1.6444350535348502E-2</v>
      </c>
      <c r="Q19" s="2">
        <v>72.882989628782596</v>
      </c>
      <c r="R19" s="2">
        <v>11.999427528188701</v>
      </c>
      <c r="S19" s="2" t="s">
        <v>56</v>
      </c>
      <c r="T19" s="2" t="s">
        <v>415</v>
      </c>
    </row>
    <row r="20" spans="6:20" x14ac:dyDescent="0.35">
      <c r="F20" s="2" t="s">
        <v>23</v>
      </c>
      <c r="G20" s="2">
        <v>21.177612082199101</v>
      </c>
      <c r="H20" s="2">
        <v>0.10816710858673299</v>
      </c>
      <c r="I20" s="2">
        <v>20.3417675853666</v>
      </c>
      <c r="J20" s="2">
        <v>4.0761768966495499E-2</v>
      </c>
      <c r="K20" s="2">
        <v>21.236903566627198</v>
      </c>
      <c r="L20" s="2">
        <v>0.56490720435339603</v>
      </c>
      <c r="N20" s="2" t="s">
        <v>333</v>
      </c>
      <c r="O20" s="2">
        <v>-0.457753633154595</v>
      </c>
      <c r="P20" s="2">
        <v>1.3144351064649401E-2</v>
      </c>
      <c r="Q20" s="2">
        <v>65.708898620834006</v>
      </c>
      <c r="R20" s="2">
        <v>11.9953472487831</v>
      </c>
      <c r="S20" s="2" t="s">
        <v>56</v>
      </c>
      <c r="T20" s="2" t="s">
        <v>284</v>
      </c>
    </row>
    <row r="21" spans="6:20" x14ac:dyDescent="0.35">
      <c r="F21" s="2" t="s">
        <v>24</v>
      </c>
      <c r="G21" s="2">
        <v>22.426255227539102</v>
      </c>
      <c r="H21" s="2">
        <v>0.23751140536104801</v>
      </c>
      <c r="I21" s="2">
        <v>11.9866076253559</v>
      </c>
      <c r="J21" s="2">
        <v>0.26996402006265202</v>
      </c>
      <c r="K21" s="2">
        <v>21.743046060088499</v>
      </c>
      <c r="L21" s="2">
        <v>0.22669810678928801</v>
      </c>
      <c r="N21" s="2" t="s">
        <v>448</v>
      </c>
      <c r="O21" s="2">
        <v>-0.46814041450663202</v>
      </c>
      <c r="P21" s="2">
        <v>2.1296404342735602E-2</v>
      </c>
      <c r="Q21" s="2">
        <v>64.016080935817996</v>
      </c>
      <c r="R21" s="2">
        <v>11.995201332574499</v>
      </c>
      <c r="S21" s="2" t="s">
        <v>56</v>
      </c>
      <c r="T21" s="2" t="s">
        <v>415</v>
      </c>
    </row>
    <row r="22" spans="6:20" x14ac:dyDescent="0.35">
      <c r="F22" s="2" t="s">
        <v>25</v>
      </c>
      <c r="G22" s="2">
        <v>60.7386161381433</v>
      </c>
      <c r="H22" s="2">
        <v>0.83537373935825099</v>
      </c>
      <c r="I22" s="2">
        <v>30.032735410521099</v>
      </c>
      <c r="J22" s="2">
        <v>4.9995120409623298E-2</v>
      </c>
      <c r="K22" s="2">
        <v>65.296561491595796</v>
      </c>
      <c r="L22" s="2">
        <v>2.0338228333897699</v>
      </c>
      <c r="N22" s="2" t="s">
        <v>265</v>
      </c>
      <c r="O22" s="2">
        <v>4.0085175765275503E-2</v>
      </c>
      <c r="P22" s="2">
        <v>0.53882157929316399</v>
      </c>
      <c r="Q22" s="2">
        <v>62.848521911723701</v>
      </c>
      <c r="R22" s="2">
        <v>12.0007434056729</v>
      </c>
      <c r="S22" s="2" t="s">
        <v>56</v>
      </c>
      <c r="T22" s="2" t="s">
        <v>197</v>
      </c>
    </row>
    <row r="23" spans="6:20" x14ac:dyDescent="0.35">
      <c r="F23" s="2" t="s">
        <v>26</v>
      </c>
      <c r="G23" s="2">
        <v>23.188565693897601</v>
      </c>
      <c r="H23" s="2">
        <v>0.22338402262641299</v>
      </c>
      <c r="I23" s="2">
        <v>12.7479155954306</v>
      </c>
      <c r="J23" s="2">
        <v>6.2597451046413399E-2</v>
      </c>
      <c r="K23" s="2">
        <v>19.776521071125799</v>
      </c>
      <c r="L23" s="2">
        <v>0.24961442996150501</v>
      </c>
      <c r="N23" s="2" t="s">
        <v>327</v>
      </c>
      <c r="O23" s="2">
        <v>-0.327650336419537</v>
      </c>
      <c r="P23" s="2">
        <v>1.25952774365077E-2</v>
      </c>
      <c r="Q23" s="2">
        <v>57.663795954425098</v>
      </c>
      <c r="R23" s="2">
        <v>11.9919381539417</v>
      </c>
      <c r="S23" s="2" t="s">
        <v>56</v>
      </c>
      <c r="T23" s="2" t="s">
        <v>284</v>
      </c>
    </row>
    <row r="24" spans="6:20" x14ac:dyDescent="0.35">
      <c r="F24" s="2" t="s">
        <v>27</v>
      </c>
      <c r="G24" s="2">
        <v>21.931072838669301</v>
      </c>
      <c r="H24" s="2">
        <v>0.18259324729120099</v>
      </c>
      <c r="I24" s="2">
        <v>7.7575223182693804</v>
      </c>
      <c r="J24" s="2">
        <v>9.2663244953364504E-2</v>
      </c>
      <c r="K24" s="2">
        <v>19.697867567598401</v>
      </c>
      <c r="L24" s="2">
        <v>0.47682134330357001</v>
      </c>
      <c r="N24" s="2" t="s">
        <v>417</v>
      </c>
      <c r="O24" s="2">
        <v>-0.352020924234213</v>
      </c>
      <c r="P24" s="2">
        <v>2.4963543592783601E-2</v>
      </c>
      <c r="Q24" s="2">
        <v>56.529764692881599</v>
      </c>
      <c r="R24" s="2">
        <v>11.9929016533635</v>
      </c>
      <c r="S24" s="2" t="s">
        <v>56</v>
      </c>
      <c r="T24" s="2" t="s">
        <v>415</v>
      </c>
    </row>
    <row r="25" spans="6:20" x14ac:dyDescent="0.35">
      <c r="F25" s="2" t="s">
        <v>28</v>
      </c>
      <c r="G25" s="2">
        <v>26.0693371017068</v>
      </c>
      <c r="H25" s="2">
        <v>0.98944908606641901</v>
      </c>
      <c r="I25" s="2">
        <v>36.246229714063702</v>
      </c>
      <c r="J25" s="2">
        <v>1.2404267643288001</v>
      </c>
      <c r="K25" s="2">
        <v>26.024248496557</v>
      </c>
      <c r="L25" s="2">
        <v>1.40132479670861</v>
      </c>
      <c r="N25" s="2" t="s">
        <v>185</v>
      </c>
      <c r="O25" s="2">
        <v>-1.38325839708233</v>
      </c>
      <c r="P25" s="2">
        <v>5.1664361649795702E-2</v>
      </c>
      <c r="Q25" s="2">
        <v>53.376542481341602</v>
      </c>
      <c r="R25" s="2">
        <v>11.992371851984799</v>
      </c>
      <c r="S25" s="2" t="s">
        <v>56</v>
      </c>
      <c r="T25" s="2" t="s">
        <v>80</v>
      </c>
    </row>
    <row r="26" spans="6:20" x14ac:dyDescent="0.35">
      <c r="F26" s="2" t="s">
        <v>29</v>
      </c>
      <c r="G26" s="2">
        <v>24.7433716201128</v>
      </c>
      <c r="H26" s="2">
        <v>0.17360834729528701</v>
      </c>
      <c r="I26" s="2">
        <v>14.651850743744699</v>
      </c>
      <c r="J26" s="2">
        <v>0.41965901144929402</v>
      </c>
      <c r="K26" s="2">
        <v>25.546884109451799</v>
      </c>
      <c r="L26" s="2">
        <v>0.52736196348231901</v>
      </c>
      <c r="N26" s="2" t="s">
        <v>289</v>
      </c>
      <c r="O26" s="2">
        <v>-0.177498523502443</v>
      </c>
      <c r="P26" s="2">
        <v>2.1728798733184899E-2</v>
      </c>
      <c r="Q26" s="2">
        <v>47.079966409629897</v>
      </c>
      <c r="R26" s="2">
        <v>11.9969447649692</v>
      </c>
      <c r="S26" s="2" t="s">
        <v>56</v>
      </c>
      <c r="T26" s="2" t="s">
        <v>284</v>
      </c>
    </row>
    <row r="27" spans="6:20" x14ac:dyDescent="0.35">
      <c r="F27" s="2" t="s">
        <v>30</v>
      </c>
      <c r="G27" s="2">
        <v>22.6834007278424</v>
      </c>
      <c r="H27" s="2">
        <v>0.36289310019940901</v>
      </c>
      <c r="I27" s="2">
        <v>15.5113763962093</v>
      </c>
      <c r="J27" s="2">
        <v>0.51385800558416395</v>
      </c>
      <c r="K27" s="2">
        <v>22.563736561412501</v>
      </c>
      <c r="L27" s="2">
        <v>0.31129581863233402</v>
      </c>
      <c r="N27" s="2" t="s">
        <v>378</v>
      </c>
      <c r="O27" s="2">
        <v>-0.12037415735422501</v>
      </c>
      <c r="P27" s="2">
        <v>1.9564045360415699E-2</v>
      </c>
      <c r="Q27" s="2">
        <v>46.247327544380802</v>
      </c>
      <c r="R27" s="2">
        <v>11.998515844360901</v>
      </c>
      <c r="S27" s="2" t="s">
        <v>56</v>
      </c>
      <c r="T27" s="2" t="s">
        <v>335</v>
      </c>
    </row>
    <row r="28" spans="6:20" x14ac:dyDescent="0.35">
      <c r="F28" s="2" t="s">
        <v>31</v>
      </c>
      <c r="G28" s="2">
        <v>14.7838340529939</v>
      </c>
      <c r="H28" s="2">
        <v>1.1537068240867101</v>
      </c>
      <c r="I28" s="2">
        <v>13.978335847903701</v>
      </c>
      <c r="J28" s="2">
        <v>4.4717802564673101E-2</v>
      </c>
      <c r="K28" s="2">
        <v>23.6814042358268</v>
      </c>
      <c r="L28" s="2">
        <v>6.23227444193168</v>
      </c>
      <c r="N28" s="2" t="s">
        <v>261</v>
      </c>
      <c r="O28" s="2">
        <v>-0.73056408268877604</v>
      </c>
      <c r="P28" s="2">
        <v>2.6456205495706601E-2</v>
      </c>
      <c r="Q28" s="2">
        <v>46.023193130361001</v>
      </c>
      <c r="R28" s="2">
        <v>11.996366959483</v>
      </c>
      <c r="S28" s="2" t="s">
        <v>56</v>
      </c>
      <c r="T28" s="2" t="s">
        <v>197</v>
      </c>
    </row>
    <row r="29" spans="6:20" x14ac:dyDescent="0.35">
      <c r="F29" s="2" t="s">
        <v>32</v>
      </c>
      <c r="G29" s="2">
        <v>26.883414978747702</v>
      </c>
      <c r="H29" s="2">
        <v>0.15057505773817301</v>
      </c>
      <c r="I29" s="2">
        <v>13.546735957226501</v>
      </c>
      <c r="J29" s="2">
        <v>9.7350356277557906E-2</v>
      </c>
      <c r="K29" s="2">
        <v>25.643401456653201</v>
      </c>
      <c r="L29" s="2">
        <v>0.240678594287218</v>
      </c>
      <c r="N29" s="2" t="s">
        <v>200</v>
      </c>
      <c r="O29" s="2">
        <v>-0.141968273848882</v>
      </c>
      <c r="P29" s="2">
        <v>1.6032586215180101E-2</v>
      </c>
      <c r="Q29" s="2">
        <v>45.3377669211146</v>
      </c>
      <c r="R29" s="2">
        <v>11.992204897034901</v>
      </c>
      <c r="S29" s="2" t="s">
        <v>56</v>
      </c>
      <c r="T29" s="2" t="s">
        <v>197</v>
      </c>
    </row>
    <row r="30" spans="6:20" x14ac:dyDescent="0.35">
      <c r="F30" s="2" t="s">
        <v>33</v>
      </c>
      <c r="G30" s="2">
        <v>20.063852109395999</v>
      </c>
      <c r="H30" s="2">
        <v>4.3510702652114697</v>
      </c>
      <c r="I30" s="2">
        <v>59.426247182500902</v>
      </c>
      <c r="J30" s="2">
        <v>4.4650072468591602E-2</v>
      </c>
      <c r="K30" s="2">
        <v>21.963006365461599</v>
      </c>
      <c r="L30" s="2">
        <v>3.8948613399879699</v>
      </c>
      <c r="N30" s="2" t="s">
        <v>404</v>
      </c>
      <c r="O30" s="2">
        <v>-4.4416695394462198E-2</v>
      </c>
      <c r="P30" s="2">
        <v>1.29229406986354E-2</v>
      </c>
      <c r="Q30" s="2">
        <v>44.384528285190797</v>
      </c>
      <c r="R30" s="2">
        <v>11.993610247500801</v>
      </c>
      <c r="S30" s="2" t="s">
        <v>56</v>
      </c>
      <c r="T30" s="2" t="s">
        <v>400</v>
      </c>
    </row>
    <row r="31" spans="6:20" x14ac:dyDescent="0.35">
      <c r="F31" s="2" t="s">
        <v>34</v>
      </c>
      <c r="G31" s="2">
        <v>19.375508136528602</v>
      </c>
      <c r="H31" s="2">
        <v>0.120325462315803</v>
      </c>
      <c r="I31" s="2">
        <v>40.329883746499497</v>
      </c>
      <c r="J31" s="2">
        <v>8.1341350549816296E-2</v>
      </c>
      <c r="K31" s="2">
        <v>19.394482484039901</v>
      </c>
      <c r="L31" s="2">
        <v>0.34078800852179902</v>
      </c>
      <c r="N31" s="2" t="s">
        <v>426</v>
      </c>
      <c r="O31" s="2">
        <v>-0.36299694765409302</v>
      </c>
      <c r="P31" s="2">
        <v>2.1099460042248299E-2</v>
      </c>
      <c r="Q31" s="2">
        <v>39.356472271614699</v>
      </c>
      <c r="R31" s="2">
        <v>11.994284252510999</v>
      </c>
      <c r="S31" s="2" t="s">
        <v>56</v>
      </c>
      <c r="T31" s="2" t="s">
        <v>415</v>
      </c>
    </row>
    <row r="32" spans="6:20" x14ac:dyDescent="0.35">
      <c r="F32" s="2" t="s">
        <v>35</v>
      </c>
      <c r="G32" s="2">
        <v>14.583492661131899</v>
      </c>
      <c r="H32" s="2">
        <v>0.67428811514134501</v>
      </c>
      <c r="I32" s="2">
        <v>17.688609361755098</v>
      </c>
      <c r="J32" s="2">
        <v>0.85472335198341898</v>
      </c>
      <c r="K32" s="2">
        <v>13.048129180274501</v>
      </c>
      <c r="L32" s="2">
        <v>0.48311411461176901</v>
      </c>
      <c r="N32" s="2" t="s">
        <v>138</v>
      </c>
      <c r="O32" s="2">
        <v>0.61970584382971605</v>
      </c>
      <c r="P32" s="2">
        <v>0.406071034609017</v>
      </c>
      <c r="Q32" s="2">
        <v>36.788682904814401</v>
      </c>
      <c r="R32" s="2">
        <v>11.9969416928241</v>
      </c>
      <c r="S32" s="2" t="s">
        <v>56</v>
      </c>
      <c r="T32" s="2" t="s">
        <v>80</v>
      </c>
    </row>
    <row r="33" spans="6:20" x14ac:dyDescent="0.35">
      <c r="F33" s="2" t="s">
        <v>36</v>
      </c>
      <c r="G33" s="2">
        <v>24.326088524719498</v>
      </c>
      <c r="H33" s="2">
        <v>0.666262807945327</v>
      </c>
      <c r="I33" s="2">
        <v>22.124888506854798</v>
      </c>
      <c r="J33" s="2">
        <v>4.0820230254525101E-2</v>
      </c>
      <c r="K33" s="2">
        <v>24.705487239218598</v>
      </c>
      <c r="L33" s="2">
        <v>0.92399596492001901</v>
      </c>
      <c r="N33" s="2" t="s">
        <v>323</v>
      </c>
      <c r="O33" s="2">
        <v>-0.15219280116686901</v>
      </c>
      <c r="P33" s="2">
        <v>1.0914159155609201E-2</v>
      </c>
      <c r="Q33" s="2">
        <v>35.4892484590832</v>
      </c>
      <c r="R33" s="2">
        <v>11.9923520034384</v>
      </c>
      <c r="S33" s="2" t="s">
        <v>56</v>
      </c>
      <c r="T33" s="2" t="s">
        <v>284</v>
      </c>
    </row>
    <row r="34" spans="6:20" x14ac:dyDescent="0.35">
      <c r="F34" s="2" t="s">
        <v>37</v>
      </c>
      <c r="G34" s="2">
        <v>21.362241173848901</v>
      </c>
      <c r="H34" s="2">
        <v>0.735505741726457</v>
      </c>
      <c r="I34" s="2">
        <v>12.891283533691899</v>
      </c>
      <c r="J34" s="2">
        <v>3.7375147730996899E-2</v>
      </c>
      <c r="K34" s="2">
        <v>15.5121580503545</v>
      </c>
      <c r="L34" s="2">
        <v>1.09570841826177</v>
      </c>
      <c r="N34" s="2" t="s">
        <v>346</v>
      </c>
      <c r="O34" s="2">
        <v>-0.28612387973153702</v>
      </c>
      <c r="P34" s="2">
        <v>2.11264182453627E-2</v>
      </c>
      <c r="Q34" s="2">
        <v>35.383020608289698</v>
      </c>
      <c r="R34" s="2">
        <v>11.992216009315101</v>
      </c>
      <c r="S34" s="2" t="s">
        <v>56</v>
      </c>
      <c r="T34" s="2" t="s">
        <v>335</v>
      </c>
    </row>
    <row r="35" spans="6:20" x14ac:dyDescent="0.35">
      <c r="F35" s="2" t="s">
        <v>38</v>
      </c>
      <c r="G35" s="2">
        <v>22.8389467933265</v>
      </c>
      <c r="H35" s="2">
        <v>0.21266376739753801</v>
      </c>
      <c r="I35" s="2">
        <v>21.347541875975001</v>
      </c>
      <c r="J35" s="2">
        <v>3.7784013321642197E-2</v>
      </c>
      <c r="K35" s="2">
        <v>21.918091501661301</v>
      </c>
      <c r="L35" s="2">
        <v>0.53873963700065597</v>
      </c>
      <c r="N35" s="2" t="s">
        <v>364</v>
      </c>
      <c r="O35" s="2">
        <v>-0.116654003697845</v>
      </c>
      <c r="P35" s="2">
        <v>1.89201842120106E-2</v>
      </c>
      <c r="Q35" s="2">
        <v>31.072381514340002</v>
      </c>
      <c r="R35" s="2">
        <v>11.9919381539417</v>
      </c>
      <c r="S35" s="2" t="s">
        <v>56</v>
      </c>
      <c r="T35" s="2" t="s">
        <v>335</v>
      </c>
    </row>
    <row r="36" spans="6:20" x14ac:dyDescent="0.35">
      <c r="F36" s="2" t="s">
        <v>39</v>
      </c>
      <c r="G36" s="2">
        <v>22.0049182046418</v>
      </c>
      <c r="H36" s="2">
        <v>0.21196661357407201</v>
      </c>
      <c r="I36" s="2">
        <v>20.266340121926</v>
      </c>
      <c r="J36" s="2">
        <v>6.9764599044827999E-2</v>
      </c>
      <c r="K36" s="2">
        <v>22.0096647649986</v>
      </c>
      <c r="L36" s="2">
        <v>0.99664064435690203</v>
      </c>
      <c r="N36" s="2" t="s">
        <v>425</v>
      </c>
      <c r="O36" s="2">
        <v>0.92914829112057795</v>
      </c>
      <c r="P36" s="2">
        <v>0.60049208298173296</v>
      </c>
      <c r="Q36" s="2">
        <v>30.593535903398099</v>
      </c>
      <c r="R36" s="2">
        <v>11.993625644942799</v>
      </c>
      <c r="S36" s="2" t="s">
        <v>56</v>
      </c>
      <c r="T36" s="2" t="s">
        <v>415</v>
      </c>
    </row>
    <row r="37" spans="6:20" x14ac:dyDescent="0.35">
      <c r="F37" s="2" t="s">
        <v>40</v>
      </c>
      <c r="G37" s="2">
        <v>16.842911258192299</v>
      </c>
      <c r="H37" s="2">
        <v>4.7230782098897501</v>
      </c>
      <c r="I37" s="2">
        <v>62.161929536543099</v>
      </c>
      <c r="J37" s="2">
        <v>6.78716561847484E-2</v>
      </c>
      <c r="K37" s="2">
        <v>20.411978541505299</v>
      </c>
      <c r="L37" s="2">
        <v>3.1467254928388702</v>
      </c>
      <c r="N37" s="2" t="s">
        <v>329</v>
      </c>
      <c r="O37" s="2">
        <v>-0.12485620558642101</v>
      </c>
      <c r="P37" s="2">
        <v>8.0871119066685503E-3</v>
      </c>
      <c r="Q37" s="2">
        <v>30.384773853884798</v>
      </c>
      <c r="R37" s="2">
        <v>11.992927477324899</v>
      </c>
      <c r="S37" s="2" t="s">
        <v>56</v>
      </c>
      <c r="T37" s="2" t="s">
        <v>284</v>
      </c>
    </row>
    <row r="38" spans="6:20" x14ac:dyDescent="0.35">
      <c r="F38" s="2" t="s">
        <v>41</v>
      </c>
      <c r="G38" s="2">
        <v>16.904414274875101</v>
      </c>
      <c r="H38" s="2">
        <v>1.6022703743150599</v>
      </c>
      <c r="I38" s="2">
        <v>52.353019180463797</v>
      </c>
      <c r="J38" s="2">
        <v>0.1</v>
      </c>
      <c r="K38" s="2">
        <v>21.849004202964998</v>
      </c>
      <c r="L38" s="2">
        <v>1.74597935380102</v>
      </c>
      <c r="N38" s="2" t="s">
        <v>286</v>
      </c>
      <c r="O38" s="2">
        <v>-0.120139043875528</v>
      </c>
      <c r="P38" s="2">
        <v>1.09452480782331E-2</v>
      </c>
      <c r="Q38" s="2">
        <v>26.6109658006289</v>
      </c>
      <c r="R38" s="2">
        <v>11.992016804117901</v>
      </c>
      <c r="S38" s="2" t="s">
        <v>56</v>
      </c>
      <c r="T38" s="2" t="s">
        <v>284</v>
      </c>
    </row>
    <row r="39" spans="6:20" x14ac:dyDescent="0.35">
      <c r="F39" s="2" t="s">
        <v>42</v>
      </c>
      <c r="G39" s="2">
        <v>23.970259488142499</v>
      </c>
      <c r="H39" s="2">
        <v>0.50453710250761996</v>
      </c>
      <c r="I39" s="2">
        <v>20.565731540216099</v>
      </c>
      <c r="J39" s="2">
        <v>7.04129129667002E-2</v>
      </c>
      <c r="K39" s="2">
        <v>22.708561611628401</v>
      </c>
      <c r="L39" s="2">
        <v>0.56539163637858003</v>
      </c>
      <c r="N39" s="2" t="s">
        <v>328</v>
      </c>
      <c r="O39" s="2">
        <v>-6.3344156137627006E-2</v>
      </c>
      <c r="P39" s="2">
        <v>1.0971552352841999E-2</v>
      </c>
      <c r="Q39" s="2">
        <v>26.6109658006289</v>
      </c>
      <c r="R39" s="2">
        <v>11.9919381539417</v>
      </c>
      <c r="S39" s="2" t="s">
        <v>56</v>
      </c>
      <c r="T39" s="2" t="s">
        <v>284</v>
      </c>
    </row>
    <row r="40" spans="6:20" x14ac:dyDescent="0.35">
      <c r="F40" s="2" t="s">
        <v>43</v>
      </c>
      <c r="G40" s="2">
        <v>25.468039094901499</v>
      </c>
      <c r="H40" s="2">
        <v>0.68325988854137898</v>
      </c>
      <c r="I40" s="2">
        <v>18.637686335674001</v>
      </c>
      <c r="J40" s="2">
        <v>7.0598910647629201E-2</v>
      </c>
      <c r="K40" s="2">
        <v>25.3893958161866</v>
      </c>
      <c r="L40" s="2">
        <v>0.38841889200357799</v>
      </c>
      <c r="N40" s="2" t="s">
        <v>414</v>
      </c>
      <c r="O40" s="2">
        <v>-6.7997299297080593E-2</v>
      </c>
      <c r="P40" s="2">
        <v>1.32019427164809E-2</v>
      </c>
      <c r="Q40" s="2">
        <v>26.6109658006289</v>
      </c>
      <c r="R40" s="2">
        <v>11.9919381539417</v>
      </c>
      <c r="S40" s="2" t="s">
        <v>56</v>
      </c>
      <c r="T40" s="2" t="s">
        <v>415</v>
      </c>
    </row>
    <row r="41" spans="6:20" x14ac:dyDescent="0.35">
      <c r="F41" s="2" t="s">
        <v>44</v>
      </c>
      <c r="G41" s="2">
        <v>23.875089092159801</v>
      </c>
      <c r="H41" s="2">
        <v>0.33097109745540798</v>
      </c>
      <c r="I41" s="2">
        <v>20.6582832436969</v>
      </c>
      <c r="J41" s="2">
        <v>0.91060944534828003</v>
      </c>
      <c r="K41" s="2">
        <v>22.931874919840901</v>
      </c>
      <c r="L41" s="2">
        <v>0.381571993519362</v>
      </c>
      <c r="N41" s="2" t="s">
        <v>340</v>
      </c>
      <c r="O41" s="2">
        <v>0.80915616646903799</v>
      </c>
      <c r="P41" s="2">
        <v>0.50195323918493795</v>
      </c>
      <c r="Q41" s="2">
        <v>25.1967556558171</v>
      </c>
      <c r="R41" s="2">
        <v>11.997225207350599</v>
      </c>
      <c r="S41" s="2" t="s">
        <v>56</v>
      </c>
      <c r="T41" s="2" t="s">
        <v>335</v>
      </c>
    </row>
    <row r="42" spans="6:20" x14ac:dyDescent="0.35">
      <c r="F42" s="2" t="s">
        <v>45</v>
      </c>
      <c r="G42" s="2">
        <v>20.738853677980799</v>
      </c>
      <c r="H42" s="2">
        <v>1.21284246759804</v>
      </c>
      <c r="I42" s="2">
        <v>51.654988292172497</v>
      </c>
      <c r="J42" s="2">
        <v>9.9631589763510706E-2</v>
      </c>
      <c r="K42" s="2">
        <v>20.542322315884199</v>
      </c>
      <c r="L42" s="2">
        <v>1.4640029789265201</v>
      </c>
      <c r="N42" s="2" t="s">
        <v>361</v>
      </c>
      <c r="O42" s="2">
        <v>-5.3409556779659001E-2</v>
      </c>
      <c r="P42" s="2">
        <v>1.43167437016169E-2</v>
      </c>
      <c r="Q42" s="2">
        <v>22.171923049074401</v>
      </c>
      <c r="R42" s="2">
        <v>11.9919381539417</v>
      </c>
      <c r="S42" s="2" t="s">
        <v>56</v>
      </c>
      <c r="T42" s="2" t="s">
        <v>335</v>
      </c>
    </row>
    <row r="43" spans="6:20" x14ac:dyDescent="0.35">
      <c r="F43" s="2" t="s">
        <v>46</v>
      </c>
      <c r="G43" s="2">
        <v>79.458071887775901</v>
      </c>
      <c r="H43" s="2">
        <v>3.4172975999183399</v>
      </c>
      <c r="I43" s="2">
        <v>9.0528365083188493</v>
      </c>
      <c r="J43" s="2">
        <v>4.4395026137436899E-2</v>
      </c>
      <c r="K43" s="2">
        <v>89.038443488930696</v>
      </c>
      <c r="L43" s="2">
        <v>1.6903702338195901</v>
      </c>
      <c r="N43" s="2" t="s">
        <v>268</v>
      </c>
      <c r="O43" s="2">
        <v>-5.2144639248323299E-2</v>
      </c>
      <c r="P43" s="2">
        <v>1.2305229755391899E-2</v>
      </c>
      <c r="Q43" s="2">
        <v>21.3813156052422</v>
      </c>
      <c r="R43" s="2">
        <v>11.992689427749401</v>
      </c>
      <c r="S43" s="2" t="s">
        <v>56</v>
      </c>
      <c r="T43" s="2" t="s">
        <v>197</v>
      </c>
    </row>
    <row r="44" spans="6:20" x14ac:dyDescent="0.35">
      <c r="F44" s="2" t="s">
        <v>47</v>
      </c>
      <c r="G44" s="2">
        <v>22.523948563989801</v>
      </c>
      <c r="H44" s="2">
        <v>0.981986083832325</v>
      </c>
      <c r="I44" s="2">
        <v>34.688851181923802</v>
      </c>
      <c r="J44" s="2">
        <v>1.9499449983946999</v>
      </c>
      <c r="K44" s="2">
        <v>20.2909379941594</v>
      </c>
      <c r="L44" s="2">
        <v>3.4539932452765001</v>
      </c>
      <c r="N44" s="2" t="s">
        <v>370</v>
      </c>
      <c r="O44" s="2">
        <v>1.3511427382374499</v>
      </c>
      <c r="P44" s="2">
        <v>0.70069931323198298</v>
      </c>
      <c r="Q44" s="2">
        <v>20.145523038333401</v>
      </c>
      <c r="R44" s="2">
        <v>11.993691450921499</v>
      </c>
      <c r="S44" s="2" t="s">
        <v>56</v>
      </c>
      <c r="T44" s="2" t="s">
        <v>335</v>
      </c>
    </row>
    <row r="45" spans="6:20" x14ac:dyDescent="0.35">
      <c r="F45" s="2" t="s">
        <v>48</v>
      </c>
      <c r="G45" s="2">
        <v>27.3076574100571</v>
      </c>
      <c r="H45" s="2">
        <v>0.19384023916163301</v>
      </c>
      <c r="I45" s="2">
        <v>14.9034595308002</v>
      </c>
      <c r="J45" s="2">
        <v>0.29299126891694899</v>
      </c>
      <c r="K45" s="2">
        <v>21.196604662113099</v>
      </c>
      <c r="L45" s="2">
        <v>0.36420589970913703</v>
      </c>
      <c r="N45" s="2" t="s">
        <v>306</v>
      </c>
      <c r="O45" s="2">
        <v>0.53003779457410205</v>
      </c>
      <c r="P45" s="2">
        <v>0.80059717307102896</v>
      </c>
      <c r="Q45" s="2">
        <v>20.0588397154653</v>
      </c>
      <c r="R45" s="2">
        <v>11.993296801247901</v>
      </c>
      <c r="S45" s="2" t="s">
        <v>56</v>
      </c>
      <c r="T45" s="2" t="s">
        <v>284</v>
      </c>
    </row>
    <row r="46" spans="6:20" x14ac:dyDescent="0.35">
      <c r="F46" s="2" t="s">
        <v>49</v>
      </c>
      <c r="G46" s="2">
        <v>21.768720113487099</v>
      </c>
      <c r="H46" s="2">
        <v>0.75444823940475902</v>
      </c>
      <c r="I46" s="2">
        <v>31.3645636768738</v>
      </c>
      <c r="J46" s="2">
        <v>1.0257172993197901</v>
      </c>
      <c r="K46" s="2">
        <v>20.884201417727301</v>
      </c>
      <c r="L46" s="2">
        <v>2.36661985838162</v>
      </c>
      <c r="N46" s="2" t="s">
        <v>305</v>
      </c>
      <c r="O46" s="2">
        <v>0.89228249330276699</v>
      </c>
      <c r="P46" s="2">
        <v>0.40480333617419401</v>
      </c>
      <c r="Q46" s="2">
        <v>13.3870330608316</v>
      </c>
      <c r="R46" s="2">
        <v>48.974273789168798</v>
      </c>
      <c r="S46" s="2" t="s">
        <v>56</v>
      </c>
      <c r="T46" s="2" t="s">
        <v>284</v>
      </c>
    </row>
    <row r="47" spans="6:20" x14ac:dyDescent="0.35">
      <c r="F47" s="2" t="s">
        <v>50</v>
      </c>
      <c r="G47" s="2">
        <v>12.8403855246783</v>
      </c>
      <c r="H47" s="2">
        <v>0.48886441112083001</v>
      </c>
      <c r="I47" s="2">
        <v>17.9514781323957</v>
      </c>
      <c r="J47" s="2">
        <v>5.7561015325325503E-2</v>
      </c>
      <c r="K47" s="2">
        <v>13.1982761164065</v>
      </c>
      <c r="L47" s="2">
        <v>0.74324724553635302</v>
      </c>
      <c r="N47" s="2" t="s">
        <v>245</v>
      </c>
      <c r="O47" s="2">
        <v>-1.5470746866344601E-2</v>
      </c>
      <c r="P47" s="2">
        <v>9.5113848029532693E-3</v>
      </c>
      <c r="Q47" s="2">
        <v>13.294034701329901</v>
      </c>
      <c r="R47" s="2">
        <v>11.992132600468601</v>
      </c>
      <c r="S47" s="2" t="s">
        <v>56</v>
      </c>
      <c r="T47" s="2" t="s">
        <v>197</v>
      </c>
    </row>
    <row r="48" spans="6:20" x14ac:dyDescent="0.35">
      <c r="F48" s="2" t="s">
        <v>51</v>
      </c>
      <c r="G48" s="2">
        <v>11.4817769065519</v>
      </c>
      <c r="H48" s="2">
        <v>0.57302138667239599</v>
      </c>
      <c r="I48" s="2">
        <v>23.781176609835001</v>
      </c>
      <c r="J48" s="2">
        <v>9.9657692611844303E-2</v>
      </c>
      <c r="K48" s="2">
        <v>10.8504097870739</v>
      </c>
      <c r="L48" s="2">
        <v>0.86960849870712098</v>
      </c>
      <c r="N48" s="2" t="s">
        <v>334</v>
      </c>
      <c r="O48" s="2">
        <v>0.67795634890968803</v>
      </c>
      <c r="P48" s="2">
        <v>0.40162500949117602</v>
      </c>
      <c r="Q48" s="2">
        <v>13.033771308962001</v>
      </c>
      <c r="R48" s="2">
        <v>11.994378648638699</v>
      </c>
      <c r="S48" s="2" t="s">
        <v>56</v>
      </c>
      <c r="T48" s="2" t="s">
        <v>335</v>
      </c>
    </row>
    <row r="49" spans="6:20" x14ac:dyDescent="0.35">
      <c r="F49" s="2" t="s">
        <v>52</v>
      </c>
      <c r="G49" s="2">
        <v>18.01145394289</v>
      </c>
      <c r="H49" s="2">
        <v>11.9471681101097</v>
      </c>
      <c r="I49" s="2">
        <v>59.705085360298199</v>
      </c>
      <c r="J49" s="2">
        <v>3.3324110471807999E-2</v>
      </c>
      <c r="K49" s="2">
        <v>22.2176575727492</v>
      </c>
      <c r="L49" s="2">
        <v>5.0289814107829498</v>
      </c>
      <c r="N49" s="2" t="s">
        <v>300</v>
      </c>
      <c r="O49" s="2">
        <v>-7.8567657427478198E-3</v>
      </c>
      <c r="P49" s="2">
        <v>3.71549795031544E-3</v>
      </c>
      <c r="Q49" s="2">
        <v>4.4387144895800796</v>
      </c>
      <c r="R49" s="2">
        <v>11.9919381539417</v>
      </c>
      <c r="S49" s="2" t="s">
        <v>56</v>
      </c>
      <c r="T49" s="2" t="s">
        <v>284</v>
      </c>
    </row>
    <row r="50" spans="6:20" x14ac:dyDescent="0.35">
      <c r="F50" s="2" t="s">
        <v>53</v>
      </c>
      <c r="G50" s="2">
        <v>23.7547669075486</v>
      </c>
      <c r="H50" s="2">
        <v>7.8859716741585801</v>
      </c>
      <c r="I50" s="2">
        <v>61.951707143327397</v>
      </c>
      <c r="J50" s="2">
        <v>4.4711023498364297E-2</v>
      </c>
      <c r="K50" s="2">
        <v>38.862200031364303</v>
      </c>
      <c r="L50" s="2">
        <v>10.8936421506701</v>
      </c>
    </row>
    <row r="51" spans="6:20" x14ac:dyDescent="0.35">
      <c r="F51" s="2" t="s">
        <v>54</v>
      </c>
      <c r="G51" s="2">
        <v>22.004143851793501</v>
      </c>
      <c r="H51" s="2">
        <v>0.18278240015892699</v>
      </c>
      <c r="I51" s="2">
        <v>16.5152103966855</v>
      </c>
      <c r="J51" s="2">
        <v>0.19431105759110601</v>
      </c>
      <c r="K51" s="2">
        <v>22.452226772492001</v>
      </c>
      <c r="L51" s="2">
        <v>0.14762932236847501</v>
      </c>
    </row>
    <row r="52" spans="6:20" x14ac:dyDescent="0.35">
      <c r="F52" s="2" t="s">
        <v>55</v>
      </c>
      <c r="G52" s="2">
        <v>23.435495709704501</v>
      </c>
      <c r="H52" s="2">
        <v>0.40973301079461999</v>
      </c>
      <c r="I52" s="2">
        <v>26.9308306390643</v>
      </c>
      <c r="J52" s="2">
        <v>0.763006105688807</v>
      </c>
      <c r="K52" s="2">
        <v>23.508806641888501</v>
      </c>
      <c r="L52" s="2">
        <v>0.74387464339781495</v>
      </c>
    </row>
  </sheetData>
  <autoFilter ref="N3:T3" xr:uid="{A78AC3B0-EAD4-4E54-B7BA-902732B04A16}">
    <sortState xmlns:xlrd2="http://schemas.microsoft.com/office/spreadsheetml/2017/richdata2" ref="N4:T49">
      <sortCondition descending="1" ref="Q3"/>
    </sortState>
  </autoFilter>
  <mergeCells count="4">
    <mergeCell ref="B2:D2"/>
    <mergeCell ref="F2:L2"/>
    <mergeCell ref="N2:T2"/>
    <mergeCell ref="V2:A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74A6-F6DE-45C2-8DD9-4B6C6B482D0E}">
  <dimension ref="B1:AO19"/>
  <sheetViews>
    <sheetView topLeftCell="S1" workbookViewId="0">
      <selection activeCell="K8" sqref="K8"/>
    </sheetView>
  </sheetViews>
  <sheetFormatPr defaultRowHeight="14.5" x14ac:dyDescent="0.35"/>
  <cols>
    <col min="2" max="2" width="14.6328125" bestFit="1" customWidth="1"/>
    <col min="3" max="3" width="11.26953125" bestFit="1" customWidth="1"/>
    <col min="4" max="4" width="10.6328125" bestFit="1" customWidth="1"/>
    <col min="5" max="5" width="15.6328125" customWidth="1"/>
    <col min="7" max="7" width="14.36328125" bestFit="1" customWidth="1"/>
    <col min="19" max="19" width="11.26953125" bestFit="1" customWidth="1"/>
    <col min="20" max="20" width="11.81640625" bestFit="1" customWidth="1"/>
    <col min="21" max="21" width="11.81640625" customWidth="1"/>
    <col min="22" max="22" width="28.453125" bestFit="1" customWidth="1"/>
    <col min="25" max="25" width="11.26953125" bestFit="1" customWidth="1"/>
    <col min="26" max="27" width="11.81640625" bestFit="1" customWidth="1"/>
    <col min="28" max="28" width="4.81640625" bestFit="1" customWidth="1"/>
  </cols>
  <sheetData>
    <row r="1" spans="2:41" x14ac:dyDescent="0.35">
      <c r="B1" s="9"/>
      <c r="C1" s="9"/>
      <c r="D1" s="9"/>
      <c r="E1" s="9"/>
    </row>
    <row r="2" spans="2:41" x14ac:dyDescent="0.35">
      <c r="B2" s="27" t="s">
        <v>488</v>
      </c>
      <c r="C2" s="27"/>
      <c r="D2" s="27"/>
      <c r="E2" s="27"/>
      <c r="G2" s="25" t="s">
        <v>480</v>
      </c>
      <c r="H2" s="25"/>
      <c r="I2" s="25"/>
      <c r="J2" s="25"/>
      <c r="K2" s="25"/>
      <c r="L2" s="25"/>
      <c r="M2" s="25"/>
      <c r="N2" s="25"/>
      <c r="P2" s="25" t="s">
        <v>486</v>
      </c>
      <c r="Q2" s="25"/>
      <c r="R2" s="25"/>
      <c r="S2" s="25"/>
      <c r="T2" s="11"/>
    </row>
    <row r="3" spans="2:41" x14ac:dyDescent="0.35">
      <c r="B3" s="7" t="s">
        <v>468</v>
      </c>
      <c r="C3" s="7" t="s">
        <v>487</v>
      </c>
      <c r="D3" s="7" t="s">
        <v>456</v>
      </c>
      <c r="E3" s="7" t="s">
        <v>470</v>
      </c>
      <c r="G3" s="1" t="s">
        <v>465</v>
      </c>
      <c r="H3" s="1" t="s">
        <v>466</v>
      </c>
      <c r="I3" s="1" t="s">
        <v>467</v>
      </c>
      <c r="J3" s="1" t="s">
        <v>468</v>
      </c>
      <c r="K3" s="1" t="s">
        <v>487</v>
      </c>
      <c r="L3" s="1" t="s">
        <v>470</v>
      </c>
      <c r="M3" s="1" t="s">
        <v>473</v>
      </c>
      <c r="N3" s="1" t="s">
        <v>474</v>
      </c>
      <c r="P3" s="1" t="s">
        <v>76</v>
      </c>
      <c r="Q3" s="1" t="s">
        <v>485</v>
      </c>
      <c r="R3" s="1" t="s">
        <v>466</v>
      </c>
      <c r="S3" s="1" t="s">
        <v>489</v>
      </c>
      <c r="T3" s="6" t="s">
        <v>526</v>
      </c>
      <c r="W3" s="1" t="s">
        <v>456</v>
      </c>
      <c r="X3" s="1" t="s">
        <v>467</v>
      </c>
      <c r="Y3" s="1" t="s">
        <v>466</v>
      </c>
      <c r="Z3" s="1" t="s">
        <v>468</v>
      </c>
      <c r="AA3" s="1" t="s">
        <v>487</v>
      </c>
      <c r="AB3" s="1" t="s">
        <v>470</v>
      </c>
      <c r="AC3" s="1" t="s">
        <v>473</v>
      </c>
      <c r="AD3" s="1" t="s">
        <v>474</v>
      </c>
    </row>
    <row r="4" spans="2:41" x14ac:dyDescent="0.35">
      <c r="B4" s="8">
        <v>58</v>
      </c>
      <c r="C4" s="8" t="s">
        <v>492</v>
      </c>
      <c r="D4" s="8" t="s">
        <v>481</v>
      </c>
      <c r="E4" s="8">
        <v>1</v>
      </c>
      <c r="G4" s="2" t="s">
        <v>197</v>
      </c>
      <c r="H4" s="2">
        <v>1</v>
      </c>
      <c r="I4" s="2">
        <v>60</v>
      </c>
      <c r="J4" s="2">
        <f>H4/I4*100</f>
        <v>1.6666666666666667</v>
      </c>
      <c r="K4" s="2">
        <f>SQRT(J4)/I4*100</f>
        <v>2.1516574145596761</v>
      </c>
      <c r="L4" s="2">
        <v>11</v>
      </c>
      <c r="M4" s="2">
        <v>9</v>
      </c>
      <c r="N4" s="2">
        <v>4</v>
      </c>
      <c r="P4" s="12" t="s">
        <v>284</v>
      </c>
      <c r="Q4" s="2">
        <f>IFERROR(VLOOKUP(P4,Changes!$X$4:$Z$9,2,FALSE),0)+IFERROR(VLOOKUP(P4,Changes!$AB$4:$AD$11,2,FALSE),)</f>
        <v>60</v>
      </c>
      <c r="R4" s="2">
        <f>IFERROR(VLOOKUP(P4,Changes!$X$4:$Z$9,3,FALSE),0)+IFERROR(VLOOKUP(P4,Changes!$AB$4:$AD$11,3,FALSE),)</f>
        <v>2</v>
      </c>
      <c r="S4" s="12">
        <f>R4/Q4*100</f>
        <v>3.3333333333333335</v>
      </c>
      <c r="T4">
        <f>SQRT(S4)/Q4*100</f>
        <v>3.0429030972509228</v>
      </c>
      <c r="V4" t="s">
        <v>485</v>
      </c>
      <c r="W4" s="2" t="s">
        <v>274</v>
      </c>
      <c r="X4" s="2">
        <v>14</v>
      </c>
      <c r="Y4" s="2">
        <v>5</v>
      </c>
      <c r="Z4" s="2">
        <v>35.714285714285715</v>
      </c>
      <c r="AA4" s="2">
        <v>15.971914124998499</v>
      </c>
      <c r="AB4" s="2">
        <v>5</v>
      </c>
      <c r="AC4" s="2">
        <v>5</v>
      </c>
      <c r="AD4" s="2">
        <v>2</v>
      </c>
    </row>
    <row r="5" spans="2:41" x14ac:dyDescent="0.35">
      <c r="B5" s="8">
        <v>32</v>
      </c>
      <c r="C5" s="8" t="s">
        <v>490</v>
      </c>
      <c r="D5" s="8" t="s">
        <v>482</v>
      </c>
      <c r="E5" s="8">
        <v>1.5</v>
      </c>
      <c r="G5" s="2" t="s">
        <v>274</v>
      </c>
      <c r="H5" s="2">
        <v>2</v>
      </c>
      <c r="I5" s="2">
        <v>7</v>
      </c>
      <c r="J5" s="2">
        <f t="shared" ref="J5:J7" si="0">H5/I5*100</f>
        <v>28.571428571428569</v>
      </c>
      <c r="K5" s="2">
        <f t="shared" ref="K5:K10" si="1">SQRT(J5)/I5*100</f>
        <v>76.360354832121246</v>
      </c>
      <c r="L5" s="2">
        <v>5</v>
      </c>
      <c r="M5" s="2">
        <v>5</v>
      </c>
      <c r="N5" s="2">
        <v>2</v>
      </c>
      <c r="P5" s="12" t="s">
        <v>400</v>
      </c>
      <c r="Q5" s="2">
        <f>IFERROR(VLOOKUP(P5,Changes!$X$4:$Z$9,2,FALSE),0)+IFERROR(VLOOKUP(P5,Changes!$AB$4:$AD$11,2,FALSE),)</f>
        <v>24</v>
      </c>
      <c r="R5" s="2">
        <f>IFERROR(VLOOKUP(P5,Changes!$X$4:$Z$9,3,FALSE),0)+IFERROR(VLOOKUP(P5,Changes!$AB$4:$AD$11,3,FALSE),)</f>
        <v>5</v>
      </c>
      <c r="S5" s="12">
        <f t="shared" ref="S5:S11" si="2">R5/Q5*100</f>
        <v>20.833333333333336</v>
      </c>
      <c r="T5">
        <f t="shared" ref="T5:T11" si="3">SQRT(S5)/Q5*100</f>
        <v>19.018144357818269</v>
      </c>
      <c r="V5" t="s">
        <v>527</v>
      </c>
      <c r="W5" s="2" t="s">
        <v>472</v>
      </c>
      <c r="X5" s="2">
        <f>13+14</f>
        <v>27</v>
      </c>
      <c r="Y5" s="2">
        <f>5+4</f>
        <v>9</v>
      </c>
      <c r="Z5" s="2">
        <v>38.461538461538467</v>
      </c>
      <c r="AA5" s="2">
        <v>17.200522903844536</v>
      </c>
      <c r="AB5" s="2">
        <v>2</v>
      </c>
      <c r="AC5" s="2">
        <v>2</v>
      </c>
      <c r="AD5" s="2">
        <v>1.5</v>
      </c>
    </row>
    <row r="6" spans="2:41" x14ac:dyDescent="0.35">
      <c r="B6" s="8">
        <v>32</v>
      </c>
      <c r="C6" s="8" t="s">
        <v>490</v>
      </c>
      <c r="D6" s="8" t="s">
        <v>483</v>
      </c>
      <c r="E6" s="8">
        <v>2</v>
      </c>
      <c r="G6" s="2" t="s">
        <v>284</v>
      </c>
      <c r="H6" s="2">
        <v>1</v>
      </c>
      <c r="I6" s="2">
        <v>46</v>
      </c>
      <c r="J6" s="2">
        <f t="shared" si="0"/>
        <v>2.1739130434782608</v>
      </c>
      <c r="K6" s="2">
        <f t="shared" si="1"/>
        <v>3.2052599164108067</v>
      </c>
      <c r="L6" s="2">
        <v>10</v>
      </c>
      <c r="M6" s="2">
        <v>5</v>
      </c>
      <c r="N6" s="2">
        <v>4</v>
      </c>
      <c r="P6" s="12" t="s">
        <v>472</v>
      </c>
      <c r="Q6" s="2">
        <f>IFERROR(VLOOKUP(P6,Changes!$X$4:$Z$9,2,FALSE),0)+IFERROR(VLOOKUP(P6,Changes!$AB$4:$AD$11,2,FALSE),)</f>
        <v>13</v>
      </c>
      <c r="R6" s="2">
        <f>IFERROR(VLOOKUP(P6,Changes!$X$4:$Z$9,3,FALSE),0)+IFERROR(VLOOKUP(P6,Changes!$AB$4:$AD$11,3,FALSE),)</f>
        <v>5</v>
      </c>
      <c r="S6" s="12">
        <f t="shared" si="2"/>
        <v>38.461538461538467</v>
      </c>
      <c r="T6">
        <f t="shared" si="3"/>
        <v>47.705667149695564</v>
      </c>
      <c r="V6" t="s">
        <v>528</v>
      </c>
      <c r="W6" s="2" t="s">
        <v>197</v>
      </c>
      <c r="X6" s="2">
        <v>61</v>
      </c>
      <c r="Y6" s="2">
        <v>1</v>
      </c>
      <c r="Z6" s="2">
        <v>1.639344262295082</v>
      </c>
      <c r="AA6" s="2">
        <v>1.639344262295082</v>
      </c>
      <c r="AB6" s="2">
        <v>11</v>
      </c>
      <c r="AC6" s="2">
        <v>9</v>
      </c>
      <c r="AD6" s="2">
        <v>4</v>
      </c>
    </row>
    <row r="7" spans="2:41" x14ac:dyDescent="0.35">
      <c r="B7" s="8">
        <v>5</v>
      </c>
      <c r="C7" s="8" t="s">
        <v>491</v>
      </c>
      <c r="D7" s="8" t="s">
        <v>484</v>
      </c>
      <c r="E7" s="8">
        <v>5</v>
      </c>
      <c r="G7" s="2" t="s">
        <v>400</v>
      </c>
      <c r="H7" s="2">
        <v>2</v>
      </c>
      <c r="I7" s="2">
        <v>11</v>
      </c>
      <c r="J7" s="2">
        <f t="shared" si="0"/>
        <v>18.181818181818183</v>
      </c>
      <c r="K7" s="2">
        <f t="shared" si="1"/>
        <v>38.763766610110991</v>
      </c>
      <c r="L7" s="2">
        <v>6</v>
      </c>
      <c r="M7" s="2">
        <v>4</v>
      </c>
      <c r="N7" s="2">
        <v>2</v>
      </c>
      <c r="P7" s="12" t="s">
        <v>197</v>
      </c>
      <c r="Q7" s="2">
        <f>IFERROR(VLOOKUP(P7,Changes!$X$4:$Z$9,2,FALSE),0)+IFERROR(VLOOKUP(P7,Changes!$AB$4:$AD$11,2,FALSE),)</f>
        <v>61</v>
      </c>
      <c r="R7" s="2">
        <f>IFERROR(VLOOKUP(P7,Changes!$X$4:$Z$9,3,FALSE),0)+IFERROR(VLOOKUP(P7,Changes!$AB$4:$AD$11,3,FALSE),)</f>
        <v>1</v>
      </c>
      <c r="S7" s="12">
        <f t="shared" si="2"/>
        <v>1.639344262295082</v>
      </c>
      <c r="T7">
        <f t="shared" si="3"/>
        <v>2.0989652448015739</v>
      </c>
      <c r="W7" s="2" t="s">
        <v>400</v>
      </c>
      <c r="X7" s="2">
        <v>24</v>
      </c>
      <c r="Y7" s="2">
        <v>5</v>
      </c>
      <c r="Z7" s="2">
        <v>20.833333333333336</v>
      </c>
      <c r="AA7" s="2">
        <v>9.316949906249123</v>
      </c>
      <c r="AB7" s="2">
        <v>6</v>
      </c>
      <c r="AC7" s="2">
        <v>4</v>
      </c>
      <c r="AD7" s="2">
        <v>2</v>
      </c>
      <c r="AH7" t="s">
        <v>494</v>
      </c>
    </row>
    <row r="8" spans="2:41" x14ac:dyDescent="0.35">
      <c r="B8" s="9"/>
      <c r="C8" s="9"/>
      <c r="D8" s="9"/>
      <c r="E8" s="9"/>
      <c r="G8" s="2" t="s">
        <v>335</v>
      </c>
      <c r="H8" s="2">
        <v>0</v>
      </c>
      <c r="I8" s="2">
        <v>59</v>
      </c>
      <c r="J8" s="2">
        <f>H8/I8*100</f>
        <v>0</v>
      </c>
      <c r="K8" s="2">
        <f t="shared" si="1"/>
        <v>0</v>
      </c>
      <c r="L8" s="2">
        <v>45</v>
      </c>
      <c r="M8" s="2">
        <v>55</v>
      </c>
      <c r="N8" s="2">
        <v>20</v>
      </c>
      <c r="P8" s="12" t="s">
        <v>274</v>
      </c>
      <c r="Q8" s="2">
        <f>IFERROR(VLOOKUP(P8,Changes!$X$4:$Z$9,2,FALSE),0)+IFERROR(VLOOKUP(P8,Changes!$AB$4:$AD$11,2,FALSE),)</f>
        <v>14</v>
      </c>
      <c r="R8" s="2">
        <f>IFERROR(VLOOKUP(P8,Changes!$X$4:$Z$9,3,FALSE),0)+IFERROR(VLOOKUP(P8,Changes!$AB$4:$AD$11,3,FALSE),)</f>
        <v>5</v>
      </c>
      <c r="S8" s="12">
        <f t="shared" si="2"/>
        <v>35.714285714285715</v>
      </c>
      <c r="T8">
        <f t="shared" si="3"/>
        <v>42.686736047656915</v>
      </c>
      <c r="W8" s="2" t="s">
        <v>284</v>
      </c>
      <c r="X8" s="2">
        <v>60</v>
      </c>
      <c r="Y8" s="2">
        <v>2</v>
      </c>
      <c r="Z8" s="2">
        <v>3.3333333333333335</v>
      </c>
      <c r="AA8" s="2">
        <v>2.3570226039551589</v>
      </c>
      <c r="AB8" s="2">
        <v>10</v>
      </c>
      <c r="AC8" s="2">
        <v>5</v>
      </c>
      <c r="AD8" s="2">
        <v>4</v>
      </c>
      <c r="AH8" s="12" t="s">
        <v>80</v>
      </c>
      <c r="AI8" s="2">
        <v>3</v>
      </c>
      <c r="AJ8" s="2">
        <v>128</v>
      </c>
      <c r="AK8" s="12">
        <f>AI8/AJ8*100</f>
        <v>2.34375</v>
      </c>
      <c r="AL8" s="12">
        <f>SQRT(AK8)/AJ8*100</f>
        <v>1.1960399134683486</v>
      </c>
      <c r="AM8" s="12">
        <v>650</v>
      </c>
      <c r="AN8" s="2">
        <v>100</v>
      </c>
      <c r="AO8" s="2">
        <v>400</v>
      </c>
    </row>
    <row r="9" spans="2:41" x14ac:dyDescent="0.35">
      <c r="B9" s="9"/>
      <c r="C9" s="9"/>
      <c r="D9" s="9"/>
      <c r="E9" s="9"/>
      <c r="G9" s="2" t="s">
        <v>415</v>
      </c>
      <c r="H9" s="2">
        <v>0</v>
      </c>
      <c r="I9" s="2">
        <v>37</v>
      </c>
      <c r="J9" s="2">
        <f>H9/I9*100</f>
        <v>0</v>
      </c>
      <c r="K9" s="2">
        <f t="shared" si="1"/>
        <v>0</v>
      </c>
      <c r="L9" s="2">
        <v>25</v>
      </c>
      <c r="M9" s="2">
        <v>15</v>
      </c>
      <c r="N9" s="2">
        <v>10</v>
      </c>
      <c r="P9" s="12" t="s">
        <v>335</v>
      </c>
      <c r="Q9" s="2">
        <f>IFERROR(VLOOKUP(P9,Changes!$X$4:$Z$9,2,FALSE),0)+IFERROR(VLOOKUP(P9,Changes!$AB$4:$AD$11,2,FALSE),)</f>
        <v>59</v>
      </c>
      <c r="R9" s="2">
        <f>IFERROR(VLOOKUP(P9,Changes!$X$4:$Z$9,3,FALSE),0)+IFERROR(VLOOKUP(P9,Changes!$AB$4:$AD$11,3,FALSE),)</f>
        <v>0</v>
      </c>
      <c r="S9" s="12">
        <f t="shared" si="2"/>
        <v>0</v>
      </c>
      <c r="T9">
        <f t="shared" si="3"/>
        <v>0</v>
      </c>
      <c r="W9" s="2" t="s">
        <v>335</v>
      </c>
      <c r="X9" s="2">
        <v>59</v>
      </c>
      <c r="Y9" s="2">
        <v>0</v>
      </c>
      <c r="Z9" s="2">
        <v>0</v>
      </c>
      <c r="AA9" s="2">
        <v>0</v>
      </c>
      <c r="AB9" s="2">
        <v>45</v>
      </c>
      <c r="AC9" s="2">
        <v>55</v>
      </c>
      <c r="AD9" s="2">
        <v>20</v>
      </c>
      <c r="AH9" t="s">
        <v>493</v>
      </c>
    </row>
    <row r="10" spans="2:41" x14ac:dyDescent="0.35">
      <c r="B10" s="9"/>
      <c r="C10" s="9"/>
      <c r="D10" s="9"/>
      <c r="E10" s="9"/>
      <c r="G10" s="2" t="s">
        <v>472</v>
      </c>
      <c r="H10" s="2">
        <v>4</v>
      </c>
      <c r="I10" s="2">
        <v>14</v>
      </c>
      <c r="J10" s="2">
        <f>H10/I10*100</f>
        <v>28.571428571428569</v>
      </c>
      <c r="K10" s="2">
        <f t="shared" si="1"/>
        <v>38.180177416060623</v>
      </c>
      <c r="L10" s="2">
        <v>2</v>
      </c>
      <c r="M10" s="2">
        <v>2</v>
      </c>
      <c r="N10" s="2">
        <v>1.5</v>
      </c>
      <c r="P10" s="12" t="s">
        <v>80</v>
      </c>
      <c r="Q10" s="2">
        <f>IFERROR(VLOOKUP(P10,Changes!$X$4:$Z$9,2,FALSE),0)+IFERROR(VLOOKUP(P10,Changes!$AB$4:$AD$11,2,FALSE),)</f>
        <v>64</v>
      </c>
      <c r="R10" s="2">
        <f>IFERROR(VLOOKUP(P10,Changes!$X$4:$Z$9,3,FALSE),0)+IFERROR(VLOOKUP(P10,Changes!$AB$4:$AD$11,3,FALSE),)</f>
        <v>0</v>
      </c>
      <c r="S10" s="12">
        <f t="shared" si="2"/>
        <v>0</v>
      </c>
      <c r="T10">
        <f t="shared" si="3"/>
        <v>0</v>
      </c>
      <c r="W10" s="2" t="s">
        <v>415</v>
      </c>
      <c r="X10" s="2">
        <v>37</v>
      </c>
      <c r="Y10" s="2">
        <v>0</v>
      </c>
      <c r="Z10" s="2">
        <v>0</v>
      </c>
      <c r="AA10" s="2">
        <v>0</v>
      </c>
      <c r="AB10" s="2">
        <v>25</v>
      </c>
      <c r="AC10" s="2">
        <v>15</v>
      </c>
      <c r="AD10" s="2">
        <v>10</v>
      </c>
      <c r="AH10" s="2" t="s">
        <v>80</v>
      </c>
      <c r="AI10" s="2">
        <v>0</v>
      </c>
      <c r="AJ10" s="2">
        <v>64</v>
      </c>
      <c r="AK10" s="2">
        <f>AI10/AJ10*100</f>
        <v>0</v>
      </c>
      <c r="AL10" s="2">
        <f>SQRT(AK10)/AJ10</f>
        <v>0</v>
      </c>
      <c r="AM10" s="2">
        <v>650</v>
      </c>
      <c r="AN10" s="2">
        <v>100</v>
      </c>
      <c r="AO10" s="2">
        <v>400</v>
      </c>
    </row>
    <row r="11" spans="2:41" x14ac:dyDescent="0.35">
      <c r="P11" s="12" t="s">
        <v>415</v>
      </c>
      <c r="Q11" s="2">
        <f>IFERROR(VLOOKUP(P11,Changes!$X$4:$Z$9,2,FALSE),0)+IFERROR(VLOOKUP(P11,Changes!$AB$4:$AD$11,2,FALSE),)</f>
        <v>37</v>
      </c>
      <c r="R11" s="2">
        <f>IFERROR(VLOOKUP(P11,Changes!$X$4:$Z$9,3,FALSE),0)+IFERROR(VLOOKUP(P11,Changes!$AB$4:$AD$11,3,FALSE),)</f>
        <v>0</v>
      </c>
      <c r="S11" s="12">
        <f t="shared" si="2"/>
        <v>0</v>
      </c>
      <c r="T11">
        <f t="shared" si="3"/>
        <v>0</v>
      </c>
      <c r="W11" s="2" t="s">
        <v>511</v>
      </c>
      <c r="X11" s="2">
        <v>450</v>
      </c>
      <c r="Y11" s="2">
        <v>159</v>
      </c>
      <c r="Z11" s="2">
        <v>35</v>
      </c>
      <c r="AA11" s="2">
        <v>3</v>
      </c>
      <c r="AB11" s="2">
        <v>1.55</v>
      </c>
      <c r="AC11" s="2">
        <v>1.45</v>
      </c>
      <c r="AD11" s="2">
        <v>1.45</v>
      </c>
    </row>
    <row r="12" spans="2:41" x14ac:dyDescent="0.35">
      <c r="W12" s="2" t="s">
        <v>512</v>
      </c>
      <c r="X12" s="2">
        <v>237</v>
      </c>
      <c r="Y12" s="2">
        <v>136</v>
      </c>
      <c r="Z12" s="2">
        <v>57</v>
      </c>
      <c r="AA12" s="2">
        <v>5</v>
      </c>
      <c r="AB12" s="2">
        <v>1.9</v>
      </c>
      <c r="AC12" s="2">
        <v>1.1000000000000001</v>
      </c>
      <c r="AD12" s="2">
        <v>1.1000000000000001</v>
      </c>
      <c r="AH12" t="s">
        <v>495</v>
      </c>
      <c r="AI12" t="s">
        <v>529</v>
      </c>
    </row>
    <row r="13" spans="2:41" x14ac:dyDescent="0.35">
      <c r="W13" s="2" t="s">
        <v>513</v>
      </c>
      <c r="X13" s="2">
        <v>54</v>
      </c>
      <c r="Y13" s="2">
        <v>15</v>
      </c>
      <c r="Z13" s="2">
        <v>28</v>
      </c>
      <c r="AA13" s="2">
        <v>7</v>
      </c>
      <c r="AB13" s="2">
        <v>2</v>
      </c>
      <c r="AC13" s="2">
        <v>1</v>
      </c>
      <c r="AD13" s="2">
        <v>1</v>
      </c>
      <c r="AI13" t="s">
        <v>496</v>
      </c>
    </row>
    <row r="14" spans="2:41" x14ac:dyDescent="0.35">
      <c r="W14" s="2" t="s">
        <v>514</v>
      </c>
      <c r="X14" s="2">
        <v>116</v>
      </c>
      <c r="Y14" s="2">
        <v>46</v>
      </c>
      <c r="Z14" s="2">
        <v>40</v>
      </c>
      <c r="AA14" s="2">
        <v>5</v>
      </c>
      <c r="AB14" s="2">
        <v>2.5</v>
      </c>
      <c r="AC14" s="2">
        <v>1.5</v>
      </c>
      <c r="AD14" s="2">
        <v>1.5</v>
      </c>
      <c r="AI14" t="s">
        <v>497</v>
      </c>
    </row>
    <row r="15" spans="2:41" x14ac:dyDescent="0.35">
      <c r="W15" s="2" t="s">
        <v>515</v>
      </c>
      <c r="X15" s="2">
        <v>222</v>
      </c>
      <c r="Y15" s="2">
        <v>63</v>
      </c>
      <c r="Z15" s="2">
        <v>28</v>
      </c>
      <c r="AA15" s="2">
        <v>4</v>
      </c>
      <c r="AB15" s="2">
        <v>3</v>
      </c>
      <c r="AC15" s="2">
        <v>1</v>
      </c>
      <c r="AD15" s="2">
        <v>1</v>
      </c>
      <c r="AI15" t="s">
        <v>498</v>
      </c>
    </row>
    <row r="16" spans="2:41" x14ac:dyDescent="0.35">
      <c r="W16" s="2" t="s">
        <v>516</v>
      </c>
      <c r="X16" s="2" t="s">
        <v>530</v>
      </c>
      <c r="Y16" s="2" t="s">
        <v>530</v>
      </c>
      <c r="Z16" s="2">
        <v>33.9</v>
      </c>
      <c r="AA16" s="2">
        <v>3.1</v>
      </c>
      <c r="AB16" s="2">
        <v>4</v>
      </c>
      <c r="AC16" s="2">
        <v>1</v>
      </c>
      <c r="AD16" s="2">
        <v>1</v>
      </c>
    </row>
    <row r="17" spans="23:30" x14ac:dyDescent="0.35">
      <c r="W17" s="2" t="s">
        <v>517</v>
      </c>
      <c r="X17" s="2">
        <v>170</v>
      </c>
      <c r="Y17" s="2">
        <v>12</v>
      </c>
      <c r="Z17" s="2">
        <v>7</v>
      </c>
      <c r="AA17" s="2">
        <v>2</v>
      </c>
      <c r="AB17" s="2">
        <v>7.5</v>
      </c>
      <c r="AC17" s="2">
        <v>2.5</v>
      </c>
      <c r="AD17" s="2">
        <v>2.5</v>
      </c>
    </row>
    <row r="18" spans="23:30" x14ac:dyDescent="0.35">
      <c r="W18" s="2" t="s">
        <v>518</v>
      </c>
      <c r="X18" s="2">
        <v>55</v>
      </c>
      <c r="Y18" s="2">
        <v>1</v>
      </c>
      <c r="Z18" s="2">
        <v>2</v>
      </c>
      <c r="AA18" s="2">
        <v>2</v>
      </c>
      <c r="AB18" s="2">
        <v>10</v>
      </c>
      <c r="AC18" s="2">
        <v>0</v>
      </c>
      <c r="AD18" s="2">
        <v>0</v>
      </c>
    </row>
    <row r="19" spans="23:30" x14ac:dyDescent="0.35">
      <c r="W19" s="2"/>
      <c r="X19" s="2"/>
      <c r="Y19" s="2"/>
      <c r="Z19" s="2"/>
      <c r="AB19" s="2"/>
      <c r="AC19" s="2"/>
      <c r="AD19" s="2"/>
    </row>
  </sheetData>
  <mergeCells count="3">
    <mergeCell ref="G2:N2"/>
    <mergeCell ref="P2:S2"/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E4BB-0DE3-4B24-8FA9-C17C79AF871A}">
  <dimension ref="A2:AQ29"/>
  <sheetViews>
    <sheetView tabSelected="1" zoomScale="83" workbookViewId="0">
      <selection activeCell="H14" sqref="H14:M14"/>
    </sheetView>
  </sheetViews>
  <sheetFormatPr defaultRowHeight="14.5" x14ac:dyDescent="0.35"/>
  <cols>
    <col min="7" max="7" width="15.08984375" bestFit="1" customWidth="1"/>
    <col min="8" max="8" width="13.81640625" bestFit="1" customWidth="1"/>
    <col min="13" max="13" width="10.08984375" bestFit="1" customWidth="1"/>
    <col min="14" max="14" width="5.6328125" customWidth="1"/>
    <col min="15" max="15" width="13.81640625" bestFit="1" customWidth="1"/>
    <col min="19" max="19" width="11.81640625" bestFit="1" customWidth="1"/>
  </cols>
  <sheetData>
    <row r="2" spans="1:43" x14ac:dyDescent="0.35">
      <c r="G2" t="s">
        <v>520</v>
      </c>
    </row>
    <row r="3" spans="1:43" x14ac:dyDescent="0.35">
      <c r="A3" t="s">
        <v>519</v>
      </c>
      <c r="B3" s="15"/>
      <c r="C3" s="15"/>
      <c r="D3" s="15"/>
      <c r="E3" s="15"/>
      <c r="F3" s="15"/>
      <c r="G3" s="13" t="s">
        <v>523</v>
      </c>
      <c r="H3" s="15"/>
      <c r="I3" s="15"/>
      <c r="J3" s="15"/>
      <c r="K3" s="15"/>
      <c r="L3" s="15"/>
      <c r="M3" s="15"/>
      <c r="N3" s="24" t="s">
        <v>524</v>
      </c>
      <c r="P3" s="16"/>
      <c r="Q3" s="16"/>
      <c r="R3" s="16"/>
      <c r="S3" s="16"/>
      <c r="T3" s="16"/>
      <c r="U3" s="16"/>
      <c r="W3" t="s">
        <v>457</v>
      </c>
      <c r="AA3" t="s">
        <v>521</v>
      </c>
    </row>
    <row r="4" spans="1:43" x14ac:dyDescent="0.35">
      <c r="B4" s="7" t="s">
        <v>468</v>
      </c>
      <c r="C4" s="7" t="s">
        <v>487</v>
      </c>
      <c r="D4" s="7" t="s">
        <v>456</v>
      </c>
      <c r="E4" s="7" t="s">
        <v>470</v>
      </c>
      <c r="F4" s="7" t="s">
        <v>471</v>
      </c>
      <c r="H4" s="7" t="s">
        <v>456</v>
      </c>
      <c r="I4" s="7" t="s">
        <v>470</v>
      </c>
      <c r="J4" s="7" t="s">
        <v>473</v>
      </c>
      <c r="K4" s="14" t="s">
        <v>474</v>
      </c>
      <c r="L4" s="14" t="s">
        <v>468</v>
      </c>
      <c r="M4" s="14" t="s">
        <v>487</v>
      </c>
      <c r="O4" s="1" t="s">
        <v>465</v>
      </c>
      <c r="P4" s="1" t="s">
        <v>466</v>
      </c>
      <c r="Q4" s="1" t="s">
        <v>467</v>
      </c>
      <c r="R4" s="1" t="s">
        <v>468</v>
      </c>
      <c r="S4" s="1" t="s">
        <v>487</v>
      </c>
      <c r="T4" s="1" t="s">
        <v>470</v>
      </c>
      <c r="U4" s="1" t="s">
        <v>473</v>
      </c>
      <c r="V4" s="1" t="s">
        <v>474</v>
      </c>
      <c r="X4" s="5" t="s">
        <v>456</v>
      </c>
      <c r="Y4" s="5" t="s">
        <v>522</v>
      </c>
      <c r="Z4" s="5" t="s">
        <v>466</v>
      </c>
      <c r="AB4" s="5" t="s">
        <v>456</v>
      </c>
      <c r="AC4" s="5" t="s">
        <v>522</v>
      </c>
      <c r="AD4" s="10" t="s">
        <v>466</v>
      </c>
      <c r="AG4" t="s">
        <v>520</v>
      </c>
      <c r="AH4" s="15"/>
      <c r="AI4" s="15"/>
      <c r="AJ4" s="15"/>
      <c r="AK4" s="15"/>
      <c r="AL4" s="15"/>
      <c r="AM4" s="15"/>
    </row>
    <row r="5" spans="1:43" x14ac:dyDescent="0.35">
      <c r="B5" s="8" t="s">
        <v>505</v>
      </c>
      <c r="C5" s="8" t="s">
        <v>506</v>
      </c>
      <c r="D5" s="8" t="s">
        <v>481</v>
      </c>
      <c r="E5" s="8">
        <v>1</v>
      </c>
      <c r="F5" s="8">
        <v>0</v>
      </c>
      <c r="H5" s="8" t="s">
        <v>472</v>
      </c>
      <c r="I5" s="8">
        <v>1</v>
      </c>
      <c r="J5" s="8">
        <v>0</v>
      </c>
      <c r="K5" s="8">
        <v>0</v>
      </c>
      <c r="L5" s="8">
        <v>29</v>
      </c>
      <c r="M5" s="8">
        <v>14</v>
      </c>
      <c r="O5" s="2" t="s">
        <v>197</v>
      </c>
      <c r="P5" s="2">
        <v>1</v>
      </c>
      <c r="Q5" s="2">
        <v>60</v>
      </c>
      <c r="R5" s="2">
        <f>P5/Q5*100</f>
        <v>1.6666666666666667</v>
      </c>
      <c r="S5" s="2">
        <f>SQRT(R5)/Q5*100</f>
        <v>2.1516574145596761</v>
      </c>
      <c r="T5" s="2">
        <v>11</v>
      </c>
      <c r="U5" s="2">
        <v>9</v>
      </c>
      <c r="V5" s="2">
        <v>4</v>
      </c>
      <c r="X5" t="str" cm="1">
        <f t="array" ref="X5:X9">_xlfn.UNIQUE(Original!H4:H51)</f>
        <v>CG4</v>
      </c>
      <c r="Y5">
        <f>COUNTIF(Original!H4:H54,Changes!X5)</f>
        <v>7</v>
      </c>
      <c r="Z5">
        <f>COUNTIFS(Original!J4:J54,"&gt;270",Original!H4:H54,Changes!X5)</f>
        <v>3</v>
      </c>
      <c r="AB5" t="str" cm="1">
        <f t="array" ref="AB5:AB11">_xlfn.UNIQUE(Original!AP4:AP287)</f>
        <v>CG3</v>
      </c>
      <c r="AC5">
        <f>COUNTIF(Original!AP4:AP287,Changes!AB5)</f>
        <v>60</v>
      </c>
      <c r="AD5">
        <f>COUNTIFS(Original!AM4:AM287,"&gt;270",Original!AP4:AP287,Changes!AB5)</f>
        <v>1</v>
      </c>
      <c r="AH5" s="7" t="s">
        <v>456</v>
      </c>
      <c r="AI5" s="7" t="s">
        <v>470</v>
      </c>
      <c r="AJ5" s="7" t="s">
        <v>473</v>
      </c>
      <c r="AK5" s="14" t="s">
        <v>474</v>
      </c>
      <c r="AL5" s="14" t="s">
        <v>468</v>
      </c>
      <c r="AM5" s="14" t="s">
        <v>487</v>
      </c>
      <c r="AO5" t="s">
        <v>456</v>
      </c>
      <c r="AP5" t="s">
        <v>522</v>
      </c>
      <c r="AQ5" t="s">
        <v>466</v>
      </c>
    </row>
    <row r="6" spans="1:43" x14ac:dyDescent="0.35">
      <c r="B6" s="8" t="s">
        <v>507</v>
      </c>
      <c r="C6" s="8" t="s">
        <v>508</v>
      </c>
      <c r="D6" s="8" t="s">
        <v>500</v>
      </c>
      <c r="E6" s="8" t="s">
        <v>499</v>
      </c>
      <c r="F6" s="8">
        <v>1</v>
      </c>
      <c r="H6" s="8" t="s">
        <v>511</v>
      </c>
      <c r="I6" s="8">
        <v>1.55</v>
      </c>
      <c r="J6" s="8">
        <v>1.45</v>
      </c>
      <c r="K6" s="8">
        <v>1.45</v>
      </c>
      <c r="L6" s="8">
        <v>35</v>
      </c>
      <c r="M6" s="8">
        <v>3</v>
      </c>
      <c r="O6" s="2" t="s">
        <v>274</v>
      </c>
      <c r="P6" s="2">
        <v>2</v>
      </c>
      <c r="Q6" s="2">
        <v>7</v>
      </c>
      <c r="R6" s="2">
        <f t="shared" ref="R6:R8" si="0">P6/Q6*100</f>
        <v>28.571428571428569</v>
      </c>
      <c r="S6" s="2">
        <f t="shared" ref="S6:S11" si="1">SQRT(R6)/Q6*100</f>
        <v>76.360354832121246</v>
      </c>
      <c r="T6" s="2">
        <v>5</v>
      </c>
      <c r="U6" s="2">
        <v>5</v>
      </c>
      <c r="V6" s="2">
        <v>2</v>
      </c>
      <c r="X6" t="str">
        <v>CG30</v>
      </c>
      <c r="Y6">
        <f>COUNTIF(Original!H5:H55,Changes!X6)</f>
        <v>13</v>
      </c>
      <c r="Z6">
        <f>COUNTIFS(Original!J5:J55,"&gt;270",Original!H5:H55,Changes!X6)</f>
        <v>5</v>
      </c>
      <c r="AB6" t="str">
        <v>CG14</v>
      </c>
      <c r="AC6">
        <f>COUNTIF(Original!AP5:AP288,Changes!AB6)</f>
        <v>46</v>
      </c>
      <c r="AD6">
        <f>COUNTIFS(Original!AM5:AM288,"&gt;270",Original!AP5:AP288,Changes!AB6)</f>
        <v>1</v>
      </c>
      <c r="AG6" s="13" t="s">
        <v>523</v>
      </c>
      <c r="AH6" s="8" t="s">
        <v>472</v>
      </c>
      <c r="AI6" s="8">
        <v>1</v>
      </c>
      <c r="AJ6" s="8">
        <v>0</v>
      </c>
      <c r="AK6" s="8">
        <v>0</v>
      </c>
      <c r="AL6" s="8">
        <v>29</v>
      </c>
      <c r="AM6" s="8">
        <v>14</v>
      </c>
      <c r="AO6" t="s">
        <v>274</v>
      </c>
      <c r="AP6">
        <v>7</v>
      </c>
      <c r="AQ6">
        <v>3</v>
      </c>
    </row>
    <row r="7" spans="1:43" x14ac:dyDescent="0.35">
      <c r="B7" s="8" t="s">
        <v>509</v>
      </c>
      <c r="C7" s="8" t="s">
        <v>510</v>
      </c>
      <c r="D7" s="8" t="s">
        <v>502</v>
      </c>
      <c r="E7" s="8" t="s">
        <v>504</v>
      </c>
      <c r="F7" s="8">
        <v>0.5</v>
      </c>
      <c r="H7" s="8" t="s">
        <v>512</v>
      </c>
      <c r="I7" s="8">
        <v>1.9</v>
      </c>
      <c r="J7" s="8">
        <v>1.1000000000000001</v>
      </c>
      <c r="K7" s="8">
        <v>1.1000000000000001</v>
      </c>
      <c r="L7" s="8">
        <v>57</v>
      </c>
      <c r="M7" s="8">
        <v>5</v>
      </c>
      <c r="O7" s="2" t="s">
        <v>284</v>
      </c>
      <c r="P7" s="2">
        <v>1</v>
      </c>
      <c r="Q7" s="2">
        <v>46</v>
      </c>
      <c r="R7" s="2">
        <f t="shared" si="0"/>
        <v>2.1739130434782608</v>
      </c>
      <c r="S7" s="2">
        <f t="shared" si="1"/>
        <v>3.2052599164108067</v>
      </c>
      <c r="T7" s="2">
        <v>10</v>
      </c>
      <c r="U7" s="2">
        <v>5</v>
      </c>
      <c r="V7" s="2">
        <v>4</v>
      </c>
      <c r="X7" t="str">
        <v>CG3</v>
      </c>
      <c r="Y7">
        <f>COUNTIF(Original!H6:H56,Changes!X7)</f>
        <v>1</v>
      </c>
      <c r="Z7">
        <f>COUNTIFS(Original!J6:J56,"&gt;270",Original!H6:H56,Changes!X7)</f>
        <v>0</v>
      </c>
      <c r="AB7" t="str">
        <v>CG17</v>
      </c>
      <c r="AC7">
        <f>COUNTIF(Original!AP6:AP289,Changes!AB7)</f>
        <v>59</v>
      </c>
      <c r="AD7">
        <f>COUNTIFS(Original!AM6:AM289,"&gt;270",Original!AP6:AP289,Changes!AB7)</f>
        <v>0</v>
      </c>
      <c r="AH7" s="8" t="s">
        <v>511</v>
      </c>
      <c r="AI7" s="8">
        <v>1.55</v>
      </c>
      <c r="AJ7" s="8">
        <v>1.45</v>
      </c>
      <c r="AK7" s="8">
        <v>1.45</v>
      </c>
      <c r="AL7" s="8">
        <v>35</v>
      </c>
      <c r="AM7" s="8">
        <v>3</v>
      </c>
      <c r="AO7" t="s">
        <v>472</v>
      </c>
      <c r="AP7">
        <v>13</v>
      </c>
      <c r="AQ7">
        <v>5</v>
      </c>
    </row>
    <row r="8" spans="1:43" x14ac:dyDescent="0.35">
      <c r="B8" s="8">
        <v>56</v>
      </c>
      <c r="C8" s="8">
        <v>11</v>
      </c>
      <c r="D8" s="8" t="s">
        <v>501</v>
      </c>
      <c r="E8" s="8">
        <v>2</v>
      </c>
      <c r="F8" s="8">
        <v>1</v>
      </c>
      <c r="H8" s="8" t="s">
        <v>513</v>
      </c>
      <c r="I8" s="8">
        <v>2</v>
      </c>
      <c r="J8" s="8">
        <v>1</v>
      </c>
      <c r="K8" s="8">
        <v>1</v>
      </c>
      <c r="L8" s="8">
        <v>28</v>
      </c>
      <c r="M8" s="8">
        <v>7</v>
      </c>
      <c r="O8" s="2" t="s">
        <v>400</v>
      </c>
      <c r="P8" s="2">
        <v>2</v>
      </c>
      <c r="Q8" s="2">
        <v>11</v>
      </c>
      <c r="R8" s="2">
        <f t="shared" si="0"/>
        <v>18.181818181818183</v>
      </c>
      <c r="S8" s="2">
        <f t="shared" si="1"/>
        <v>38.763766610110991</v>
      </c>
      <c r="T8" s="2">
        <v>6</v>
      </c>
      <c r="U8" s="2">
        <v>4</v>
      </c>
      <c r="V8" s="2">
        <v>2</v>
      </c>
      <c r="X8" t="str">
        <v>CG22</v>
      </c>
      <c r="Y8">
        <f>COUNTIF(Original!H7:H57,Changes!X8)</f>
        <v>13</v>
      </c>
      <c r="Z8">
        <f>COUNTIFS(Original!J7:J57,"&gt;270",Original!H7:H57,Changes!X8)</f>
        <v>3</v>
      </c>
      <c r="AB8" t="str">
        <v>CG1</v>
      </c>
      <c r="AC8">
        <f>COUNTIF(Original!AP7:AP290,Changes!AB8)</f>
        <v>64</v>
      </c>
      <c r="AD8">
        <f>COUNTIFS(Original!AM7:AM290,"&gt;270",Original!AP7:AP290,Changes!AB8)</f>
        <v>0</v>
      </c>
      <c r="AH8" s="8" t="s">
        <v>512</v>
      </c>
      <c r="AI8" s="8">
        <v>1.9</v>
      </c>
      <c r="AJ8" s="8">
        <v>1.1000000000000001</v>
      </c>
      <c r="AK8" s="8">
        <v>1.1000000000000001</v>
      </c>
      <c r="AL8" s="8">
        <v>57</v>
      </c>
      <c r="AM8" s="8">
        <v>5</v>
      </c>
      <c r="AO8" t="s">
        <v>197</v>
      </c>
      <c r="AP8">
        <v>1</v>
      </c>
      <c r="AQ8">
        <v>0</v>
      </c>
    </row>
    <row r="9" spans="1:43" x14ac:dyDescent="0.35">
      <c r="B9" s="8">
        <v>44</v>
      </c>
      <c r="C9" s="8">
        <v>8</v>
      </c>
      <c r="D9" s="8" t="s">
        <v>503</v>
      </c>
      <c r="E9" s="8">
        <v>2.5</v>
      </c>
      <c r="F9" s="8">
        <v>0.5</v>
      </c>
      <c r="H9" s="8" t="s">
        <v>514</v>
      </c>
      <c r="I9" s="8">
        <v>2.5</v>
      </c>
      <c r="J9" s="8">
        <v>1.5</v>
      </c>
      <c r="K9" s="8">
        <v>1.5</v>
      </c>
      <c r="L9" s="8">
        <v>40</v>
      </c>
      <c r="M9" s="8">
        <v>5</v>
      </c>
      <c r="O9" s="2" t="s">
        <v>335</v>
      </c>
      <c r="P9" s="2">
        <v>0</v>
      </c>
      <c r="Q9" s="2">
        <v>59</v>
      </c>
      <c r="R9" s="2">
        <f>P9/Q9*100</f>
        <v>0</v>
      </c>
      <c r="S9" s="2">
        <f t="shared" si="1"/>
        <v>0</v>
      </c>
      <c r="T9" s="2">
        <v>45</v>
      </c>
      <c r="U9" s="2">
        <v>55</v>
      </c>
      <c r="V9" s="2">
        <v>20</v>
      </c>
      <c r="X9" t="str">
        <v>CG14</v>
      </c>
      <c r="Y9">
        <f>COUNTIF(Original!H8:H58,Changes!X9)</f>
        <v>14</v>
      </c>
      <c r="Z9">
        <f>COUNTIFS(Original!J8:J58,"&gt;270",Original!H8:H58,Changes!X9)</f>
        <v>1</v>
      </c>
      <c r="AB9" t="str">
        <v>CG4</v>
      </c>
      <c r="AC9">
        <f>COUNTIF(Original!AP8:AP291,Changes!AB9)</f>
        <v>7</v>
      </c>
      <c r="AD9">
        <f>COUNTIFS(Original!AM8:AM291,"&gt;270",Original!AP8:AP291,Changes!AB9)</f>
        <v>2</v>
      </c>
      <c r="AH9" s="8" t="s">
        <v>513</v>
      </c>
      <c r="AI9" s="8">
        <v>2</v>
      </c>
      <c r="AJ9" s="8">
        <v>1</v>
      </c>
      <c r="AK9" s="8">
        <v>1</v>
      </c>
      <c r="AL9" s="8">
        <v>28</v>
      </c>
      <c r="AM9" s="8">
        <v>7</v>
      </c>
      <c r="AO9" t="s">
        <v>400</v>
      </c>
      <c r="AP9">
        <v>13</v>
      </c>
      <c r="AQ9">
        <v>3</v>
      </c>
    </row>
    <row r="10" spans="1:43" x14ac:dyDescent="0.35">
      <c r="B10" s="13"/>
      <c r="C10" s="13"/>
      <c r="D10" s="13"/>
      <c r="E10" s="13"/>
      <c r="F10" s="13"/>
      <c r="G10" s="13"/>
      <c r="H10" s="8" t="s">
        <v>515</v>
      </c>
      <c r="I10" s="8">
        <v>3</v>
      </c>
      <c r="J10" s="8">
        <v>1</v>
      </c>
      <c r="K10" s="8">
        <v>1</v>
      </c>
      <c r="L10" s="8">
        <v>28</v>
      </c>
      <c r="M10" s="8">
        <v>4</v>
      </c>
      <c r="O10" s="2" t="s">
        <v>415</v>
      </c>
      <c r="P10" s="2">
        <v>0</v>
      </c>
      <c r="Q10" s="2">
        <v>37</v>
      </c>
      <c r="R10" s="2">
        <f>P10/Q10*100</f>
        <v>0</v>
      </c>
      <c r="S10" s="2">
        <f t="shared" si="1"/>
        <v>0</v>
      </c>
      <c r="T10" s="2">
        <v>25</v>
      </c>
      <c r="U10" s="2">
        <v>15</v>
      </c>
      <c r="V10" s="2">
        <v>10</v>
      </c>
      <c r="AB10" t="str">
        <v>GDC1</v>
      </c>
      <c r="AC10">
        <f>COUNTIF(Original!AP9:AP292,Changes!AB10)</f>
        <v>37</v>
      </c>
      <c r="AD10">
        <f>COUNTIFS(Original!AM9:AM292,"&gt;270",Original!AP9:AP292,Changes!AB10)</f>
        <v>0</v>
      </c>
      <c r="AH10" s="8" t="s">
        <v>514</v>
      </c>
      <c r="AI10" s="8">
        <v>2.5</v>
      </c>
      <c r="AJ10" s="8">
        <v>1.5</v>
      </c>
      <c r="AK10" s="8">
        <v>1.5</v>
      </c>
      <c r="AL10" s="8">
        <v>40</v>
      </c>
      <c r="AM10" s="8">
        <v>5</v>
      </c>
      <c r="AO10" t="s">
        <v>284</v>
      </c>
      <c r="AP10">
        <v>14</v>
      </c>
      <c r="AQ10">
        <v>1</v>
      </c>
    </row>
    <row r="11" spans="1:43" x14ac:dyDescent="0.35">
      <c r="H11" s="8" t="s">
        <v>516</v>
      </c>
      <c r="I11" s="8">
        <v>4</v>
      </c>
      <c r="J11" s="8">
        <v>1</v>
      </c>
      <c r="K11" s="8">
        <v>1</v>
      </c>
      <c r="L11" s="8">
        <v>33.9</v>
      </c>
      <c r="M11" s="8">
        <v>3.1</v>
      </c>
      <c r="O11" s="2" t="s">
        <v>472</v>
      </c>
      <c r="P11" s="2">
        <v>4</v>
      </c>
      <c r="Q11" s="2">
        <v>14</v>
      </c>
      <c r="R11" s="2">
        <f>P11/Q11*100</f>
        <v>28.571428571428569</v>
      </c>
      <c r="S11" s="2">
        <f t="shared" si="1"/>
        <v>38.180177416060623</v>
      </c>
      <c r="T11" s="2">
        <v>2</v>
      </c>
      <c r="U11" s="2">
        <v>2</v>
      </c>
      <c r="V11" s="2">
        <v>1.5</v>
      </c>
      <c r="AB11" t="str">
        <v>CG22</v>
      </c>
      <c r="AC11">
        <f>COUNTIF(Original!AP10:AP293,Changes!AB11)</f>
        <v>11</v>
      </c>
      <c r="AD11">
        <f>COUNTIFS(Original!AM10:AM293,"&gt;270",Original!AP10:AP293,Changes!AB11)</f>
        <v>2</v>
      </c>
      <c r="AH11" s="8" t="s">
        <v>515</v>
      </c>
      <c r="AI11" s="8">
        <v>3</v>
      </c>
      <c r="AJ11" s="8">
        <v>1</v>
      </c>
      <c r="AK11" s="8">
        <v>1</v>
      </c>
      <c r="AL11" s="8">
        <v>28</v>
      </c>
      <c r="AM11" s="8">
        <v>4</v>
      </c>
      <c r="AO11" t="s">
        <v>197</v>
      </c>
      <c r="AP11">
        <v>60</v>
      </c>
      <c r="AQ11">
        <v>1</v>
      </c>
    </row>
    <row r="12" spans="1:43" x14ac:dyDescent="0.35">
      <c r="H12" s="8" t="s">
        <v>517</v>
      </c>
      <c r="I12" s="8">
        <v>7.5</v>
      </c>
      <c r="J12" s="8">
        <v>2.5</v>
      </c>
      <c r="K12" s="8">
        <v>2.5</v>
      </c>
      <c r="L12" s="8">
        <v>7</v>
      </c>
      <c r="M12" s="8">
        <v>2</v>
      </c>
      <c r="AH12" s="8" t="s">
        <v>516</v>
      </c>
      <c r="AI12" s="8">
        <v>4</v>
      </c>
      <c r="AJ12" s="8">
        <v>1</v>
      </c>
      <c r="AK12" s="8">
        <v>1</v>
      </c>
      <c r="AL12" s="8">
        <v>33.9</v>
      </c>
      <c r="AM12" s="8">
        <v>3.1</v>
      </c>
      <c r="AO12" t="s">
        <v>284</v>
      </c>
      <c r="AP12">
        <v>46</v>
      </c>
      <c r="AQ12">
        <v>1</v>
      </c>
    </row>
    <row r="13" spans="1:43" ht="15" thickBot="1" x14ac:dyDescent="0.4">
      <c r="H13" s="21" t="s">
        <v>518</v>
      </c>
      <c r="I13" s="21">
        <v>10</v>
      </c>
      <c r="J13" s="21">
        <v>0</v>
      </c>
      <c r="K13" s="21">
        <v>0</v>
      </c>
      <c r="L13" s="21">
        <v>2</v>
      </c>
      <c r="M13" s="21">
        <v>2</v>
      </c>
      <c r="N13" t="s">
        <v>485</v>
      </c>
      <c r="O13" s="1" t="s">
        <v>465</v>
      </c>
      <c r="P13" s="1" t="s">
        <v>467</v>
      </c>
      <c r="Q13" s="1" t="s">
        <v>466</v>
      </c>
      <c r="R13" s="1" t="s">
        <v>468</v>
      </c>
      <c r="S13" s="1" t="s">
        <v>487</v>
      </c>
      <c r="T13" s="1" t="s">
        <v>470</v>
      </c>
      <c r="U13" s="1" t="s">
        <v>473</v>
      </c>
      <c r="V13" s="1" t="s">
        <v>474</v>
      </c>
      <c r="AH13" s="8" t="s">
        <v>517</v>
      </c>
      <c r="AI13" s="8">
        <v>7.5</v>
      </c>
      <c r="AJ13" s="8">
        <v>2.5</v>
      </c>
      <c r="AK13" s="8">
        <v>2.5</v>
      </c>
      <c r="AL13" s="8">
        <v>7</v>
      </c>
      <c r="AM13" s="8">
        <v>2</v>
      </c>
      <c r="AO13" t="s">
        <v>335</v>
      </c>
      <c r="AP13">
        <v>59</v>
      </c>
      <c r="AQ13">
        <v>0</v>
      </c>
    </row>
    <row r="14" spans="1:43" ht="15" thickBot="1" x14ac:dyDescent="0.4">
      <c r="H14" s="13"/>
      <c r="I14" s="13"/>
      <c r="J14" s="13"/>
      <c r="K14" s="13"/>
      <c r="L14" s="13"/>
      <c r="M14" s="13"/>
      <c r="N14" t="s">
        <v>527</v>
      </c>
      <c r="O14" s="2" t="str" cm="1">
        <f t="array" ref="O14:O21">_xlfn.UNIQUE(AO6:AO17)</f>
        <v>CG4</v>
      </c>
      <c r="P14" s="2">
        <f>IFERROR(VLOOKUP(O14,Changes!$X$4:$Z$9,2,FALSE),0)+IFERROR(VLOOKUP(O14,Changes!$AB$4:$AD$11,2,FALSE),)</f>
        <v>14</v>
      </c>
      <c r="Q14" s="2">
        <f>IFERROR(VLOOKUP(O14,Changes!$X$4:$Z$9,3,FALSE),0)+IFERROR(VLOOKUP(O14,Changes!$AB$4:$AD$11,3,FALSE),)</f>
        <v>5</v>
      </c>
      <c r="R14" s="2">
        <f>Q14/P14*100</f>
        <v>35.714285714285715</v>
      </c>
      <c r="S14" s="2">
        <f>SQRT(Q14)/P14*100</f>
        <v>15.971914124998499</v>
      </c>
      <c r="T14" s="2">
        <v>5</v>
      </c>
      <c r="U14" s="2">
        <v>5</v>
      </c>
      <c r="V14" s="2">
        <v>2</v>
      </c>
      <c r="AH14" s="21" t="s">
        <v>518</v>
      </c>
      <c r="AI14" s="21">
        <v>10</v>
      </c>
      <c r="AJ14" s="21">
        <v>0</v>
      </c>
      <c r="AK14" s="21">
        <v>0</v>
      </c>
      <c r="AL14" s="21">
        <v>2</v>
      </c>
      <c r="AM14" s="21">
        <v>2</v>
      </c>
      <c r="AO14" t="s">
        <v>80</v>
      </c>
      <c r="AP14">
        <v>64</v>
      </c>
      <c r="AQ14">
        <v>0</v>
      </c>
    </row>
    <row r="15" spans="1:43" x14ac:dyDescent="0.35">
      <c r="N15" t="s">
        <v>528</v>
      </c>
      <c r="O15" s="2" t="str">
        <v>CG30</v>
      </c>
      <c r="P15" s="2">
        <f>IFERROR(VLOOKUP(O15,Changes!$X$4:$Z$9,2,FALSE),0)+IFERROR(VLOOKUP(O15,Changes!$AB$4:$AD$11,2,FALSE),)</f>
        <v>13</v>
      </c>
      <c r="Q15" s="2">
        <f>IFERROR(VLOOKUP(O15,Changes!$X$4:$Z$9,3,FALSE),0)+IFERROR(VLOOKUP(O15,Changes!$AB$4:$AD$11,3,FALSE),)</f>
        <v>5</v>
      </c>
      <c r="R15" s="2">
        <f t="shared" ref="R15:R21" si="2">Q15/P15*100</f>
        <v>38.461538461538467</v>
      </c>
      <c r="S15" s="2">
        <f t="shared" ref="S15:S21" si="3">SQRT(Q15)/P15*100</f>
        <v>17.200522903844536</v>
      </c>
      <c r="T15" s="2">
        <v>2</v>
      </c>
      <c r="U15" s="2">
        <v>2</v>
      </c>
      <c r="V15" s="2">
        <v>1.5</v>
      </c>
      <c r="AG15" t="s">
        <v>524</v>
      </c>
      <c r="AH15" s="22" t="s">
        <v>197</v>
      </c>
      <c r="AI15" s="2">
        <v>11</v>
      </c>
      <c r="AJ15" s="2">
        <v>9</v>
      </c>
      <c r="AK15" s="2">
        <v>4</v>
      </c>
      <c r="AL15" s="23">
        <v>1.6666666666666667</v>
      </c>
      <c r="AM15" s="23">
        <v>2.1516574145596761</v>
      </c>
      <c r="AO15" t="s">
        <v>274</v>
      </c>
      <c r="AP15">
        <v>7</v>
      </c>
      <c r="AQ15">
        <v>2</v>
      </c>
    </row>
    <row r="16" spans="1:43" x14ac:dyDescent="0.35">
      <c r="O16" s="2" t="str">
        <v>CG3</v>
      </c>
      <c r="P16" s="2">
        <f>IFERROR(VLOOKUP(O16,Changes!$X$4:$Z$9,2,FALSE),0)+IFERROR(VLOOKUP(O16,Changes!$AB$4:$AD$11,2,FALSE),)</f>
        <v>61</v>
      </c>
      <c r="Q16" s="2">
        <f>IFERROR(VLOOKUP(O16,Changes!$X$4:$Z$9,3,FALSE),0)+IFERROR(VLOOKUP(O16,Changes!$AB$4:$AD$11,3,FALSE),)</f>
        <v>1</v>
      </c>
      <c r="R16" s="2">
        <f t="shared" si="2"/>
        <v>1.639344262295082</v>
      </c>
      <c r="S16" s="2">
        <f t="shared" si="3"/>
        <v>1.639344262295082</v>
      </c>
      <c r="T16" s="2">
        <v>11</v>
      </c>
      <c r="U16" s="2">
        <v>9</v>
      </c>
      <c r="V16" s="2">
        <v>4</v>
      </c>
      <c r="AH16" s="19" t="s">
        <v>274</v>
      </c>
      <c r="AI16" s="2">
        <v>5</v>
      </c>
      <c r="AJ16" s="2">
        <v>5</v>
      </c>
      <c r="AK16" s="2">
        <v>2</v>
      </c>
      <c r="AL16">
        <v>28.571428571428569</v>
      </c>
      <c r="AM16">
        <v>76.360354832121246</v>
      </c>
      <c r="AO16" t="s">
        <v>415</v>
      </c>
      <c r="AP16">
        <v>37</v>
      </c>
      <c r="AQ16">
        <v>0</v>
      </c>
    </row>
    <row r="17" spans="14:43" x14ac:dyDescent="0.35">
      <c r="O17" s="2" t="str">
        <v>CG22</v>
      </c>
      <c r="P17" s="2">
        <f>IFERROR(VLOOKUP(O17,Changes!$X$4:$Z$9,2,FALSE),0)+IFERROR(VLOOKUP(O17,Changes!$AB$4:$AD$11,2,FALSE),)</f>
        <v>24</v>
      </c>
      <c r="Q17" s="2">
        <f>IFERROR(VLOOKUP(O17,Changes!$X$4:$Z$9,3,FALSE),0)+IFERROR(VLOOKUP(O17,Changes!$AB$4:$AD$11,3,FALSE),)</f>
        <v>5</v>
      </c>
      <c r="R17" s="2">
        <f t="shared" si="2"/>
        <v>20.833333333333336</v>
      </c>
      <c r="S17" s="2">
        <f t="shared" si="3"/>
        <v>9.316949906249123</v>
      </c>
      <c r="T17" s="2">
        <v>6</v>
      </c>
      <c r="U17" s="2">
        <v>4</v>
      </c>
      <c r="V17" s="2">
        <v>2</v>
      </c>
      <c r="AH17" s="2" t="s">
        <v>284</v>
      </c>
      <c r="AI17" s="2">
        <v>10</v>
      </c>
      <c r="AJ17" s="2">
        <v>5</v>
      </c>
      <c r="AK17" s="2">
        <v>4</v>
      </c>
      <c r="AL17">
        <v>2.1739130434782608</v>
      </c>
      <c r="AM17">
        <v>3.2052599164108067</v>
      </c>
      <c r="AO17" t="s">
        <v>400</v>
      </c>
      <c r="AP17">
        <v>11</v>
      </c>
      <c r="AQ17">
        <v>2</v>
      </c>
    </row>
    <row r="18" spans="14:43" x14ac:dyDescent="0.35">
      <c r="O18" s="2" t="str">
        <v>CG14</v>
      </c>
      <c r="P18" s="2">
        <f>IFERROR(VLOOKUP(O18,Changes!$X$4:$Z$9,2,FALSE),0)+IFERROR(VLOOKUP(O18,Changes!$AB$4:$AD$11,2,FALSE),)</f>
        <v>60</v>
      </c>
      <c r="Q18" s="2">
        <f>IFERROR(VLOOKUP(O18,Changes!$X$4:$Z$9,3,FALSE),0)+IFERROR(VLOOKUP(O18,Changes!$AB$4:$AD$11,3,FALSE),)</f>
        <v>2</v>
      </c>
      <c r="R18" s="2">
        <f t="shared" si="2"/>
        <v>3.3333333333333335</v>
      </c>
      <c r="S18" s="2">
        <f t="shared" si="3"/>
        <v>2.3570226039551589</v>
      </c>
      <c r="T18" s="2">
        <v>10</v>
      </c>
      <c r="U18" s="2">
        <v>5</v>
      </c>
      <c r="V18" s="2">
        <v>4</v>
      </c>
      <c r="AH18" s="2" t="s">
        <v>400</v>
      </c>
      <c r="AI18" s="2">
        <v>6</v>
      </c>
      <c r="AJ18" s="2">
        <v>4</v>
      </c>
      <c r="AK18" s="2">
        <v>2</v>
      </c>
      <c r="AL18">
        <v>18.181818181818183</v>
      </c>
      <c r="AM18">
        <v>38.763766610110991</v>
      </c>
    </row>
    <row r="19" spans="14:43" x14ac:dyDescent="0.35">
      <c r="N19" s="16" t="s">
        <v>480</v>
      </c>
      <c r="O19" s="2" t="str">
        <v>CG17</v>
      </c>
      <c r="P19" s="2">
        <f>IFERROR(VLOOKUP(O19,Changes!$X$4:$Z$9,2,FALSE),0)+IFERROR(VLOOKUP(O19,Changes!$AB$4:$AD$11,2,FALSE),)</f>
        <v>59</v>
      </c>
      <c r="Q19" s="2">
        <f>IFERROR(VLOOKUP(O19,Changes!$X$4:$Z$9,3,FALSE),0)+IFERROR(VLOOKUP(O19,Changes!$AB$4:$AD$11,3,FALSE),)</f>
        <v>0</v>
      </c>
      <c r="R19" s="2">
        <f t="shared" si="2"/>
        <v>0</v>
      </c>
      <c r="S19" s="2">
        <f t="shared" si="3"/>
        <v>0</v>
      </c>
      <c r="T19" s="2">
        <v>45</v>
      </c>
      <c r="U19" s="2">
        <v>55</v>
      </c>
      <c r="V19" s="2">
        <v>20</v>
      </c>
      <c r="AH19" s="2" t="s">
        <v>335</v>
      </c>
      <c r="AI19" s="2">
        <v>45</v>
      </c>
      <c r="AJ19" s="2">
        <v>55</v>
      </c>
      <c r="AK19" s="2">
        <v>20</v>
      </c>
      <c r="AL19">
        <v>0</v>
      </c>
      <c r="AM19">
        <v>0</v>
      </c>
    </row>
    <row r="20" spans="14:43" x14ac:dyDescent="0.35">
      <c r="O20" s="2" t="str">
        <v>CG1</v>
      </c>
      <c r="P20" s="2">
        <f>IFERROR(VLOOKUP(O20,Changes!$X$4:$Z$9,2,FALSE),0)+IFERROR(VLOOKUP(O20,Changes!$AB$4:$AD$11,2,FALSE),)</f>
        <v>64</v>
      </c>
      <c r="Q20" s="2">
        <f>IFERROR(VLOOKUP(O20,Changes!$X$4:$Z$9,3,FALSE),0)+IFERROR(VLOOKUP(O20,Changes!$AB$4:$AD$11,3,FALSE),)</f>
        <v>0</v>
      </c>
      <c r="R20" s="2">
        <f t="shared" si="2"/>
        <v>0</v>
      </c>
      <c r="S20" s="2">
        <f t="shared" si="3"/>
        <v>0</v>
      </c>
      <c r="T20" s="2">
        <v>0</v>
      </c>
      <c r="U20" s="2">
        <v>0</v>
      </c>
      <c r="V20" s="2">
        <v>0</v>
      </c>
      <c r="AH20" s="17" t="s">
        <v>415</v>
      </c>
      <c r="AI20" s="2">
        <v>25</v>
      </c>
      <c r="AJ20" s="2">
        <v>15</v>
      </c>
      <c r="AK20" s="2">
        <v>10</v>
      </c>
      <c r="AL20">
        <v>0</v>
      </c>
      <c r="AM20">
        <v>0</v>
      </c>
    </row>
    <row r="21" spans="14:43" ht="15" thickBot="1" x14ac:dyDescent="0.4">
      <c r="O21" s="2" t="str">
        <v>GDC1</v>
      </c>
      <c r="P21" s="2">
        <f>IFERROR(VLOOKUP(O21,Changes!$X$4:$Z$9,2,FALSE),0)+IFERROR(VLOOKUP(O21,Changes!$AB$4:$AD$11,2,FALSE),)</f>
        <v>37</v>
      </c>
      <c r="Q21" s="2">
        <f>IFERROR(VLOOKUP(O21,Changes!$X$4:$Z$9,3,FALSE),0)+IFERROR(VLOOKUP(O21,Changes!$AB$4:$AD$11,3,FALSE),)</f>
        <v>0</v>
      </c>
      <c r="R21" s="2">
        <f t="shared" si="2"/>
        <v>0</v>
      </c>
      <c r="S21" s="2">
        <f t="shared" si="3"/>
        <v>0</v>
      </c>
      <c r="T21" s="2">
        <v>25</v>
      </c>
      <c r="U21" s="2">
        <v>15</v>
      </c>
      <c r="V21" s="2">
        <v>10</v>
      </c>
      <c r="AH21" s="18" t="s">
        <v>472</v>
      </c>
      <c r="AI21" s="2">
        <v>2</v>
      </c>
      <c r="AJ21" s="20">
        <v>2</v>
      </c>
      <c r="AK21" s="20">
        <v>1.5</v>
      </c>
      <c r="AL21" s="18">
        <v>28.571428571428569</v>
      </c>
      <c r="AM21" s="18">
        <v>38.180177416060623</v>
      </c>
    </row>
    <row r="22" spans="14:43" x14ac:dyDescent="0.35">
      <c r="O22" s="8" t="s">
        <v>511</v>
      </c>
      <c r="P22" s="2">
        <v>450</v>
      </c>
      <c r="Q22" s="2">
        <v>159</v>
      </c>
      <c r="R22" s="8">
        <v>35</v>
      </c>
      <c r="S22" s="8">
        <v>3</v>
      </c>
      <c r="T22" s="8">
        <v>1.55</v>
      </c>
      <c r="U22" s="8">
        <v>1.45</v>
      </c>
      <c r="V22" s="8">
        <v>1.45</v>
      </c>
      <c r="AG22" t="s">
        <v>525</v>
      </c>
      <c r="AH22" s="12" t="s">
        <v>284</v>
      </c>
      <c r="AL22">
        <v>3.278688524590164</v>
      </c>
      <c r="AM22">
        <v>2.9683851161481485</v>
      </c>
    </row>
    <row r="23" spans="14:43" x14ac:dyDescent="0.35">
      <c r="O23" s="8" t="s">
        <v>512</v>
      </c>
      <c r="P23" s="2">
        <v>237</v>
      </c>
      <c r="Q23" s="2">
        <v>136</v>
      </c>
      <c r="R23" s="8">
        <v>57</v>
      </c>
      <c r="S23" s="8">
        <v>5</v>
      </c>
      <c r="T23" s="8">
        <v>1.9</v>
      </c>
      <c r="U23" s="8">
        <v>1.1000000000000001</v>
      </c>
      <c r="V23" s="8">
        <v>1.1000000000000001</v>
      </c>
      <c r="AH23" s="12" t="s">
        <v>400</v>
      </c>
      <c r="AL23">
        <v>20</v>
      </c>
      <c r="AM23">
        <v>17.888543819998318</v>
      </c>
    </row>
    <row r="24" spans="14:43" x14ac:dyDescent="0.35">
      <c r="O24" s="8" t="s">
        <v>513</v>
      </c>
      <c r="P24" s="2">
        <v>54</v>
      </c>
      <c r="Q24" s="2">
        <v>15</v>
      </c>
      <c r="R24" s="8">
        <v>28</v>
      </c>
      <c r="S24" s="8">
        <v>7</v>
      </c>
      <c r="T24" s="8">
        <v>2</v>
      </c>
      <c r="U24" s="8">
        <v>1</v>
      </c>
      <c r="V24" s="8">
        <v>1</v>
      </c>
      <c r="AH24" s="12" t="s">
        <v>472</v>
      </c>
      <c r="AL24">
        <v>42.857142857142854</v>
      </c>
      <c r="AM24">
        <v>46.760976479141227</v>
      </c>
    </row>
    <row r="25" spans="14:43" x14ac:dyDescent="0.35">
      <c r="O25" s="8" t="s">
        <v>514</v>
      </c>
      <c r="P25" s="2">
        <v>116</v>
      </c>
      <c r="Q25" s="2">
        <v>46</v>
      </c>
      <c r="R25" s="8">
        <v>40</v>
      </c>
      <c r="S25" s="8">
        <v>5</v>
      </c>
      <c r="T25" s="8">
        <v>2.5</v>
      </c>
      <c r="U25" s="8">
        <v>1.5</v>
      </c>
      <c r="V25" s="8">
        <v>1.5</v>
      </c>
      <c r="AH25" s="12" t="s">
        <v>197</v>
      </c>
      <c r="AL25">
        <v>1.639344262295082</v>
      </c>
      <c r="AM25">
        <v>2.0989652448015739</v>
      </c>
    </row>
    <row r="26" spans="14:43" x14ac:dyDescent="0.35">
      <c r="O26" s="8" t="s">
        <v>515</v>
      </c>
      <c r="P26" s="2">
        <v>222</v>
      </c>
      <c r="Q26" s="2">
        <v>63</v>
      </c>
      <c r="R26" s="8">
        <v>28</v>
      </c>
      <c r="S26" s="8">
        <v>4</v>
      </c>
      <c r="T26" s="8">
        <v>3</v>
      </c>
      <c r="U26" s="8">
        <v>1</v>
      </c>
      <c r="V26" s="8">
        <v>1</v>
      </c>
      <c r="AH26" s="12" t="s">
        <v>274</v>
      </c>
      <c r="AL26">
        <v>35.714285714285715</v>
      </c>
      <c r="AM26">
        <v>42.686736047656915</v>
      </c>
    </row>
    <row r="27" spans="14:43" x14ac:dyDescent="0.35">
      <c r="O27" s="8" t="s">
        <v>516</v>
      </c>
      <c r="P27" s="2" t="s">
        <v>530</v>
      </c>
      <c r="Q27" s="2" t="s">
        <v>530</v>
      </c>
      <c r="R27" s="8">
        <v>33.9</v>
      </c>
      <c r="S27" s="8">
        <v>3.1</v>
      </c>
      <c r="T27" s="8">
        <v>4</v>
      </c>
      <c r="U27" s="8">
        <v>1</v>
      </c>
      <c r="V27" s="8">
        <v>1</v>
      </c>
      <c r="AH27" s="12" t="s">
        <v>335</v>
      </c>
      <c r="AL27">
        <v>0</v>
      </c>
      <c r="AM27">
        <v>0</v>
      </c>
    </row>
    <row r="28" spans="14:43" x14ac:dyDescent="0.35">
      <c r="O28" s="8" t="s">
        <v>517</v>
      </c>
      <c r="P28" s="2">
        <v>170</v>
      </c>
      <c r="Q28" s="2">
        <v>12</v>
      </c>
      <c r="R28" s="8">
        <v>7</v>
      </c>
      <c r="S28" s="8">
        <v>2</v>
      </c>
      <c r="T28" s="8">
        <v>7.5</v>
      </c>
      <c r="U28" s="8">
        <v>2.5</v>
      </c>
      <c r="V28" s="8">
        <v>2.5</v>
      </c>
      <c r="AH28" s="12" t="s">
        <v>80</v>
      </c>
      <c r="AL28">
        <v>0</v>
      </c>
      <c r="AM28">
        <v>0</v>
      </c>
    </row>
    <row r="29" spans="14:43" x14ac:dyDescent="0.35">
      <c r="O29" s="8" t="s">
        <v>518</v>
      </c>
      <c r="P29" s="2">
        <v>55</v>
      </c>
      <c r="Q29" s="2">
        <v>1</v>
      </c>
      <c r="R29" s="8">
        <v>2</v>
      </c>
      <c r="S29" s="8">
        <v>2</v>
      </c>
      <c r="T29" s="8">
        <v>10</v>
      </c>
      <c r="U29" s="8">
        <v>0</v>
      </c>
      <c r="V29" s="8">
        <v>0</v>
      </c>
      <c r="AH29" s="12" t="s">
        <v>415</v>
      </c>
      <c r="AL29">
        <v>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Original</vt:lpstr>
      <vt:lpstr>Sheet1</vt:lpstr>
      <vt:lpstr>Accretor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悦 张</dc:creator>
  <cp:lastModifiedBy>悦 张</cp:lastModifiedBy>
  <dcterms:created xsi:type="dcterms:W3CDTF">2024-07-26T04:53:36Z</dcterms:created>
  <dcterms:modified xsi:type="dcterms:W3CDTF">2024-08-01T21:21:45Z</dcterms:modified>
</cp:coreProperties>
</file>