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drawings/drawing2.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drawings/drawing1.xml" ContentType="application/vnd.openxmlformats-officedocument.drawing+xml"/>
  <Override PartName="/xl/worksheets/sheet1.xml" ContentType="application/vnd.openxmlformats-officedocument.spreadsheetml.worksheet+xml"/>
  <Override PartName="/xl/externalLinks/externalLink1.xml" ContentType="application/vnd.openxmlformats-officedocument.spreadsheetml.externalLink+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codeName="ThisWorkbook" defaultThemeVersion="124226"/>
  <bookViews>
    <workbookView xWindow="0" yWindow="3045" windowWidth="16290" windowHeight="6030" tabRatio="766"/>
  </bookViews>
  <sheets>
    <sheet name="Test Summary" sheetId="1" r:id="rId1"/>
    <sheet name="Functional &amp; Usability" sheetId="2" r:id="rId2"/>
    <sheet name="Performance &amp; Stability" sheetId="3" r:id="rId3"/>
    <sheet name="SCV" sheetId="4" r:id="rId4"/>
    <sheet name="LVDS" sheetId="5" r:id="rId5"/>
    <sheet name="Revision History" sheetId="6" r:id="rId6"/>
    <sheet name="Help" sheetId="7" r:id="rId7"/>
  </sheets>
  <externalReferences>
    <externalReference r:id="rId8"/>
    <externalReference r:id="rId9"/>
    <externalReference r:id="rId10"/>
  </externalReferences>
  <definedNames>
    <definedName name="_xlnm._FilterDatabase" localSheetId="1" hidden="1">'Functional &amp; Usability'!$I$1:$I$363</definedName>
    <definedName name="_xlnm._FilterDatabase" localSheetId="2" hidden="1">'Performance &amp; Stability'!$I$1:$I$29</definedName>
    <definedName name="_xlnm._FilterDatabase" localSheetId="0" hidden="1">'Test Summary'!$C$1:$C$585</definedName>
    <definedName name="a">[1]Help!$A$66:$A$68</definedName>
    <definedName name="Automation_Status">'[2]BIOS EDMA'!$P$1:$P$65536</definedName>
    <definedName name="Help_History">Help!$A$61</definedName>
    <definedName name="Help_Pre_BFT">Help!$A$50</definedName>
    <definedName name="Help_Pre_Silicon_Scope">Help!$A$46</definedName>
    <definedName name="Help_Requirements_Coverage">Help!$A$35</definedName>
    <definedName name="Help_Test_Adequacy">Help!$A$23</definedName>
    <definedName name="Help_Test_Automation">Help!$A$30</definedName>
    <definedName name="Help_Test_Category">Help!$A$18</definedName>
    <definedName name="Help_Test_Coverage">Help!$A$41</definedName>
    <definedName name="Help_Test_Pre_Silicon_Scope">Help!$A$46</definedName>
    <definedName name="Help_Test_Setup">Help!$A$58</definedName>
    <definedName name="Help_Test_State">Help!$A$8</definedName>
    <definedName name="Help_Test_Summary">Help!$A$2</definedName>
    <definedName name="Platfrom">Help!$A$67:$A$75</definedName>
    <definedName name="_xlnm.Print_Area" localSheetId="1">'Functional &amp; Usability'!$A$1:$S$26</definedName>
    <definedName name="_xlnm.Print_Area" localSheetId="2">'Performance &amp; Stability'!$A$1:$S$12</definedName>
    <definedName name="_xlnm.Print_Area" localSheetId="5">'Revision History'!$A$1:$F$5</definedName>
    <definedName name="_xlnm.Print_Area" localSheetId="0">'Test Summary'!$A$1:$K$484</definedName>
    <definedName name="TDA3xx">[3]Help!$A$66:$A$68</definedName>
    <definedName name="Test_Adequacy">'[2]BIOS EDMA'!$T$1:$T$65536</definedName>
    <definedName name="Z_62FADC18_C868_4F08_8536_453D61485DD1_.wvu.Cols" localSheetId="1" hidden="1">'Functional &amp; Usability'!$P:$R</definedName>
    <definedName name="Z_62FADC18_C868_4F08_8536_453D61485DD1_.wvu.Cols" localSheetId="2" hidden="1">'Performance &amp; Stability'!$V:$AF</definedName>
    <definedName name="Z_62FADC18_C868_4F08_8536_453D61485DD1_.wvu.Cols" localSheetId="0" hidden="1">'Test Summary'!$M:$Z</definedName>
    <definedName name="Z_62FADC18_C868_4F08_8536_453D61485DD1_.wvu.FilterData" localSheetId="1" hidden="1">'Functional &amp; Usability'!$A$8:$S$193</definedName>
    <definedName name="Z_62FADC18_C868_4F08_8536_453D61485DD1_.wvu.FilterData" localSheetId="2" hidden="1">'Performance &amp; Stability'!$I$1:$I$12</definedName>
    <definedName name="Z_62FADC18_C868_4F08_8536_453D61485DD1_.wvu.FilterData" localSheetId="0" hidden="1">'Test Summary'!$A$38:$AA$343</definedName>
    <definedName name="Z_62FADC18_C868_4F08_8536_453D61485DD1_.wvu.PrintArea" localSheetId="1" hidden="1">'Functional &amp; Usability'!$A$1:$S$26</definedName>
    <definedName name="Z_62FADC18_C868_4F08_8536_453D61485DD1_.wvu.PrintArea" localSheetId="2" hidden="1">'Performance &amp; Stability'!$A$1:$S$12</definedName>
    <definedName name="Z_62FADC18_C868_4F08_8536_453D61485DD1_.wvu.PrintArea" localSheetId="5" hidden="1">'Revision History'!$A$1:$F$5</definedName>
    <definedName name="Z_62FADC18_C868_4F08_8536_453D61485DD1_.wvu.PrintArea" localSheetId="0" hidden="1">'Test Summary'!$A$1:$K$484</definedName>
    <definedName name="Z_62FADC18_C868_4F08_8536_453D61485DD1_.wvu.Rows" localSheetId="5" hidden="1">'Revision History'!$16:$21</definedName>
    <definedName name="Z_62FADC18_C868_4F08_8536_453D61485DD1_.wvu.Rows" localSheetId="0" hidden="1">'Test Summary'!$35:$35</definedName>
    <definedName name="Z_DA988E2C_579E_4080_B77C_C39EF129773D_.wvu.Cols" localSheetId="1" hidden="1">'Functional &amp; Usability'!$P:$R</definedName>
    <definedName name="Z_DA988E2C_579E_4080_B77C_C39EF129773D_.wvu.Cols" localSheetId="2" hidden="1">'Performance &amp; Stability'!$U:$Z</definedName>
    <definedName name="Z_DA988E2C_579E_4080_B77C_C39EF129773D_.wvu.Cols" localSheetId="0" hidden="1">'Test Summary'!$M:$Z</definedName>
    <definedName name="Z_DA988E2C_579E_4080_B77C_C39EF129773D_.wvu.FilterData" localSheetId="1" hidden="1">'Functional &amp; Usability'!$A$8:$S$193</definedName>
    <definedName name="Z_DA988E2C_579E_4080_B77C_C39EF129773D_.wvu.FilterData" localSheetId="2" hidden="1">'Performance &amp; Stability'!$I$1:$I$12</definedName>
    <definedName name="Z_DA988E2C_579E_4080_B77C_C39EF129773D_.wvu.FilterData" localSheetId="0" hidden="1">'Test Summary'!$A$38:$AA$343</definedName>
    <definedName name="Z_DA988E2C_579E_4080_B77C_C39EF129773D_.wvu.PrintArea" localSheetId="1" hidden="1">'Functional &amp; Usability'!$A$1:$S$26</definedName>
    <definedName name="Z_DA988E2C_579E_4080_B77C_C39EF129773D_.wvu.PrintArea" localSheetId="2" hidden="1">'Performance &amp; Stability'!$A$1:$S$12</definedName>
    <definedName name="Z_DA988E2C_579E_4080_B77C_C39EF129773D_.wvu.PrintArea" localSheetId="5" hidden="1">'Revision History'!$A$1:$F$5</definedName>
    <definedName name="Z_DA988E2C_579E_4080_B77C_C39EF129773D_.wvu.PrintArea" localSheetId="0" hidden="1">'Test Summary'!$A$1:$K$484</definedName>
    <definedName name="Z_DA988E2C_579E_4080_B77C_C39EF129773D_.wvu.Rows" localSheetId="5" hidden="1">'Revision History'!$16:$21</definedName>
    <definedName name="Z_DA988E2C_579E_4080_B77C_C39EF129773D_.wvu.Rows" localSheetId="0" hidden="1">'Test Summary'!$35:$35</definedName>
  </definedNames>
  <calcPr calcId="125725"/>
  <customWorkbookViews>
    <customWorkbookView name="Avati, Santosh Kumar - Personal View" guid="{DA988E2C-579E-4080-B77C-C39EF129773D}" mergeInterval="0" personalView="1" maximized="1" windowWidth="1596" windowHeight="675" tabRatio="766" activeSheetId="1"/>
    <customWorkbookView name="Sivasankaran, Shiju - Personal View" guid="{62FADC18-C868-4F08-8536-453D61485DD1}" mergeInterval="0" personalView="1" maximized="1" windowWidth="1916" windowHeight="975" tabRatio="766" activeSheetId="3"/>
  </customWorkbookViews>
</workbook>
</file>

<file path=xl/calcChain.xml><?xml version="1.0" encoding="utf-8"?>
<calcChain xmlns="http://schemas.openxmlformats.org/spreadsheetml/2006/main">
  <c r="W204" i="2"/>
  <c r="X204"/>
  <c r="W308" l="1"/>
  <c r="X308" s="1"/>
  <c r="W359"/>
  <c r="X359" s="1"/>
  <c r="W360"/>
  <c r="X360" s="1"/>
  <c r="W361"/>
  <c r="X361" s="1"/>
  <c r="W362"/>
  <c r="X362" s="1"/>
  <c r="W363"/>
  <c r="X363" s="1"/>
  <c r="W211"/>
  <c r="X211" s="1"/>
  <c r="W210"/>
  <c r="X210" s="1"/>
  <c r="C443" i="1"/>
  <c r="C457"/>
  <c r="C476"/>
  <c r="C475"/>
  <c r="W38" i="2" l="1"/>
  <c r="X38" s="1"/>
  <c r="W37"/>
  <c r="X37" s="1"/>
  <c r="W98" l="1"/>
  <c r="X98" s="1"/>
  <c r="W196" l="1"/>
  <c r="X196" s="1"/>
  <c r="W314"/>
  <c r="X314" s="1"/>
  <c r="W28" i="3"/>
  <c r="X28"/>
  <c r="W189" i="2"/>
  <c r="X189" s="1"/>
  <c r="W206"/>
  <c r="X206" s="1"/>
  <c r="C74" i="1"/>
  <c r="W213" i="2" l="1"/>
  <c r="X213" s="1"/>
  <c r="W214"/>
  <c r="X214" s="1"/>
  <c r="W215"/>
  <c r="X215" s="1"/>
  <c r="W216"/>
  <c r="X216" s="1"/>
  <c r="W217"/>
  <c r="X217" s="1"/>
  <c r="W218"/>
  <c r="X218" s="1"/>
  <c r="W219"/>
  <c r="X219" s="1"/>
  <c r="W220"/>
  <c r="X220" s="1"/>
  <c r="W221"/>
  <c r="X221" s="1"/>
  <c r="W222"/>
  <c r="X222" s="1"/>
  <c r="W223"/>
  <c r="X223" s="1"/>
  <c r="W224"/>
  <c r="X224" s="1"/>
  <c r="W225"/>
  <c r="X225" s="1"/>
  <c r="W226"/>
  <c r="X226" s="1"/>
  <c r="W227"/>
  <c r="X227" s="1"/>
  <c r="W228"/>
  <c r="X228" s="1"/>
  <c r="W229"/>
  <c r="X229" s="1"/>
  <c r="W230"/>
  <c r="X230" s="1"/>
  <c r="W231"/>
  <c r="X231" s="1"/>
  <c r="W232"/>
  <c r="X232" s="1"/>
  <c r="W233"/>
  <c r="X233" s="1"/>
  <c r="W234"/>
  <c r="X234" s="1"/>
  <c r="W235"/>
  <c r="X235" s="1"/>
  <c r="W236"/>
  <c r="X236" s="1"/>
  <c r="W237"/>
  <c r="X237" s="1"/>
  <c r="W238"/>
  <c r="X238" s="1"/>
  <c r="W239"/>
  <c r="X239" s="1"/>
  <c r="W240"/>
  <c r="X240" s="1"/>
  <c r="W241"/>
  <c r="X241" s="1"/>
  <c r="W242"/>
  <c r="X242" s="1"/>
  <c r="W243"/>
  <c r="X243" s="1"/>
  <c r="W244"/>
  <c r="X244" s="1"/>
  <c r="W245"/>
  <c r="X245" s="1"/>
  <c r="W246"/>
  <c r="X246" s="1"/>
  <c r="W247"/>
  <c r="X247" s="1"/>
  <c r="W248"/>
  <c r="X248" s="1"/>
  <c r="W249"/>
  <c r="X249" s="1"/>
  <c r="W250"/>
  <c r="X250" s="1"/>
  <c r="W251"/>
  <c r="X251" s="1"/>
  <c r="W252"/>
  <c r="X252" s="1"/>
  <c r="W253"/>
  <c r="X253" s="1"/>
  <c r="W254"/>
  <c r="X254" s="1"/>
  <c r="W255"/>
  <c r="X255" s="1"/>
  <c r="W256"/>
  <c r="X256" s="1"/>
  <c r="W257"/>
  <c r="X257" s="1"/>
  <c r="W258"/>
  <c r="X258" s="1"/>
  <c r="W259"/>
  <c r="X259" s="1"/>
  <c r="W260"/>
  <c r="X260" s="1"/>
  <c r="W261"/>
  <c r="X261" s="1"/>
  <c r="W262"/>
  <c r="X262" s="1"/>
  <c r="W263"/>
  <c r="X263" s="1"/>
  <c r="W264"/>
  <c r="X264" s="1"/>
  <c r="W265"/>
  <c r="X265" s="1"/>
  <c r="W266"/>
  <c r="X266" s="1"/>
  <c r="W267"/>
  <c r="X267" s="1"/>
  <c r="W268"/>
  <c r="X268" s="1"/>
  <c r="W269"/>
  <c r="X269" s="1"/>
  <c r="W270"/>
  <c r="X270" s="1"/>
  <c r="W271"/>
  <c r="X271" s="1"/>
  <c r="W272"/>
  <c r="X272" s="1"/>
  <c r="W273"/>
  <c r="X273" s="1"/>
  <c r="W274"/>
  <c r="X274" s="1"/>
  <c r="W275"/>
  <c r="X275" s="1"/>
  <c r="W276"/>
  <c r="X276" s="1"/>
  <c r="W277"/>
  <c r="X277" s="1"/>
  <c r="W278"/>
  <c r="X278" s="1"/>
  <c r="W279"/>
  <c r="X279" s="1"/>
  <c r="W280"/>
  <c r="X280" s="1"/>
  <c r="W281"/>
  <c r="X281" s="1"/>
  <c r="W282"/>
  <c r="X282" s="1"/>
  <c r="W283"/>
  <c r="X283" s="1"/>
  <c r="W284"/>
  <c r="X284" s="1"/>
  <c r="W285"/>
  <c r="X285" s="1"/>
  <c r="W286"/>
  <c r="X286" s="1"/>
  <c r="W287"/>
  <c r="X287" s="1"/>
  <c r="W288"/>
  <c r="X288" s="1"/>
  <c r="W289"/>
  <c r="X289" s="1"/>
  <c r="W290"/>
  <c r="X290" s="1"/>
  <c r="W291"/>
  <c r="X291" s="1"/>
  <c r="W292"/>
  <c r="X292" s="1"/>
  <c r="W293"/>
  <c r="X293" s="1"/>
  <c r="W294"/>
  <c r="X294" s="1"/>
  <c r="W295"/>
  <c r="X295" s="1"/>
  <c r="W296"/>
  <c r="X296" s="1"/>
  <c r="W297"/>
  <c r="X297" s="1"/>
  <c r="W298"/>
  <c r="X298" s="1"/>
  <c r="W299"/>
  <c r="X299" s="1"/>
  <c r="W300"/>
  <c r="X300" s="1"/>
  <c r="W301"/>
  <c r="X301" s="1"/>
  <c r="W302"/>
  <c r="X302" s="1"/>
  <c r="W303"/>
  <c r="X303" s="1"/>
  <c r="W304"/>
  <c r="X304" s="1"/>
  <c r="W305"/>
  <c r="X305" s="1"/>
  <c r="W306"/>
  <c r="X306" s="1"/>
  <c r="W307"/>
  <c r="X307" s="1"/>
  <c r="W309"/>
  <c r="X309" s="1"/>
  <c r="W310"/>
  <c r="X310" s="1"/>
  <c r="W311"/>
  <c r="X311" s="1"/>
  <c r="W312"/>
  <c r="X312" s="1"/>
  <c r="W313"/>
  <c r="X313" s="1"/>
  <c r="W315"/>
  <c r="X315" s="1"/>
  <c r="W316"/>
  <c r="X316" s="1"/>
  <c r="W317"/>
  <c r="X317" s="1"/>
  <c r="W318"/>
  <c r="X318" s="1"/>
  <c r="W319"/>
  <c r="X319" s="1"/>
  <c r="W320"/>
  <c r="X320" s="1"/>
  <c r="W321"/>
  <c r="X321" s="1"/>
  <c r="W322"/>
  <c r="X322" s="1"/>
  <c r="W323"/>
  <c r="X323" s="1"/>
  <c r="W324"/>
  <c r="X324" s="1"/>
  <c r="W325"/>
  <c r="X325" s="1"/>
  <c r="W326"/>
  <c r="X326" s="1"/>
  <c r="W327"/>
  <c r="X327" s="1"/>
  <c r="W328"/>
  <c r="X328" s="1"/>
  <c r="W329"/>
  <c r="X329" s="1"/>
  <c r="W330"/>
  <c r="X330" s="1"/>
  <c r="W331"/>
  <c r="X331" s="1"/>
  <c r="W332"/>
  <c r="X332" s="1"/>
  <c r="W333"/>
  <c r="X333" s="1"/>
  <c r="W334"/>
  <c r="X334" s="1"/>
  <c r="W335"/>
  <c r="X335" s="1"/>
  <c r="W336"/>
  <c r="X336" s="1"/>
  <c r="W337"/>
  <c r="X337" s="1"/>
  <c r="W338"/>
  <c r="X338" s="1"/>
  <c r="W339"/>
  <c r="X339" s="1"/>
  <c r="W340"/>
  <c r="X340" s="1"/>
  <c r="W341"/>
  <c r="X341" s="1"/>
  <c r="W342"/>
  <c r="X342" s="1"/>
  <c r="W343"/>
  <c r="X343" s="1"/>
  <c r="W344"/>
  <c r="X344" s="1"/>
  <c r="W345"/>
  <c r="X345" s="1"/>
  <c r="W346"/>
  <c r="X346" s="1"/>
  <c r="W347"/>
  <c r="X347" s="1"/>
  <c r="W348"/>
  <c r="X348" s="1"/>
  <c r="W349"/>
  <c r="X349" s="1"/>
  <c r="W350"/>
  <c r="X350" s="1"/>
  <c r="W351"/>
  <c r="X351" s="1"/>
  <c r="W352"/>
  <c r="X352" s="1"/>
  <c r="W353"/>
  <c r="X353" s="1"/>
  <c r="W354"/>
  <c r="X354" s="1"/>
  <c r="W355"/>
  <c r="X355" s="1"/>
  <c r="W356"/>
  <c r="X356" s="1"/>
  <c r="W357"/>
  <c r="X357" s="1"/>
  <c r="W358"/>
  <c r="X358" s="1"/>
  <c r="W209"/>
  <c r="X209" s="1"/>
  <c r="W212"/>
  <c r="X212" s="1"/>
  <c r="W208"/>
  <c r="X208" s="1"/>
  <c r="W202"/>
  <c r="X202" s="1"/>
  <c r="W203"/>
  <c r="X203" s="1"/>
  <c r="W205"/>
  <c r="X205" s="1"/>
  <c r="W207"/>
  <c r="X207" s="1"/>
  <c r="W195"/>
  <c r="X195" s="1"/>
  <c r="W187"/>
  <c r="X187" s="1"/>
  <c r="W188"/>
  <c r="X188" s="1"/>
  <c r="W186"/>
  <c r="X186" s="1"/>
  <c r="W135"/>
  <c r="X135" s="1"/>
  <c r="W92"/>
  <c r="X92" s="1"/>
  <c r="W36"/>
  <c r="X36" s="1"/>
  <c r="W39"/>
  <c r="X39" s="1"/>
  <c r="W185"/>
  <c r="X185" s="1"/>
  <c r="C451" i="1"/>
  <c r="C450"/>
  <c r="C438"/>
  <c r="C439"/>
  <c r="C440"/>
  <c r="C441"/>
  <c r="C442"/>
  <c r="C436"/>
  <c r="C435" s="1"/>
  <c r="C431"/>
  <c r="C432"/>
  <c r="C433"/>
  <c r="C434"/>
  <c r="C465"/>
  <c r="C464" s="1"/>
  <c r="C472"/>
  <c r="C473"/>
  <c r="C474"/>
  <c r="C469"/>
  <c r="C470"/>
  <c r="C467"/>
  <c r="C459"/>
  <c r="C460"/>
  <c r="C461"/>
  <c r="C462"/>
  <c r="C463"/>
  <c r="C453"/>
  <c r="C454"/>
  <c r="C455"/>
  <c r="C456"/>
  <c r="C448"/>
  <c r="C447" s="1"/>
  <c r="C445"/>
  <c r="C446"/>
  <c r="C426"/>
  <c r="C427"/>
  <c r="C428"/>
  <c r="W91" i="2"/>
  <c r="X91" s="1"/>
  <c r="W197"/>
  <c r="X197" s="1"/>
  <c r="C179" i="1"/>
  <c r="C429" l="1"/>
  <c r="C471"/>
  <c r="C437"/>
  <c r="C449"/>
  <c r="C468"/>
  <c r="C458"/>
  <c r="C452"/>
  <c r="C444"/>
  <c r="C425"/>
  <c r="C78"/>
  <c r="C79"/>
  <c r="C80"/>
  <c r="C81"/>
  <c r="C82"/>
  <c r="C83"/>
  <c r="C84"/>
  <c r="C85"/>
  <c r="C86"/>
  <c r="C87"/>
  <c r="C88"/>
  <c r="C89"/>
  <c r="C90"/>
  <c r="C92"/>
  <c r="C93"/>
  <c r="C94"/>
  <c r="C95"/>
  <c r="C96"/>
  <c r="C97"/>
  <c r="C98"/>
  <c r="C99"/>
  <c r="C100"/>
  <c r="C101"/>
  <c r="C102"/>
  <c r="C103"/>
  <c r="C104"/>
  <c r="C105"/>
  <c r="C106"/>
  <c r="C107"/>
  <c r="C108"/>
  <c r="C109"/>
  <c r="C110"/>
  <c r="C111"/>
  <c r="C112"/>
  <c r="C114"/>
  <c r="C115"/>
  <c r="C116"/>
  <c r="C117"/>
  <c r="C118"/>
  <c r="C119"/>
  <c r="C120"/>
  <c r="C121"/>
  <c r="C122"/>
  <c r="C123"/>
  <c r="C124"/>
  <c r="C126"/>
  <c r="C127"/>
  <c r="C128"/>
  <c r="C129"/>
  <c r="C130"/>
  <c r="C131"/>
  <c r="C132"/>
  <c r="C133"/>
  <c r="C135"/>
  <c r="C136"/>
  <c r="C137"/>
  <c r="C138"/>
  <c r="C139"/>
  <c r="C140"/>
  <c r="C141"/>
  <c r="C142"/>
  <c r="C143"/>
  <c r="C144"/>
  <c r="C145"/>
  <c r="C147"/>
  <c r="C148"/>
  <c r="C149"/>
  <c r="C150"/>
  <c r="C151"/>
  <c r="C152"/>
  <c r="C153"/>
  <c r="C154"/>
  <c r="C155"/>
  <c r="C156"/>
  <c r="C157"/>
  <c r="C159"/>
  <c r="C160"/>
  <c r="C161"/>
  <c r="C162"/>
  <c r="C163"/>
  <c r="C164"/>
  <c r="C165"/>
  <c r="C166"/>
  <c r="C167"/>
  <c r="C168"/>
  <c r="C169"/>
  <c r="C170"/>
  <c r="C171"/>
  <c r="C173"/>
  <c r="C174"/>
  <c r="C175"/>
  <c r="C177"/>
  <c r="C178"/>
  <c r="C181"/>
  <c r="C182"/>
  <c r="C183"/>
  <c r="C184"/>
  <c r="C185"/>
  <c r="C186"/>
  <c r="C187"/>
  <c r="C193"/>
  <c r="C194"/>
  <c r="C195"/>
  <c r="C196"/>
  <c r="C197"/>
  <c r="C198"/>
  <c r="C199"/>
  <c r="C200"/>
  <c r="C201"/>
  <c r="C203"/>
  <c r="C204"/>
  <c r="C205"/>
  <c r="C206"/>
  <c r="C207"/>
  <c r="C208"/>
  <c r="C210"/>
  <c r="C211"/>
  <c r="C212"/>
  <c r="C213"/>
  <c r="C214"/>
  <c r="C215"/>
  <c r="C216"/>
  <c r="C218"/>
  <c r="C219"/>
  <c r="C220"/>
  <c r="C221"/>
  <c r="C222"/>
  <c r="C223"/>
  <c r="C224"/>
  <c r="C225"/>
  <c r="C226"/>
  <c r="C227"/>
  <c r="C228"/>
  <c r="C229"/>
  <c r="C230"/>
  <c r="C231"/>
  <c r="C232"/>
  <c r="C234"/>
  <c r="C235"/>
  <c r="C236"/>
  <c r="C237"/>
  <c r="C238"/>
  <c r="C239"/>
  <c r="C240"/>
  <c r="C241"/>
  <c r="C242"/>
  <c r="C243"/>
  <c r="C244"/>
  <c r="C245"/>
  <c r="C246"/>
  <c r="C247"/>
  <c r="C248"/>
  <c r="C250"/>
  <c r="C251"/>
  <c r="C252"/>
  <c r="C253"/>
  <c r="C254"/>
  <c r="C256"/>
  <c r="C257"/>
  <c r="C258"/>
  <c r="C259"/>
  <c r="C261"/>
  <c r="C262"/>
  <c r="C263"/>
  <c r="C265"/>
  <c r="C266"/>
  <c r="C267"/>
  <c r="C268"/>
  <c r="C269"/>
  <c r="C270"/>
  <c r="C271"/>
  <c r="C272"/>
  <c r="C273"/>
  <c r="C274"/>
  <c r="C275"/>
  <c r="C276"/>
  <c r="C277"/>
  <c r="C278"/>
  <c r="C279"/>
  <c r="C280"/>
  <c r="C281"/>
  <c r="C283"/>
  <c r="C284"/>
  <c r="C285"/>
  <c r="C286"/>
  <c r="C287"/>
  <c r="C288"/>
  <c r="C289"/>
  <c r="C290"/>
  <c r="C291"/>
  <c r="C293"/>
  <c r="C294"/>
  <c r="C295"/>
  <c r="C296"/>
  <c r="C297"/>
  <c r="C298"/>
  <c r="C299"/>
  <c r="C300"/>
  <c r="C301"/>
  <c r="C302"/>
  <c r="C303"/>
  <c r="C304"/>
  <c r="C305"/>
  <c r="C306"/>
  <c r="C307"/>
  <c r="C309"/>
  <c r="C310"/>
  <c r="C311"/>
  <c r="C313"/>
  <c r="C314"/>
  <c r="C315"/>
  <c r="C316"/>
  <c r="C317"/>
  <c r="C319"/>
  <c r="C320"/>
  <c r="C321"/>
  <c r="C322"/>
  <c r="C323"/>
  <c r="C324"/>
  <c r="C326"/>
  <c r="C327"/>
  <c r="C328"/>
  <c r="C329"/>
  <c r="C331"/>
  <c r="C332"/>
  <c r="C333"/>
  <c r="C334"/>
  <c r="C335"/>
  <c r="C337"/>
  <c r="C338"/>
  <c r="C339"/>
  <c r="C341"/>
  <c r="C342"/>
  <c r="C343"/>
  <c r="C345"/>
  <c r="C346"/>
  <c r="C347"/>
  <c r="C348"/>
  <c r="C349"/>
  <c r="C350"/>
  <c r="C351"/>
  <c r="C352"/>
  <c r="C353"/>
  <c r="C354"/>
  <c r="C356"/>
  <c r="C357"/>
  <c r="C358"/>
  <c r="C359"/>
  <c r="C360"/>
  <c r="C361"/>
  <c r="C362"/>
  <c r="C363"/>
  <c r="C364"/>
  <c r="C365"/>
  <c r="C366"/>
  <c r="C368"/>
  <c r="C369"/>
  <c r="C370"/>
  <c r="C371"/>
  <c r="C372"/>
  <c r="C373"/>
  <c r="C374"/>
  <c r="C375"/>
  <c r="C376"/>
  <c r="C377"/>
  <c r="C378"/>
  <c r="C379"/>
  <c r="C380"/>
  <c r="C381"/>
  <c r="C382"/>
  <c r="C384"/>
  <c r="C385"/>
  <c r="C386"/>
  <c r="C387"/>
  <c r="C388"/>
  <c r="C389"/>
  <c r="C391"/>
  <c r="C392"/>
  <c r="C393"/>
  <c r="C394"/>
  <c r="C395"/>
  <c r="C396"/>
  <c r="C397"/>
  <c r="C398"/>
  <c r="C400"/>
  <c r="C401"/>
  <c r="C402"/>
  <c r="C403"/>
  <c r="C405"/>
  <c r="C406"/>
  <c r="C407"/>
  <c r="C408"/>
  <c r="C409"/>
  <c r="C410"/>
  <c r="C411"/>
  <c r="C412"/>
  <c r="C414"/>
  <c r="C415"/>
  <c r="C416"/>
  <c r="C417"/>
  <c r="C418"/>
  <c r="C419"/>
  <c r="C421"/>
  <c r="C422"/>
  <c r="C423"/>
  <c r="C424"/>
  <c r="C40"/>
  <c r="C41"/>
  <c r="C42"/>
  <c r="C43"/>
  <c r="C44"/>
  <c r="C45"/>
  <c r="C46"/>
  <c r="C47"/>
  <c r="C48"/>
  <c r="C49"/>
  <c r="C50"/>
  <c r="C51"/>
  <c r="C52"/>
  <c r="C53"/>
  <c r="C54"/>
  <c r="C55"/>
  <c r="C56"/>
  <c r="C57"/>
  <c r="C58"/>
  <c r="C59"/>
  <c r="C60"/>
  <c r="C61"/>
  <c r="C62"/>
  <c r="C63"/>
  <c r="C64"/>
  <c r="C65"/>
  <c r="C66"/>
  <c r="C67"/>
  <c r="C68"/>
  <c r="C69"/>
  <c r="C70"/>
  <c r="C71"/>
  <c r="C72"/>
  <c r="C73"/>
  <c r="C75"/>
  <c r="C318" l="1"/>
  <c r="C312"/>
  <c r="C260"/>
  <c r="C172"/>
  <c r="C176"/>
  <c r="C282"/>
  <c r="C413"/>
  <c r="C404"/>
  <c r="C340"/>
  <c r="C233"/>
  <c r="C113"/>
  <c r="C355"/>
  <c r="C330"/>
  <c r="C325"/>
  <c r="C308"/>
  <c r="C264"/>
  <c r="C249"/>
  <c r="C192"/>
  <c r="C125"/>
  <c r="C91"/>
  <c r="C292"/>
  <c r="C217"/>
  <c r="C158"/>
  <c r="C399"/>
  <c r="C390"/>
  <c r="C255"/>
  <c r="C202"/>
  <c r="C180"/>
  <c r="C134"/>
  <c r="C420"/>
  <c r="C383"/>
  <c r="C367"/>
  <c r="C344"/>
  <c r="C336"/>
  <c r="C209"/>
  <c r="C146"/>
  <c r="C77"/>
  <c r="W26" i="3"/>
  <c r="X26" s="1"/>
  <c r="W27"/>
  <c r="X27" s="1"/>
  <c r="W25"/>
  <c r="X25" s="1"/>
  <c r="W201" i="2" l="1"/>
  <c r="X201" s="1"/>
  <c r="W131"/>
  <c r="X131" s="1"/>
  <c r="W194"/>
  <c r="X194" s="1"/>
  <c r="W200" l="1"/>
  <c r="X200" s="1"/>
  <c r="W140" l="1"/>
  <c r="X140" s="1"/>
  <c r="W24" i="3"/>
  <c r="X24" s="1"/>
  <c r="W198" i="2" l="1"/>
  <c r="X198" s="1"/>
  <c r="W199"/>
  <c r="X199" s="1"/>
  <c r="W113"/>
  <c r="X113" s="1"/>
  <c r="W43"/>
  <c r="X43" s="1"/>
  <c r="W41"/>
  <c r="C39" i="1"/>
  <c r="X41" i="2" l="1"/>
  <c r="W151"/>
  <c r="X151" s="1"/>
  <c r="W152"/>
  <c r="X152" s="1"/>
  <c r="W180"/>
  <c r="X180" s="1"/>
  <c r="W178"/>
  <c r="X178" s="1"/>
  <c r="W19" i="3" l="1"/>
  <c r="X19" s="1"/>
  <c r="W20"/>
  <c r="X20" s="1"/>
  <c r="W21"/>
  <c r="X21" s="1"/>
  <c r="W22"/>
  <c r="X22" s="1"/>
  <c r="W23"/>
  <c r="X23" s="1"/>
  <c r="W192" i="2"/>
  <c r="X192" s="1"/>
  <c r="W136"/>
  <c r="X136" s="1"/>
  <c r="W137"/>
  <c r="W138"/>
  <c r="X138" s="1"/>
  <c r="W129"/>
  <c r="X129" s="1"/>
  <c r="W130"/>
  <c r="X130" s="1"/>
  <c r="W132"/>
  <c r="X132" s="1"/>
  <c r="W133"/>
  <c r="X133" s="1"/>
  <c r="W134"/>
  <c r="X134" s="1"/>
  <c r="X137" l="1"/>
  <c r="W18" i="3"/>
  <c r="X18" s="1"/>
  <c r="X127" i="2" l="1"/>
  <c r="W128"/>
  <c r="X128" s="1"/>
  <c r="W139"/>
  <c r="X139" s="1"/>
  <c r="W141"/>
  <c r="X141" s="1"/>
  <c r="W90"/>
  <c r="X90" s="1"/>
  <c r="W89"/>
  <c r="X89" s="1"/>
  <c r="W88" l="1"/>
  <c r="X88" s="1"/>
  <c r="W87"/>
  <c r="X87" s="1"/>
  <c r="X12" i="1" l="1"/>
  <c r="X11"/>
  <c r="X10"/>
  <c r="W12"/>
  <c r="W11"/>
  <c r="W10"/>
  <c r="U9"/>
  <c r="T9"/>
  <c r="R9"/>
  <c r="Q9"/>
  <c r="P9"/>
  <c r="O9"/>
  <c r="N9"/>
  <c r="W40" i="2" l="1"/>
  <c r="X40" s="1"/>
  <c r="W190" l="1"/>
  <c r="X190" s="1"/>
  <c r="W191"/>
  <c r="W193"/>
  <c r="X193" s="1"/>
  <c r="W177"/>
  <c r="X177" s="1"/>
  <c r="W179"/>
  <c r="X179" s="1"/>
  <c r="W181"/>
  <c r="X181" s="1"/>
  <c r="W182"/>
  <c r="X182" s="1"/>
  <c r="W183"/>
  <c r="X183" s="1"/>
  <c r="W184"/>
  <c r="X184" s="1"/>
  <c r="W175"/>
  <c r="X175" s="1"/>
  <c r="W176"/>
  <c r="X176" s="1"/>
  <c r="W95"/>
  <c r="X95" s="1"/>
  <c r="W96"/>
  <c r="X96" s="1"/>
  <c r="W97"/>
  <c r="X97" s="1"/>
  <c r="W99"/>
  <c r="X99" s="1"/>
  <c r="W100"/>
  <c r="X100" s="1"/>
  <c r="W101"/>
  <c r="X101" s="1"/>
  <c r="W102"/>
  <c r="X102" s="1"/>
  <c r="W67"/>
  <c r="X67" s="1"/>
  <c r="W68"/>
  <c r="X68" s="1"/>
  <c r="W69"/>
  <c r="X69" s="1"/>
  <c r="W70"/>
  <c r="X70" s="1"/>
  <c r="W71"/>
  <c r="X71" s="1"/>
  <c r="W72"/>
  <c r="X72" s="1"/>
  <c r="W73"/>
  <c r="X73" s="1"/>
  <c r="W74"/>
  <c r="X74" s="1"/>
  <c r="W75"/>
  <c r="X75" s="1"/>
  <c r="W76"/>
  <c r="X76" s="1"/>
  <c r="W77"/>
  <c r="X77" s="1"/>
  <c r="W78"/>
  <c r="X78" s="1"/>
  <c r="W79"/>
  <c r="X79" s="1"/>
  <c r="W80"/>
  <c r="X80" s="1"/>
  <c r="W81"/>
  <c r="X81" s="1"/>
  <c r="W82"/>
  <c r="X82" s="1"/>
  <c r="W83"/>
  <c r="X83" s="1"/>
  <c r="W84"/>
  <c r="X84" s="1"/>
  <c r="W85"/>
  <c r="X85" s="1"/>
  <c r="W86"/>
  <c r="X86" s="1"/>
  <c r="W45"/>
  <c r="X45" s="1"/>
  <c r="W46"/>
  <c r="X46" s="1"/>
  <c r="W47"/>
  <c r="X47" s="1"/>
  <c r="W48"/>
  <c r="X48" s="1"/>
  <c r="W49"/>
  <c r="X49" s="1"/>
  <c r="W50"/>
  <c r="X50" s="1"/>
  <c r="W51"/>
  <c r="X51" s="1"/>
  <c r="W52"/>
  <c r="X52" s="1"/>
  <c r="W53"/>
  <c r="X53" s="1"/>
  <c r="W54"/>
  <c r="X54" s="1"/>
  <c r="W55"/>
  <c r="X55" s="1"/>
  <c r="W56"/>
  <c r="X56" s="1"/>
  <c r="W57"/>
  <c r="X57" s="1"/>
  <c r="W58"/>
  <c r="X58" s="1"/>
  <c r="W59"/>
  <c r="X59" s="1"/>
  <c r="W60"/>
  <c r="X60" s="1"/>
  <c r="W61"/>
  <c r="X61" s="1"/>
  <c r="W62"/>
  <c r="X62" s="1"/>
  <c r="W63"/>
  <c r="X63" s="1"/>
  <c r="W64"/>
  <c r="X64" s="1"/>
  <c r="W11"/>
  <c r="X11" s="1"/>
  <c r="W12"/>
  <c r="X12" s="1"/>
  <c r="W13"/>
  <c r="X13" s="1"/>
  <c r="W14"/>
  <c r="X14" s="1"/>
  <c r="W15"/>
  <c r="X15" s="1"/>
  <c r="W16"/>
  <c r="X16" s="1"/>
  <c r="W17"/>
  <c r="X17" s="1"/>
  <c r="W18"/>
  <c r="X18" s="1"/>
  <c r="W19"/>
  <c r="X19" s="1"/>
  <c r="W20"/>
  <c r="X20" s="1"/>
  <c r="W21"/>
  <c r="X21" s="1"/>
  <c r="W22"/>
  <c r="X22" s="1"/>
  <c r="W23"/>
  <c r="X23" s="1"/>
  <c r="W24"/>
  <c r="X24" s="1"/>
  <c r="W25"/>
  <c r="X25" s="1"/>
  <c r="W26"/>
  <c r="X26" s="1"/>
  <c r="W27"/>
  <c r="X27" s="1"/>
  <c r="W28"/>
  <c r="X28" s="1"/>
  <c r="W29"/>
  <c r="X29" s="1"/>
  <c r="W30"/>
  <c r="X30" s="1"/>
  <c r="W31"/>
  <c r="X31" s="1"/>
  <c r="W32"/>
  <c r="X32" s="1"/>
  <c r="W33"/>
  <c r="X33" s="1"/>
  <c r="W34"/>
  <c r="X34" s="1"/>
  <c r="W35"/>
  <c r="X35" s="1"/>
  <c r="W42"/>
  <c r="X42" s="1"/>
  <c r="W174"/>
  <c r="X174" s="1"/>
  <c r="W44"/>
  <c r="X44" s="1"/>
  <c r="W66"/>
  <c r="X66" s="1"/>
  <c r="W94"/>
  <c r="X94" s="1"/>
  <c r="W104"/>
  <c r="X104" s="1"/>
  <c r="W106"/>
  <c r="X106" s="1"/>
  <c r="W107"/>
  <c r="X107" s="1"/>
  <c r="W108"/>
  <c r="X108" s="1"/>
  <c r="W109"/>
  <c r="X109" s="1"/>
  <c r="W110"/>
  <c r="X110" s="1"/>
  <c r="W112"/>
  <c r="X112" s="1"/>
  <c r="W114"/>
  <c r="X114" s="1"/>
  <c r="W115"/>
  <c r="X115" s="1"/>
  <c r="W116"/>
  <c r="X116" s="1"/>
  <c r="W117"/>
  <c r="X117" s="1"/>
  <c r="W118"/>
  <c r="X118" s="1"/>
  <c r="W120"/>
  <c r="X120" s="1"/>
  <c r="W122"/>
  <c r="X122" s="1"/>
  <c r="W123"/>
  <c r="X123" s="1"/>
  <c r="W124"/>
  <c r="X124" s="1"/>
  <c r="W125"/>
  <c r="X125" s="1"/>
  <c r="W126"/>
  <c r="X126" s="1"/>
  <c r="W143"/>
  <c r="X143" s="1"/>
  <c r="W144"/>
  <c r="X144" s="1"/>
  <c r="W146"/>
  <c r="X146" s="1"/>
  <c r="W147"/>
  <c r="X147" s="1"/>
  <c r="W149"/>
  <c r="X149" s="1"/>
  <c r="W150"/>
  <c r="X150" s="1"/>
  <c r="W154"/>
  <c r="X154" s="1"/>
  <c r="W155"/>
  <c r="X155" s="1"/>
  <c r="W156"/>
  <c r="X156" s="1"/>
  <c r="W158"/>
  <c r="X158" s="1"/>
  <c r="W159"/>
  <c r="X159" s="1"/>
  <c r="W160"/>
  <c r="X160" s="1"/>
  <c r="W161"/>
  <c r="X161" s="1"/>
  <c r="W162"/>
  <c r="X162" s="1"/>
  <c r="W164"/>
  <c r="X164" s="1"/>
  <c r="W165"/>
  <c r="X165" s="1"/>
  <c r="W166"/>
  <c r="X166" s="1"/>
  <c r="W167"/>
  <c r="X167" s="1"/>
  <c r="W168"/>
  <c r="X168" s="1"/>
  <c r="W169"/>
  <c r="X169" s="1"/>
  <c r="W170"/>
  <c r="X170" s="1"/>
  <c r="W171"/>
  <c r="X171" s="1"/>
  <c r="W172"/>
  <c r="X172" s="1"/>
  <c r="W173"/>
  <c r="X173" s="1"/>
  <c r="X191" l="1"/>
  <c r="W10"/>
  <c r="H10" i="1" l="1"/>
  <c r="D10"/>
  <c r="X10" i="2"/>
  <c r="W13" i="3"/>
  <c r="X13" s="1"/>
  <c r="W17"/>
  <c r="X17" s="1"/>
  <c r="W16"/>
  <c r="X16" s="1"/>
  <c r="AD1" i="2"/>
  <c r="W11" i="3"/>
  <c r="X11" s="1"/>
  <c r="W12"/>
  <c r="X12" s="1"/>
  <c r="W14"/>
  <c r="X14" s="1"/>
  <c r="W15"/>
  <c r="X15" s="1"/>
  <c r="W29"/>
  <c r="X29" s="1"/>
  <c r="AA35" i="2" l="1"/>
  <c r="A18" i="1"/>
  <c r="B18" s="1"/>
  <c r="A19"/>
  <c r="B19" s="1"/>
  <c r="A20"/>
  <c r="B20" s="1"/>
  <c r="A21"/>
  <c r="B21" s="1"/>
  <c r="A22"/>
  <c r="B22" s="1"/>
  <c r="C28"/>
  <c r="C30" s="1"/>
  <c r="D28"/>
  <c r="D29" s="1"/>
  <c r="E28"/>
  <c r="E29" s="1"/>
  <c r="W10" i="3"/>
  <c r="AA1"/>
  <c r="AB1"/>
  <c r="AC1"/>
  <c r="AD1"/>
  <c r="AE1"/>
  <c r="AF1"/>
  <c r="AA2"/>
  <c r="AB2"/>
  <c r="AC2"/>
  <c r="AD2"/>
  <c r="AE2"/>
  <c r="AF2"/>
  <c r="AA3"/>
  <c r="AB3"/>
  <c r="AC3"/>
  <c r="AD3"/>
  <c r="AA4"/>
  <c r="AC4"/>
  <c r="AA5"/>
  <c r="AC5"/>
  <c r="AA6"/>
  <c r="AA7"/>
  <c r="AA8"/>
  <c r="AA8" i="2"/>
  <c r="AA7"/>
  <c r="AA6"/>
  <c r="H9" i="1"/>
  <c r="AF2" i="2"/>
  <c r="AF1"/>
  <c r="AE2"/>
  <c r="AE1"/>
  <c r="AC5"/>
  <c r="AC4"/>
  <c r="AC3"/>
  <c r="AC2"/>
  <c r="AC1"/>
  <c r="AB3"/>
  <c r="AB2"/>
  <c r="AB1"/>
  <c r="AD3"/>
  <c r="AD2"/>
  <c r="AA5"/>
  <c r="AA4"/>
  <c r="AA3"/>
  <c r="AA2"/>
  <c r="AA1"/>
  <c r="AA3" i="6"/>
  <c r="AA2"/>
  <c r="AA1"/>
  <c r="J9" i="1"/>
  <c r="I9"/>
  <c r="G9"/>
  <c r="F9"/>
  <c r="E9"/>
  <c r="C9"/>
  <c r="D9"/>
  <c r="A8"/>
  <c r="A5"/>
  <c r="A4"/>
  <c r="C29" l="1"/>
  <c r="C31" s="1"/>
  <c r="D30"/>
  <c r="F10"/>
  <c r="C10"/>
  <c r="H11"/>
  <c r="C19"/>
  <c r="X10" i="3"/>
  <c r="F11" i="1"/>
  <c r="G10"/>
  <c r="I10"/>
  <c r="E10"/>
  <c r="E11"/>
  <c r="J11"/>
  <c r="C11"/>
  <c r="G11"/>
  <c r="E30"/>
  <c r="E31" s="1"/>
  <c r="J10"/>
  <c r="D11"/>
  <c r="I11"/>
  <c r="B29" l="1"/>
  <c r="F12"/>
  <c r="B30"/>
  <c r="H12"/>
  <c r="J19"/>
  <c r="F19"/>
  <c r="J18"/>
  <c r="J22"/>
  <c r="E12"/>
  <c r="C12"/>
  <c r="B10"/>
  <c r="D12"/>
  <c r="G21"/>
  <c r="F21"/>
  <c r="E19"/>
  <c r="D19"/>
  <c r="I19"/>
  <c r="H18"/>
  <c r="H20"/>
  <c r="H22"/>
  <c r="G18"/>
  <c r="G22"/>
  <c r="F18"/>
  <c r="F22"/>
  <c r="E20"/>
  <c r="D20"/>
  <c r="C20"/>
  <c r="I20"/>
  <c r="J21"/>
  <c r="E21"/>
  <c r="D21"/>
  <c r="C21"/>
  <c r="I21"/>
  <c r="H19"/>
  <c r="H21"/>
  <c r="G20"/>
  <c r="F20"/>
  <c r="E18"/>
  <c r="E22"/>
  <c r="D18"/>
  <c r="D22"/>
  <c r="C18"/>
  <c r="C22"/>
  <c r="I18"/>
  <c r="I22"/>
  <c r="I12"/>
  <c r="G12"/>
  <c r="J12"/>
  <c r="B11"/>
  <c r="J20"/>
  <c r="G19"/>
  <c r="B12" l="1"/>
  <c r="D13" s="1"/>
  <c r="B31"/>
  <c r="J23"/>
  <c r="G23"/>
  <c r="G24" s="1"/>
  <c r="I23"/>
  <c r="D23"/>
  <c r="F23"/>
  <c r="F24" s="1"/>
  <c r="C23"/>
  <c r="E23"/>
  <c r="E24" s="1"/>
  <c r="H23"/>
  <c r="B23" l="1"/>
  <c r="H24" s="1"/>
  <c r="E13"/>
  <c r="G13"/>
  <c r="F13"/>
  <c r="H13"/>
  <c r="C13"/>
  <c r="D31"/>
  <c r="D32" s="1"/>
  <c r="C32"/>
  <c r="E32"/>
  <c r="C24" l="1"/>
  <c r="D24"/>
</calcChain>
</file>

<file path=xl/comments1.xml><?xml version="1.0" encoding="utf-8"?>
<comments xmlns="http://schemas.openxmlformats.org/spreadsheetml/2006/main">
  <authors>
    <author>Avati, Santosh Kumar</author>
  </authors>
  <commentList>
    <comment ref="A38" authorId="0">
      <text>
        <r>
          <rPr>
            <b/>
            <sz val="9"/>
            <color indexed="81"/>
            <rFont val="Tahoma"/>
            <family val="2"/>
          </rPr>
          <t>Avati, Santosh Kumar:</t>
        </r>
        <r>
          <rPr>
            <sz val="9"/>
            <color indexed="81"/>
            <rFont val="Tahoma"/>
            <family val="2"/>
          </rPr>
          <t xml:space="preserve">
VisionSDK_Requirements.xls
VisionSDK_Requirements-Safety-V1.1_DOORS_Upload_v2.xls
</t>
        </r>
      </text>
    </comment>
  </commentList>
</comments>
</file>

<file path=xl/sharedStrings.xml><?xml version="1.0" encoding="utf-8"?>
<sst xmlns="http://schemas.openxmlformats.org/spreadsheetml/2006/main" count="7330" uniqueCount="1800">
  <si>
    <t>Platform</t>
  </si>
  <si>
    <t>Test Summary</t>
  </si>
  <si>
    <t>Tester Name</t>
  </si>
  <si>
    <t>Reliability</t>
  </si>
  <si>
    <t>State</t>
  </si>
  <si>
    <t>Sanity</t>
  </si>
  <si>
    <t>Regression</t>
  </si>
  <si>
    <t>Full</t>
  </si>
  <si>
    <t>Test Automation</t>
  </si>
  <si>
    <t>Test Case automation has been planned but not yet completed</t>
  </si>
  <si>
    <t>Test Case covers functional aspects of the module</t>
  </si>
  <si>
    <t>Test Coverage</t>
  </si>
  <si>
    <t>Out of Test Scope</t>
  </si>
  <si>
    <t>No Testing Required</t>
  </si>
  <si>
    <t>Test Definition Pending</t>
  </si>
  <si>
    <t>This requirement cannot be tested by System Test</t>
  </si>
  <si>
    <t>This requirement does not require any testing</t>
  </si>
  <si>
    <t>Test Definition for this requirement is pending</t>
  </si>
  <si>
    <t>Test Case can be run only on Post Silicon Platform</t>
  </si>
  <si>
    <t>This test needs to be run by Development team before release to System Test. This is part of the input criteria</t>
  </si>
  <si>
    <t>This Test need not be run by the development team before releasing to System Test</t>
  </si>
  <si>
    <t>The release number</t>
  </si>
  <si>
    <t>The platform or board on which the tests were run</t>
  </si>
  <si>
    <t>Name of the tester</t>
  </si>
  <si>
    <t>Scope can be Sanity, Regression or Full</t>
  </si>
  <si>
    <t>System</t>
  </si>
  <si>
    <t>Test can not be run because of Hardware is not available on the platform or Hardware does not support this feature.</t>
  </si>
  <si>
    <t>NRY</t>
  </si>
  <si>
    <t>Test is not required to run for this release</t>
  </si>
  <si>
    <t>Procedure</t>
  </si>
  <si>
    <t>PASS / FAIL Criteria</t>
  </si>
  <si>
    <t xml:space="preserve"> S. No.</t>
  </si>
  <si>
    <t>Author</t>
  </si>
  <si>
    <t>Version</t>
  </si>
  <si>
    <t>Date</t>
  </si>
  <si>
    <t>Approval</t>
  </si>
  <si>
    <t>Test Case Id</t>
  </si>
  <si>
    <t>PASS / FAIL</t>
  </si>
  <si>
    <t>Name</t>
  </si>
  <si>
    <t>Description</t>
  </si>
  <si>
    <t>Total</t>
  </si>
  <si>
    <t>PASS</t>
  </si>
  <si>
    <t>FAIL</t>
  </si>
  <si>
    <t>Blocked</t>
  </si>
  <si>
    <t>Not Run</t>
  </si>
  <si>
    <t>BLK</t>
  </si>
  <si>
    <t>NA</t>
  </si>
  <si>
    <t>Test State</t>
  </si>
  <si>
    <t>Test Not Run Yet</t>
  </si>
  <si>
    <t>Pass</t>
  </si>
  <si>
    <t>Test Pass</t>
  </si>
  <si>
    <t>Fail</t>
  </si>
  <si>
    <t>Test Fail</t>
  </si>
  <si>
    <t>Not Applicable</t>
  </si>
  <si>
    <t>Planned</t>
  </si>
  <si>
    <t>Functional</t>
  </si>
  <si>
    <t>Completed</t>
  </si>
  <si>
    <t>Not Scoped</t>
  </si>
  <si>
    <t>No. of Tests</t>
  </si>
  <si>
    <t>Usability</t>
  </si>
  <si>
    <t>Performance</t>
  </si>
  <si>
    <t>Release</t>
  </si>
  <si>
    <t>Setup</t>
  </si>
  <si>
    <t>Pre Silicon Scope</t>
  </si>
  <si>
    <t>Automated</t>
  </si>
  <si>
    <t>-</t>
  </si>
  <si>
    <t xml:space="preserve">If it is the initial draft then the document has not yet been approved. </t>
  </si>
  <si>
    <t>PDS</t>
  </si>
  <si>
    <t>Version of the document signed off on PDS</t>
  </si>
  <si>
    <t>Project Manager</t>
  </si>
  <si>
    <t>Versions subsequent to PDS sign off, that are approved by the TI Project Manager.</t>
  </si>
  <si>
    <t>Requirements Coverage</t>
  </si>
  <si>
    <t>Requirement xxx</t>
  </si>
  <si>
    <t>Map tests that are derived from protocol, hardware or IP but do not have a specific software requirement as system</t>
  </si>
  <si>
    <t>Test Category</t>
  </si>
  <si>
    <t>Test Setup</t>
  </si>
  <si>
    <t>Setup xxx</t>
  </si>
  <si>
    <t>Describe the test setup for the test case</t>
  </si>
  <si>
    <t>Automation Status</t>
  </si>
  <si>
    <t>Stress</t>
  </si>
  <si>
    <t>Yes</t>
  </si>
  <si>
    <t>No</t>
  </si>
  <si>
    <t>Test Summary: Only Sanity Checks have been run on the release
Test Case: This Test is identified to run for Sanity Checks</t>
  </si>
  <si>
    <t>Test Summary: Only Regression was completed on the release
Test Case: This Test is identified to run for Regression</t>
  </si>
  <si>
    <t>Test Summary: All Tests have been run
Test Case: This Test is identified to run in a full cycle</t>
  </si>
  <si>
    <t>Test Case covers performance, profiling, latency etc. Audio Quality and Video Quality tests will be covered here
IEEE Defn: To determine if the software can handle the anticipated amount of work in the required time</t>
  </si>
  <si>
    <t>YES</t>
  </si>
  <si>
    <t>NO</t>
  </si>
  <si>
    <t>Test Blocked because of other test case failure</t>
  </si>
  <si>
    <t>DNR</t>
  </si>
  <si>
    <t>Development Not Ready</t>
  </si>
  <si>
    <t>Development Team is not implemented the feature yet</t>
  </si>
  <si>
    <t>NST</t>
  </si>
  <si>
    <t>Not Scoped for Test Execution</t>
  </si>
  <si>
    <t>Test Not Ready</t>
  </si>
  <si>
    <t>Test Team is not ready with test infrastructure</t>
  </si>
  <si>
    <t>TNR</t>
  </si>
  <si>
    <t>Information in this document is subject to change without notice.  Texas Instruments may have pending patent applications, trademarks, copyrights, or other intellectual property rights covering matter in this document.  The furnishing of this documents is given for usage with Texas Instruments products only and does not give you any license to the intellectual property that might be contained within this document.  Texas Instruments makes no implied or expressed warranties in this document and is not responsible for the products based from this document.</t>
  </si>
  <si>
    <t>Pramod Mali</t>
  </si>
  <si>
    <t>Test Matrix template</t>
  </si>
  <si>
    <t>Modified Test summary, test sheet. 
Introduce help page</t>
  </si>
  <si>
    <t>Revision History</t>
  </si>
  <si>
    <t>Initial Draft</t>
  </si>
  <si>
    <t>Template Revision History</t>
  </si>
  <si>
    <t>TestID2020</t>
  </si>
  <si>
    <t>TestID2025</t>
  </si>
  <si>
    <t>TestID2030</t>
  </si>
  <si>
    <t>TestID2035</t>
  </si>
  <si>
    <t>TestID2040</t>
  </si>
  <si>
    <t>TestID2045</t>
  </si>
  <si>
    <t>TestID2050</t>
  </si>
  <si>
    <t>TestID2055</t>
  </si>
  <si>
    <t>TestID2060</t>
  </si>
  <si>
    <t>IR</t>
  </si>
  <si>
    <t>Test Code</t>
  </si>
  <si>
    <t>Test Scope</t>
  </si>
  <si>
    <t>Test Stream</t>
  </si>
  <si>
    <t>Acceptance Test Case</t>
  </si>
  <si>
    <t>Development Test Case</t>
  </si>
  <si>
    <t xml:space="preserve">Total
</t>
  </si>
  <si>
    <t>% Complete</t>
  </si>
  <si>
    <t>% Automation</t>
  </si>
  <si>
    <t>Execution Status based on Test Category</t>
  </si>
  <si>
    <t>setup_TestSetup2</t>
  </si>
  <si>
    <t>Test Case covers usability/api/look and feel aspects of the module</t>
  </si>
  <si>
    <t>Test Case ensures that the component does not fail over time
IEEE Definition: The ability of a system or component to perform its required functions under stated conditions for a specified period of tim</t>
  </si>
  <si>
    <t>Test Case checks for API stability, load/unload of modules, create/delete, stress under different load conditions etc.
IEEE Definition: To determine if the software can handle an unanticipated amount of work</t>
  </si>
  <si>
    <t>Pre-Silicon Scope</t>
  </si>
  <si>
    <t>Test Case can be run in both Pre-Silicon and Post Silicon Platforms</t>
  </si>
  <si>
    <t>Test Case cannot be automated or not planned</t>
  </si>
  <si>
    <t>SRD Name and Version</t>
  </si>
  <si>
    <t>Map the SRD URL to this location in the summary sheet so that the latest SRD can be easily referred</t>
  </si>
  <si>
    <t>Map all tests to this requirement. Make sure that the Testing Scope in the summary is also filled up</t>
  </si>
  <si>
    <t>Test Case has been automated. The "Test Code" field cannot be empty if the test is automated</t>
  </si>
  <si>
    <t>This test has been aligned with FAEs or customers as the acceptance test for the release</t>
  </si>
  <si>
    <t>Additional tests that will not be aligned with FAEs or customers for acceptance of the release</t>
  </si>
  <si>
    <t>Requirement Mapping OR Customer IR</t>
  </si>
  <si>
    <t>Customer IR</t>
  </si>
  <si>
    <t>Include Customer IR number (and/or Requirement Id) for the test cases which are added to cover the customer scenario</t>
  </si>
  <si>
    <t>Simple Capture Display</t>
  </si>
  <si>
    <t xml:space="preserve">DSP1 ---&gt; IPU1_1 ---&gt; DSP2 </t>
  </si>
  <si>
    <t>EVE1 ---&gt; DSP1 ---&gt; EVE2
---&gt; DSP2 ---&gt; EVE3 ---&gt;
A15_0 ---&gt; IPU1_1 ---&gt; EVE4 (Repeated twice)</t>
  </si>
  <si>
    <t>1 Output Queue (No Dup)</t>
  </si>
  <si>
    <t xml:space="preserve">2 Output Queues </t>
  </si>
  <si>
    <t>3 Output Queues</t>
  </si>
  <si>
    <t>4 Output Queues</t>
  </si>
  <si>
    <t>5 Output Queues</t>
  </si>
  <si>
    <t xml:space="preserve">2 Input Queues </t>
  </si>
  <si>
    <t>3 Input Queues</t>
  </si>
  <si>
    <t>4 Input Queues</t>
  </si>
  <si>
    <t>5 Input Queues</t>
  </si>
  <si>
    <t>1 Input Queue (No Merge)</t>
  </si>
  <si>
    <t>6 Input Queues</t>
  </si>
  <si>
    <t>Frame Copy on EVE1 - CPU</t>
  </si>
  <si>
    <t>Frame Copy on EVE2 - CPU</t>
  </si>
  <si>
    <t>Frame Copy on EVE3 - CPU</t>
  </si>
  <si>
    <t>Frame Copy on EVE4 - CPU</t>
  </si>
  <si>
    <t>Frame Copy on DSP1 - CPU</t>
  </si>
  <si>
    <t>Frame Copy on DSP2 - CPU</t>
  </si>
  <si>
    <t>Frame Copy on A15_0 - CPU</t>
  </si>
  <si>
    <t>Frame Copy on EVE1 - DMA</t>
  </si>
  <si>
    <t>Frame Copy on DSP1 - DMA</t>
  </si>
  <si>
    <t>Color To Gray on EVE1</t>
  </si>
  <si>
    <t>Color To Gray on DSP1</t>
  </si>
  <si>
    <t>Scaled Mode</t>
  </si>
  <si>
    <t xml:space="preserve">&lt;Capture Display - Functional &gt; Test Cases </t>
  </si>
  <si>
    <t xml:space="preserve">&lt; Connector Links - Functional &gt; Test Cases </t>
  </si>
  <si>
    <t xml:space="preserve">&lt; Algorithm Links - Functional &gt; Test Cases </t>
  </si>
  <si>
    <t xml:space="preserve">&lt; VPE Link - Functional &gt; Test Cases </t>
  </si>
  <si>
    <t>Capture Dup Display
 (Single Channel)</t>
  </si>
  <si>
    <t>Capture Merge Display
 (Single Channel)</t>
  </si>
  <si>
    <t>Capture Frame Copy Algorithm Display
 (Single Channel)</t>
  </si>
  <si>
    <t>Capture VPE Display
 (Single Channel)</t>
  </si>
  <si>
    <t xml:space="preserve">&lt; DMA SW MS Link - Functional &gt; Test Cases </t>
  </si>
  <si>
    <t>1 output window</t>
  </si>
  <si>
    <t>4 output windows</t>
  </si>
  <si>
    <t>Only Channel 1 must be displayed with no buffer drops</t>
  </si>
  <si>
    <t>TestID2105</t>
  </si>
  <si>
    <t>TestID2110</t>
  </si>
  <si>
    <t>TestID2115</t>
  </si>
  <si>
    <t>TestID2120</t>
  </si>
  <si>
    <t>TestID2125</t>
  </si>
  <si>
    <t>TestID2130</t>
  </si>
  <si>
    <t>TestID2135</t>
  </si>
  <si>
    <t>TestID2140</t>
  </si>
  <si>
    <t>TestID2145</t>
  </si>
  <si>
    <t>TestID2150</t>
  </si>
  <si>
    <t>TestID2155</t>
  </si>
  <si>
    <t>TestID2160</t>
  </si>
  <si>
    <t>TestID2165</t>
  </si>
  <si>
    <t>TestID2210</t>
  </si>
  <si>
    <t>TestID2215</t>
  </si>
  <si>
    <t>TestID2220</t>
  </si>
  <si>
    <t>TestID2225</t>
  </si>
  <si>
    <t>TestID2230</t>
  </si>
  <si>
    <t>TestID2235</t>
  </si>
  <si>
    <t>TestID2240</t>
  </si>
  <si>
    <t>TestID2245</t>
  </si>
  <si>
    <t>TestID2250</t>
  </si>
  <si>
    <t>TestID2255</t>
  </si>
  <si>
    <t>TestID2260</t>
  </si>
  <si>
    <t>TestID2265</t>
  </si>
  <si>
    <t>TestID2270</t>
  </si>
  <si>
    <t>TestID2275</t>
  </si>
  <si>
    <t>TestID2280</t>
  </si>
  <si>
    <t>TestID2290</t>
  </si>
  <si>
    <t>TestID2295</t>
  </si>
  <si>
    <t>TestID2300</t>
  </si>
  <si>
    <t>TestID2305</t>
  </si>
  <si>
    <t>TestID2310</t>
  </si>
  <si>
    <t>TestID2315</t>
  </si>
  <si>
    <t>TestID2320</t>
  </si>
  <si>
    <t>TestID2325</t>
  </si>
  <si>
    <t>TestID2345</t>
  </si>
  <si>
    <t>TestID2355</t>
  </si>
  <si>
    <t>TestID2360</t>
  </si>
  <si>
    <t>TestID2365</t>
  </si>
  <si>
    <t>TestID2370</t>
  </si>
  <si>
    <t>TestID2375</t>
  </si>
  <si>
    <t>TestID2380</t>
  </si>
  <si>
    <t>TestID2385</t>
  </si>
  <si>
    <t>TestID2420</t>
  </si>
  <si>
    <t>TestID2440</t>
  </si>
  <si>
    <t>TestID2455</t>
  </si>
  <si>
    <t>TestID2475</t>
  </si>
  <si>
    <t>TestID2490</t>
  </si>
  <si>
    <t>Capture VPE SYNC DMA SW MS Display - Number of windows
(4 Channels)</t>
  </si>
  <si>
    <t>Capture VPE SYNC DMA SW MS Display - Enable Local DMA
(4 Channels)</t>
  </si>
  <si>
    <t>DSP1 - Local EDMA Enabled</t>
  </si>
  <si>
    <t>DSP1 - System DMA Enabled</t>
  </si>
  <si>
    <t>DSP2 - Local EDMA Enabled</t>
  </si>
  <si>
    <t>DSP2 - System DMA Enabled</t>
  </si>
  <si>
    <t>&lt; Capture Display Debug Mode with CCS -  Functional&gt;</t>
  </si>
  <si>
    <t>TestID2495</t>
  </si>
  <si>
    <t>TestID2500</t>
  </si>
  <si>
    <t>TestID2505</t>
  </si>
  <si>
    <t>TestID2510</t>
  </si>
  <si>
    <t>TestID2515</t>
  </si>
  <si>
    <t>TestID2520</t>
  </si>
  <si>
    <t>TestID2530</t>
  </si>
  <si>
    <t>TestID2545</t>
  </si>
  <si>
    <t>TestID2550</t>
  </si>
  <si>
    <t>TestID2555</t>
  </si>
  <si>
    <t>TestID2560</t>
  </si>
  <si>
    <t>TestID2565</t>
  </si>
  <si>
    <t>TestID2570</t>
  </si>
  <si>
    <t>TestID2575</t>
  </si>
  <si>
    <t>&lt; Algorithm Links Debug Mode with CCS  -  Functional&gt;</t>
  </si>
  <si>
    <t>&lt; Capture Display Release Mode with CCS -  Functional&gt;</t>
  </si>
  <si>
    <t>&lt; Algorithm Links Release Mode with CCS  -  Functional&gt;</t>
  </si>
  <si>
    <t>TestID2585</t>
  </si>
  <si>
    <t>TestID2595</t>
  </si>
  <si>
    <t>TestID2615</t>
  </si>
  <si>
    <t>TestID2625</t>
  </si>
  <si>
    <t>TestID2630</t>
  </si>
  <si>
    <t>&lt; Capture Display Debug Mode with SD Boot -  Functional&gt;</t>
  </si>
  <si>
    <t>&lt; Algorithm Links Debug Mode with SD Boot  -  Functional&gt;</t>
  </si>
  <si>
    <t>Vision SDK Test Summary</t>
  </si>
  <si>
    <t>TDA2xx</t>
  </si>
  <si>
    <t>Simple Capture Display (Examples)</t>
  </si>
  <si>
    <t xml:space="preserve">DSP1 </t>
  </si>
  <si>
    <t xml:space="preserve">DSP2 </t>
  </si>
  <si>
    <t xml:space="preserve">EVE1 </t>
  </si>
  <si>
    <t xml:space="preserve">EVE3 </t>
  </si>
  <si>
    <t xml:space="preserve">EVE4 </t>
  </si>
  <si>
    <t xml:space="preserve">IPU1_1 </t>
  </si>
  <si>
    <t xml:space="preserve">A15_0 </t>
  </si>
  <si>
    <t xml:space="preserve">EVE1 ---&gt; DSP1 ---&gt; A15_0
---&gt; DSP1 </t>
  </si>
  <si>
    <t xml:space="preserve">EVE1 ---&gt; DSP1 ---&gt; A15_0 </t>
  </si>
  <si>
    <t xml:space="preserve">EVE1 ---&gt; DSP1 ---&gt; EVE2
---&gt; DSP2 ---&gt; EVE3 ---&gt;
A15_0 ---&gt; IPU1_1 ---&gt; EVE4 (Repeated twice) </t>
  </si>
  <si>
    <t>EVE2</t>
  </si>
  <si>
    <t>TestID2650</t>
  </si>
  <si>
    <t>TestID2665</t>
  </si>
  <si>
    <t>TestID2675</t>
  </si>
  <si>
    <t>TestID2695</t>
  </si>
  <si>
    <t>TestID2705</t>
  </si>
  <si>
    <t>TestID2710</t>
  </si>
  <si>
    <t>&lt; Installing Vision SDK -  Usability&gt;</t>
  </si>
  <si>
    <t>System Memory Map</t>
  </si>
  <si>
    <t>Verify that the system is able to work with 256 MB memory map</t>
  </si>
  <si>
    <t>Using CCS</t>
  </si>
  <si>
    <t>Using SBL</t>
  </si>
  <si>
    <t>1. Build executables as per the user guide.
2. Follow instructions for running executables as per the user guide</t>
  </si>
  <si>
    <t>All examples must run without any hang</t>
  </si>
  <si>
    <t>Graphics on Display</t>
  </si>
  <si>
    <t>Verify that Graphics work on Display</t>
  </si>
  <si>
    <t>User must be able to see graphics on the display</t>
  </si>
  <si>
    <t>&lt; Graphics &amp; Overlay  -  Functional&gt;</t>
  </si>
  <si>
    <t>Overlay on Display</t>
  </si>
  <si>
    <t>Verify that overlaying work on Display</t>
  </si>
  <si>
    <t>User must be able to see to displays overlapped on each other or user must be able to see some text on video display</t>
  </si>
  <si>
    <t>Verify that Capture is running on IPU1-0 at 30fps and display running on IPU1-0 at 60fps</t>
  </si>
  <si>
    <t>&lt; Color Formats  -  Functional&gt;</t>
  </si>
  <si>
    <t>RGB support</t>
  </si>
  <si>
    <t>Verify that capture supports RGB color format</t>
  </si>
  <si>
    <t>User must see RGB format video on display</t>
  </si>
  <si>
    <t>Verify that capture supports YUV420 color format</t>
  </si>
  <si>
    <t>User must see YUV420 format video on display</t>
  </si>
  <si>
    <t>YUV420 support</t>
  </si>
  <si>
    <t>4 channels in a 2x2 mosaiced format must be displayed with no buffer drops</t>
  </si>
  <si>
    <t>TestID2730</t>
  </si>
  <si>
    <t>&lt;Functional &amp; Usability&gt;</t>
  </si>
  <si>
    <t>Display must come up and no buffer drops should be observed</t>
  </si>
  <si>
    <t>TestID2745</t>
  </si>
  <si>
    <t>TestID2755</t>
  </si>
  <si>
    <t>SCV Setup</t>
  </si>
  <si>
    <t>LVDS Setup</t>
  </si>
  <si>
    <t>Nikhil Neela</t>
  </si>
  <si>
    <t>Refer user guide for details</t>
  </si>
  <si>
    <t>Functional Test Cases</t>
  </si>
  <si>
    <t>Performance &amp; Stability</t>
  </si>
  <si>
    <t>1. Build executables as per the user guide.
2. Follow instructions for running executables as per the user guide
3. Keep running capture display over a long time (for 48Hrs)</t>
  </si>
  <si>
    <t>1. Build executables as per the user guide.
2. Follow instructions for running executables as per the user guide
3. Start and stop capture display usecase multiple times (200 times)</t>
  </si>
  <si>
    <t>Boot time with SBL</t>
  </si>
  <si>
    <t>Verify that the system boots up with SBL boot loader in expected time</t>
  </si>
  <si>
    <t>Building Vision SDK</t>
  </si>
  <si>
    <t>Verify that user is able to build vision sdk by following the user guide</t>
  </si>
  <si>
    <t>Installing Vision SDK</t>
  </si>
  <si>
    <t>Verify that user is able to install vision sdk software by following the user guide</t>
  </si>
  <si>
    <t>User must be able to install vision sdk software package</t>
  </si>
  <si>
    <t>Running Executables</t>
  </si>
  <si>
    <t>NonFunctional</t>
  </si>
  <si>
    <t>Verify that the user is able to run executables and verify all usecases by using the prebuilt binaries</t>
  </si>
  <si>
    <t>Documentation Review</t>
  </si>
  <si>
    <t>Verify that the release collaterals are reviewed</t>
  </si>
  <si>
    <t>Release Notes</t>
  </si>
  <si>
    <t>User Guide</t>
  </si>
  <si>
    <t>Data Sheet</t>
  </si>
  <si>
    <t>API Guide</t>
  </si>
  <si>
    <t>Test Report</t>
  </si>
  <si>
    <t>Training Slides</t>
  </si>
  <si>
    <t>Review documents for correctness</t>
  </si>
  <si>
    <t>Documents should be free from errors</t>
  </si>
  <si>
    <t>TestID2775</t>
  </si>
  <si>
    <t>Both SCV and LVDS</t>
  </si>
  <si>
    <t>TestID4000</t>
  </si>
  <si>
    <t>TestID4005</t>
  </si>
  <si>
    <t>TestID4010</t>
  </si>
  <si>
    <t>TestID4015</t>
  </si>
  <si>
    <t>TestID4020</t>
  </si>
  <si>
    <t>TestID4025</t>
  </si>
  <si>
    <t>Verify that system is stable when SCV is run over a long time</t>
  </si>
  <si>
    <t>Verify that system is stable when LVDS is run over a long time</t>
  </si>
  <si>
    <t>SCV use case must run without any hang</t>
  </si>
  <si>
    <t>LVDS use case must run without any hang</t>
  </si>
  <si>
    <t>TestID4030</t>
  </si>
  <si>
    <t>TestID4035</t>
  </si>
  <si>
    <t>Create and Delete Multiple times for SCV</t>
  </si>
  <si>
    <t>Create and Delete Multiple times for LVDS</t>
  </si>
  <si>
    <t>TestID4040</t>
  </si>
  <si>
    <t xml:space="preserve">Long run SCV </t>
  </si>
  <si>
    <t>Long run LVDS</t>
  </si>
  <si>
    <t>Verify that system is stable when multiple creation and deletion for SCV usecase</t>
  </si>
  <si>
    <t>Verify that system is stable when multiple creation and deletion for LVDS usecase</t>
  </si>
  <si>
    <t xml:space="preserve">1. Build executables in debug mode (Refer user guide)
2. Connect to target using CSS (Refer user guide)
3. Load debug binaries using CCS (Refer User guide)
4. Connect to the serial port of the target (Refer user guide)
5. Make necessary serial port settings in any serial port program like Hercules, TeraTerm (Refer Userguide) 
6. Launch the binaries using CCS (Refer user guide)
7. Press 1 on the serial port program to select Single Channel capture Display </t>
  </si>
  <si>
    <t xml:space="preserve">1. Build executables in release mode (Refer user guide)
2. Connect to target using CSS (Refer user guide)
3. Load release binaries using CCS (Refer User guide)
4. Connect to the serial port of the target (Refer user guide)
5. Make necessary serial port settings in any serial port program like Hercules, TeraTerm (Refer Userguide) 
6. Launch the binaries using CCS (Refer user guide)
7. Press 1 on the serial port program to select Single Channel capture Display </t>
  </si>
  <si>
    <t xml:space="preserve">&lt;Test Module - Test Category &gt; Test Cases </t>
  </si>
  <si>
    <t>Verify that HDMI display is working for all usecases</t>
  </si>
  <si>
    <t>HDMI 720P60</t>
  </si>
  <si>
    <t>HDMI 1080P60</t>
  </si>
  <si>
    <t>Display must come up on connected HDMI TV and display info must show 720P60</t>
  </si>
  <si>
    <t>Display must come up on connected HDMI TV and display info must show 1080P60</t>
  </si>
  <si>
    <t>TestID2785</t>
  </si>
  <si>
    <t>TestID2790</t>
  </si>
  <si>
    <t>HDMI support</t>
  </si>
  <si>
    <t>QSPI Boot</t>
  </si>
  <si>
    <t>Verify that SDK boots up with QSPI boot mode</t>
  </si>
  <si>
    <t xml:space="preserve">Menu must show up on UART </t>
  </si>
  <si>
    <t>&lt; AVB Capture  -  Functional&gt;</t>
  </si>
  <si>
    <t>AVB MCV Capture
Decode Mosaic Display</t>
  </si>
  <si>
    <t xml:space="preserve">Verify that AVB Receives frames from network, 
decoder is able to decode the MJPEG frame and Display </t>
  </si>
  <si>
    <t>LCD Display</t>
  </si>
  <si>
    <t>AVB Setup</t>
  </si>
  <si>
    <t>TestID2810</t>
  </si>
  <si>
    <t>Dense Optical Flow
 (Single Channel)</t>
  </si>
  <si>
    <t>Flow vectors of the captured input should be displayed along with the original video in PIP (Picture In Picture)</t>
  </si>
  <si>
    <t>Input Source : OV10635 Sensor, Output : LCD</t>
  </si>
  <si>
    <t>Input Source : HDMI 1080P , Output : LCD</t>
  </si>
  <si>
    <t>Input Source : HDMI 1080P , Output : HDMI 1080P</t>
  </si>
  <si>
    <t>Input Source : HDMI 1080P , Output : HDMI 720P</t>
  </si>
  <si>
    <t>Null Src Link (Single Channel) with CCS file read</t>
  </si>
  <si>
    <t>Verify that frames read from file through CCS are displayed at 60 fps.</t>
  </si>
  <si>
    <t>Input Data Format : YUV420</t>
  </si>
  <si>
    <t>Input Data Format : YUV422I</t>
  </si>
  <si>
    <t>Bit Stream Buffer</t>
  </si>
  <si>
    <t>Null Src Link (Multi Channel) with CCS file read</t>
  </si>
  <si>
    <t>Input Source : OV10635 Sensor, Output : HDMI 720P</t>
  </si>
  <si>
    <t>Null Src Link with dummy buffers</t>
  </si>
  <si>
    <t>Input Data Format : 420SP</t>
  </si>
  <si>
    <t>Input Data Format 422I</t>
  </si>
  <si>
    <t>Null Link</t>
  </si>
  <si>
    <t>Select Link</t>
  </si>
  <si>
    <t>TestID3005</t>
  </si>
  <si>
    <t>Telnet to board IP</t>
  </si>
  <si>
    <t>Board must respond with it's menu</t>
  </si>
  <si>
    <t>&lt; Debugging &amp; Logging&gt;</t>
  </si>
  <si>
    <t>Debug Logs</t>
  </si>
  <si>
    <t>User is able to get proper debug logs from links on the UART console</t>
  </si>
  <si>
    <t>Statistics Logs</t>
  </si>
  <si>
    <t>Verify that user is able to get statistic logs from all links</t>
  </si>
  <si>
    <t>Verify that user is able to get proper debug logs from all links</t>
  </si>
  <si>
    <t>Latency Measurement</t>
  </si>
  <si>
    <t>User is able to get proper stat logs from links on the UART console</t>
  </si>
  <si>
    <t>User is able to get latency measurement from framework on the UART console</t>
  </si>
  <si>
    <t>System Loading</t>
  </si>
  <si>
    <t>Verify that user is able to system load when any example use case is run</t>
  </si>
  <si>
    <t>User is able to see system load on the UART console when any example use case is run</t>
  </si>
  <si>
    <t>DDR BW Measurement</t>
  </si>
  <si>
    <t>User is able to see DDR BW for all initiators when any example use case is run</t>
  </si>
  <si>
    <t>&lt; Boot  -  Functional&gt;</t>
  </si>
  <si>
    <t>NOR Boot</t>
  </si>
  <si>
    <t>Verify that SDK boots up with NOR boot mode</t>
  </si>
  <si>
    <t>&lt; Build  -  Functional&gt;</t>
  </si>
  <si>
    <t>CPU Selection</t>
  </si>
  <si>
    <t>Verify that user can build SDK for a particular set of CPUs</t>
  </si>
  <si>
    <t>User must be able to build binaries for only the selected CPUs</t>
  </si>
  <si>
    <t>Multiple Memory Maps</t>
  </si>
  <si>
    <t>Verify that user can build SDK for a particular memory map (256/1GB)</t>
  </si>
  <si>
    <t>User must be able to build binaries with the selected memory map</t>
  </si>
  <si>
    <t>Multiple Platforms</t>
  </si>
  <si>
    <t>Verify that user can build SDK which can run on multiple platforms (Vayu and ADAS Low)</t>
  </si>
  <si>
    <t>User must be able to run SDK on different platforms (Vayu/ADAS Low)</t>
  </si>
  <si>
    <t>MMU Config for different CPUs</t>
  </si>
  <si>
    <t>Verify that user is able to do MMU configurations for different CPUs</t>
  </si>
  <si>
    <t>User must be able to build and run binaries with MMU configurations for different CPUs</t>
  </si>
  <si>
    <t>TestID2825</t>
  </si>
  <si>
    <t>Klockworks</t>
  </si>
  <si>
    <t>Verify that Klockworks is run on SDK and all major issues are fixed</t>
  </si>
  <si>
    <t>Klockworks must be run on SDK and all major issues should be fixed</t>
  </si>
  <si>
    <t>TestID2830</t>
  </si>
  <si>
    <t>MISRA C</t>
  </si>
  <si>
    <t>Verify that MISRA C is run on SDK and all major issues are fixed</t>
  </si>
  <si>
    <t>MISRA C must be run on SDK and all major issues should be fixed</t>
  </si>
  <si>
    <t>Build Profile</t>
  </si>
  <si>
    <t>Verify that user is able to select different build profiles (debug/release) and build appropriate binaries</t>
  </si>
  <si>
    <t>user is able to select different build profiles (debug/release) and build appropriate binaries</t>
  </si>
  <si>
    <t>TestID2835</t>
  </si>
  <si>
    <t>TestID2840</t>
  </si>
  <si>
    <t>TestID2845</t>
  </si>
  <si>
    <t>TestID2850</t>
  </si>
  <si>
    <t>Release Process</t>
  </si>
  <si>
    <t>Verify that release goes through the standard release process</t>
  </si>
  <si>
    <t>Release shall comply for the basic release process such as export license, OSRB approval etc.</t>
  </si>
  <si>
    <t>More updates for the features added</t>
  </si>
  <si>
    <t>IPC test cases are added</t>
  </si>
  <si>
    <t>TI Information — NDA Disclosure
Copyright © 2014 Texas Instruments Incorporated.  All rights reserved.</t>
  </si>
  <si>
    <t>HDMI Capture output data format as YUV 420SP</t>
  </si>
  <si>
    <t>Dynamic output resolution change
   - Its marked as NonRequirements</t>
  </si>
  <si>
    <t>No. of TC</t>
  </si>
  <si>
    <t>Interlace mode capture</t>
  </si>
  <si>
    <t>Detect VIP port overflow &amp; Reset</t>
  </si>
  <si>
    <t>Cropping of output video</t>
  </si>
  <si>
    <t>Slice/sub-frame wise capture</t>
  </si>
  <si>
    <t>EVE</t>
  </si>
  <si>
    <t>TestID2170</t>
  </si>
  <si>
    <t>TestID2180</t>
  </si>
  <si>
    <t>Verify performance stats</t>
  </si>
  <si>
    <t xml:space="preserve"> </t>
  </si>
  <si>
    <t>Digital Output data format BT1120 support</t>
  </si>
  <si>
    <t>Digital Output data format with discrete sync</t>
  </si>
  <si>
    <t>Component video format support</t>
  </si>
  <si>
    <t>VENC section</t>
  </si>
  <si>
    <t>Tied VENCs</t>
  </si>
  <si>
    <t>Secure boot mode</t>
  </si>
  <si>
    <t>Tiler memory mode</t>
  </si>
  <si>
    <t>Internal memory allocation from DSP L1 SRAM</t>
  </si>
  <si>
    <t>v2.0</t>
  </si>
  <si>
    <t>v2.1</t>
  </si>
  <si>
    <t>v2.2</t>
  </si>
  <si>
    <t>v2.3</t>
  </si>
  <si>
    <t>v2.5</t>
  </si>
  <si>
    <t>v2.4</t>
  </si>
  <si>
    <t>v.2.4</t>
  </si>
  <si>
    <t>Future Release</t>
  </si>
  <si>
    <t>Non-mux Discrete sync ACTVID style capture modes</t>
  </si>
  <si>
    <t>24 bit Capture bus width</t>
  </si>
  <si>
    <t>v.2.3</t>
  </si>
  <si>
    <t>Dynamic output resolution change</t>
  </si>
  <si>
    <t xml:space="preserve"> ReqID Covered In Release</t>
  </si>
  <si>
    <t>v.2.0</t>
  </si>
  <si>
    <t>EVE1</t>
  </si>
  <si>
    <t>Display must come up and no buffer drops should be observed. Performance stats match with datasheet</t>
  </si>
  <si>
    <t>EVEx</t>
  </si>
  <si>
    <t xml:space="preserve">4CH LVDS VIP Capture + VPE + Sync + Alg DMA SW Mosaic (IPU1-0) + Display </t>
  </si>
  <si>
    <t xml:space="preserve">Requirement Mapping </t>
  </si>
  <si>
    <t>Sub-frame level Notification, AVB Link shall support sub frame level notification.</t>
  </si>
  <si>
    <t>VPE requirements</t>
  </si>
  <si>
    <t>Display Controller requirements</t>
  </si>
  <si>
    <t>Capture Devices requirements</t>
  </si>
  <si>
    <t>Display Devices requirements</t>
  </si>
  <si>
    <t>Boot related requirements</t>
  </si>
  <si>
    <t>Build requirements</t>
  </si>
  <si>
    <t>packaging &amp; documentation requirements</t>
  </si>
  <si>
    <t>FW requirement</t>
  </si>
  <si>
    <t>memory requirement</t>
  </si>
  <si>
    <t>AVB (IEEE 1722) Link Requirements</t>
  </si>
  <si>
    <t>Algorithm Link (Framework and Skeleton portion)</t>
  </si>
  <si>
    <t>de-interlacing</t>
  </si>
  <si>
    <t>Number of output queues (max of 2 output queues)</t>
  </si>
  <si>
    <t>input type interlaced</t>
  </si>
  <si>
    <t>De-interlaced enable/disable</t>
  </si>
  <si>
    <t>input resolution change</t>
  </si>
  <si>
    <t>output resolution change</t>
  </si>
  <si>
    <t>Out of order release of input and output buffers</t>
  </si>
  <si>
    <t>No requirement</t>
  </si>
  <si>
    <t xml:space="preserve">1CH HDMI capture + Sparse Optical Flow (EVEx) + Display </t>
  </si>
  <si>
    <t xml:space="preserve">1CH HDMI capture + Pedestrian Detection  (EVE+DSP) + Display </t>
  </si>
  <si>
    <t>EVE+DSP</t>
  </si>
  <si>
    <t>Capture Display
 (Single Channel)</t>
  </si>
  <si>
    <t>4 LVDS Capture Display
 (Multi Channel)</t>
  </si>
  <si>
    <t>4ch AVB Capture Display</t>
  </si>
  <si>
    <t>verify that SD card can be created and booted</t>
  </si>
  <si>
    <t>SD card boot</t>
  </si>
  <si>
    <t>able to boot from SD card</t>
  </si>
  <si>
    <t>Bois /Linux only build and install</t>
  </si>
  <si>
    <t>Santosh Avati</t>
  </si>
  <si>
    <t>Requirement ID and mapping is updated, added Linux testcase</t>
  </si>
  <si>
    <t>Verify that system is stable for start and stop usecase, and run long run</t>
  </si>
  <si>
    <t>TestID4036</t>
  </si>
  <si>
    <t>Multi-Sensor fusion processing</t>
  </si>
  <si>
    <t>Thermopile sensor integration</t>
  </si>
  <si>
    <t>RADAR processing flow</t>
  </si>
  <si>
    <t>Stereo Disparity processing flow</t>
  </si>
  <si>
    <t>Stereo ISP (RCCC) Implementation</t>
  </si>
  <si>
    <t>Main sensor integration</t>
  </si>
  <si>
    <t>vision SDK with Linux on A15</t>
  </si>
  <si>
    <t>IPC</t>
  </si>
  <si>
    <t>Usecases</t>
  </si>
  <si>
    <t>Algorithm Link (DMA SW Mosaic Plug-Ins)</t>
  </si>
  <si>
    <t>Algorithm Link (Color to Gray Plug-Ins)</t>
  </si>
  <si>
    <t>Algorithm Link (Frame Copy Plug-Ins)</t>
  </si>
  <si>
    <t>Verify that Capture is running on IPU1-0 at 30fps and display running on A15 at 60fps on HDMI</t>
  </si>
  <si>
    <t>Capture-&gt;encode-&gt;decode-&gt;display
(single channel)</t>
  </si>
  <si>
    <t>1ch Capture(IPU1_0) -&gt; SGX + LCD display (A15)</t>
  </si>
  <si>
    <t>1ch Capture(IPU1_0) -&gt; SGX + HDMI display (A15)</t>
  </si>
  <si>
    <t>1CH VIP capture + Encode + Decode + SGX LCD DISPLAY(A15)</t>
  </si>
  <si>
    <t>1CH VIP capture + Encode + Decode + SGX HDMI DISPLAY(A15)</t>
  </si>
  <si>
    <t>4ch Capture(IPU1_0) -&gt; SGX + LCD display (A15)</t>
  </si>
  <si>
    <t>Verify that Capture is running on IPU1-0 at 30fps and display running on A15 at 60fps on  LCD</t>
  </si>
  <si>
    <t>4ch Capture(IPU1_0) -&gt; SGX + HDMI display (A15)</t>
  </si>
  <si>
    <t>Verify that 4ch AVB Capture is running on IPU1-0 at 30fps and display running on A15 at 60fps on LCD</t>
  </si>
  <si>
    <t>AVB Capture(IPU1_0) -&gt; display (A15) on LCD</t>
  </si>
  <si>
    <t>Displayed device priority</t>
  </si>
  <si>
    <t>verify that when both LCD and HDMI connected, high resolution display device picked.</t>
  </si>
  <si>
    <t>verify the  SDK build for only bois/Linux and run application</t>
  </si>
  <si>
    <t>able to boot and run usecase for bois/Linux</t>
  </si>
  <si>
    <t xml:space="preserve"> display  on HDMI display when LCD and HDMI connected.  Nothing is displayed on LCD</t>
  </si>
  <si>
    <t>SD Boot</t>
  </si>
  <si>
    <t>Verify that SDK boots up with SD card boot mode</t>
  </si>
  <si>
    <t>[Linux]Longrun 1ch captutre display</t>
  </si>
  <si>
    <t>[Linux]Longrun 1ch captutre encode decode  display</t>
  </si>
  <si>
    <t>[Linux]Longrun 4ch captutre display</t>
  </si>
  <si>
    <t>[Linux]Longrun 4ch AVB captutre display</t>
  </si>
  <si>
    <t>Verify that system is stable for long run</t>
  </si>
  <si>
    <t>Linux LVDS/SVC usecase on HDMI and start and stop</t>
  </si>
  <si>
    <t>Linux HDMI plug and un-plug run time</t>
  </si>
  <si>
    <t>Verify that system is stable during pulg and unplug</t>
  </si>
  <si>
    <t xml:space="preserve">1. Build executables as per the user guide.
2. Follow instructions for running executables as per the user guide
3. start and stop usecase for 20times
</t>
  </si>
  <si>
    <t xml:space="preserve">1. Build executables as per the user guide.
2. Follow instructions for running executables as per the user guide
3. plug and unplug HDMI for 10times
</t>
  </si>
  <si>
    <t>1. Build executables as per the user guide.
2. Follow instructions for running executables as per the user guide
3, run usecase for overnight run</t>
  </si>
  <si>
    <t>system must run without any hang</t>
  </si>
  <si>
    <t>TestID4037</t>
  </si>
  <si>
    <t>TestID4038</t>
  </si>
  <si>
    <t>TestID4039</t>
  </si>
  <si>
    <t>TestID4041</t>
  </si>
  <si>
    <t>TestID4042</t>
  </si>
  <si>
    <t>Platfrom</t>
  </si>
  <si>
    <t>TDA3xx</t>
  </si>
  <si>
    <t>TDA2xx,TDA3xx</t>
  </si>
  <si>
    <t>boot loads in expected time</t>
  </si>
  <si>
    <t>Requirement ID</t>
  </si>
  <si>
    <t>IVA Encode Link requirements</t>
  </si>
  <si>
    <t>v.2.x</t>
  </si>
  <si>
    <t>ISS  Capture link requirements</t>
  </si>
  <si>
    <t>ISS  M2M ISP link requirements</t>
  </si>
  <si>
    <t>ISS  M2M SIMCOP link requirements</t>
  </si>
  <si>
    <t>ISS M2M resize only link requirements</t>
  </si>
  <si>
    <t>Algorithm Link (ISS ISP 2A) requirements</t>
  </si>
  <si>
    <t>DSS M2M resizer requirements</t>
  </si>
  <si>
    <t>Safety requirements</t>
  </si>
  <si>
    <t>ISS tuning tool requirements</t>
  </si>
  <si>
    <t>&lt; HDMI/SDDAC Display  -  Functional&gt;</t>
  </si>
  <si>
    <t>SDDAC</t>
  </si>
  <si>
    <t>Verify that SDTV PAL display for all usecase</t>
  </si>
  <si>
    <t>Verify that SDTV NTSC display for all usecase</t>
  </si>
  <si>
    <t>SDTV PAL</t>
  </si>
  <si>
    <t>SDTV NTSC</t>
  </si>
  <si>
    <t>1. set Display device to SDTV PAL
2. run any 1ch usecase from usecases menu on tda3xx</t>
  </si>
  <si>
    <t xml:space="preserve">Display must come up on connected TV </t>
  </si>
  <si>
    <t>1. set Display device to SDTV NTSC
2. run any 1ch usecase from usecases menu on tda3xx</t>
  </si>
  <si>
    <t>&lt; TDA3xx -  Functional&gt;</t>
  </si>
  <si>
    <t>1CH ISS capture + ISS ISP + ISS LDC+VTNF + Display</t>
  </si>
  <si>
    <t>ISS Use-cases</t>
  </si>
  <si>
    <t>TestID2855</t>
  </si>
  <si>
    <t>Single ch usecase</t>
  </si>
  <si>
    <t>Run single ch usecase on TDA3xx with HDMI capture/OV10635</t>
  </si>
  <si>
    <t>TestID2930</t>
  </si>
  <si>
    <t>TestID2935</t>
  </si>
  <si>
    <t>TestID2940</t>
  </si>
  <si>
    <t>TestID2945</t>
  </si>
  <si>
    <t>TestID2965</t>
  </si>
  <si>
    <t>LCD display</t>
  </si>
  <si>
    <t>support 10 inch LCD display</t>
  </si>
  <si>
    <t>Support HDMI out</t>
  </si>
  <si>
    <t>1. Boot tda3xx
2. select display settings
3. select 7 inch display
4. run any usecase</t>
  </si>
  <si>
    <t>1. Boot tda3xx
2. select display settings
3. select 8 inch display
4. run any usecase</t>
  </si>
  <si>
    <t>1. Boot tda3xx
2. select display settings
3. select  HDMI display
4. run any usecase</t>
  </si>
  <si>
    <t>HDMI display</t>
  </si>
  <si>
    <t>TestID2860</t>
  </si>
  <si>
    <t>Fast boot</t>
  </si>
  <si>
    <t>Verify QSPI SD boot</t>
  </si>
  <si>
    <t>Verify that user can build SDK for a particular memory map (64MB/512MB)</t>
  </si>
  <si>
    <t>Selective builds for following links - VPE, ISS</t>
  </si>
  <si>
    <t>Verify that user can build SDK which can run with ISS/WDR ON/OFF</t>
  </si>
  <si>
    <t xml:space="preserve">User must be able to run SDK </t>
  </si>
  <si>
    <t>v.2.5</t>
  </si>
  <si>
    <t>na</t>
  </si>
  <si>
    <t>coding related requirement</t>
  </si>
  <si>
    <t>&lt; Usecases-  Functional&gt;</t>
  </si>
  <si>
    <t>5CH LVDS VIP Capture + Surround View (DSPx) + PD (DSP/EVE) + ED (EVE) HDMI Display</t>
  </si>
  <si>
    <t>PD+TSR+LD</t>
  </si>
  <si>
    <t>Multi-ch PD+TSR+LD</t>
  </si>
  <si>
    <t>select usecase from menu</t>
  </si>
  <si>
    <t>Display must come up and no buffer drops should be observed, check performance stats</t>
  </si>
  <si>
    <t>verify Multi-ch channel capture from HDMI/sensor and displayed PD+TSR+LD HDMI</t>
  </si>
  <si>
    <t>TDA3xx Requirement ID and mapping is updated</t>
  </si>
  <si>
    <t>4ch LVDS usecase</t>
  </si>
  <si>
    <t xml:space="preserve">verify 4ch lvds capture and display usecase. </t>
  </si>
  <si>
    <t>video captured from lvds camera and displayed on SDTV</t>
  </si>
  <si>
    <t>TestID2975</t>
  </si>
  <si>
    <t>verify all tda3xx single channel usecase except A15</t>
  </si>
  <si>
    <t>Linux only build and install</t>
  </si>
  <si>
    <t>verify the  SDK build for only Linux on tools used by BIOS</t>
  </si>
  <si>
    <t>1CH ISS capture + ISS + Display</t>
  </si>
  <si>
    <t>Linear mode - basic ISS functionality test</t>
  </si>
  <si>
    <t>Display must come up and no buffer drops should be observed
Exposure and colors should look correct. Most important - white/grey objects should not have any color cast.</t>
  </si>
  <si>
    <t>Linear mode - basic ISS, performance test</t>
  </si>
  <si>
    <t>1. Boot tda3xx
2. Select capture setting - AR0140 Parallel
3. Select ISS setting - LDC, VTNF, WDR = OFF
4. Start usecase
5. Press 'p'</t>
  </si>
  <si>
    <t xml:space="preserve">Display must come up and no buffer drops should be observed. 
Fps should be in the range 29.5 - 30.5 </t>
  </si>
  <si>
    <t>Linear mode - dynamic range test</t>
  </si>
  <si>
    <t>Display must come up and no buffer drops should be observed. 
AE should adjust such that lowlights are visible and highlights are overexposed.</t>
  </si>
  <si>
    <t>TestID3010</t>
  </si>
  <si>
    <t>WDR mode - basic ISS functionality test</t>
  </si>
  <si>
    <t>TestID3015</t>
  </si>
  <si>
    <t>WDR mode - dynamic range test</t>
  </si>
  <si>
    <t xml:space="preserve">1. Boot tda3xx
2. Select capture setting - AR0140 Parallel
3. Select ISS setting - LDC, VTNF = OFF, WDR = ON
4. Point the camera to a HDR scene
5. Start usecase
</t>
  </si>
  <si>
    <t>TestID3020</t>
  </si>
  <si>
    <t>WDR mode - basic ISS, performance test</t>
  </si>
  <si>
    <t xml:space="preserve">1. Boot tda3xx
2. Select capture setting - AR0140 Parallel
3. Select ISS setting - LDC, VTNF = OFF, WDR = ON
4. Point the camera to a HDR scene
5. Start usecase
6. Press 'p'
</t>
  </si>
  <si>
    <t>TestID3025</t>
  </si>
  <si>
    <t>WDR mode - AE adjustment</t>
  </si>
  <si>
    <t xml:space="preserve">Display must come up and no buffer drops should be observed
All the details in the scene should be visible. Noise levels should be very low.
Moving to dark scene should cause AE adjustment and increase in noise level. 
</t>
  </si>
  <si>
    <t>TestID3030</t>
  </si>
  <si>
    <t>WDR + VTNF</t>
  </si>
  <si>
    <t>Display must come up and no buffer drops should be observed
All the details in the scene should be visible. Preview maybe noisy.
Toggling between VTNF (0/1) should have visible impact on temporal noise.</t>
  </si>
  <si>
    <t>TestID3035</t>
  </si>
  <si>
    <t>WDR + VTNF + LDC</t>
  </si>
  <si>
    <t>Display must come up and no buffer drops should be observed
LDC effect should be visible. If LDC has not been tuned for the lens used, it is OK if correction is not perfect but there should be no crash or corruption.</t>
  </si>
  <si>
    <t>TestID3040</t>
  </si>
  <si>
    <t>New testcase added for feature, platfroms.Requirement ID and mapping is updated</t>
  </si>
  <si>
    <t>TDA2Ex</t>
  </si>
  <si>
    <t>TDA2xx-MC</t>
  </si>
  <si>
    <t>TD2xx,TDA2xx-MC</t>
  </si>
  <si>
    <t>TDA2xx,TDA2Ex,TDA2xx-MC</t>
  </si>
  <si>
    <t>TDA2xx,TDA2Ex</t>
  </si>
  <si>
    <t>All</t>
  </si>
  <si>
    <t>VIP Capture Link requirements</t>
  </si>
  <si>
    <t>DSS Display Link requirements</t>
  </si>
  <si>
    <t>IVA Decode Link requirements</t>
  </si>
  <si>
    <t>Dynamic input resolution change</t>
  </si>
  <si>
    <t>SD Display</t>
  </si>
  <si>
    <t>v2.6</t>
  </si>
  <si>
    <t>debug &amp; profiling (Logs)</t>
  </si>
  <si>
    <t>v.2.6</t>
  </si>
  <si>
    <t>Support NTSC display</t>
  </si>
  <si>
    <t>Support PAL display</t>
  </si>
  <si>
    <t>HDMI/LCD/SD display</t>
  </si>
  <si>
    <t>switch between display HDMI&lt;-&gt;LCD&lt;-&gt;SD</t>
  </si>
  <si>
    <t>1. Boot tda3xx
2. select display settings
3. select NTSC/PAL/LCD/HDMI display
4. run any usecase</t>
  </si>
  <si>
    <t>1. Boot tda3xx
2. select display settings
3. select NTSC display
4. run any usecase</t>
  </si>
  <si>
    <t>1. Boot tda3xx
2. select display settings
3. select PAL display
4. run any usecase</t>
  </si>
  <si>
    <t>4CH LVDS VIP Capture + Display</t>
  </si>
  <si>
    <t>video captured from lvds camera and displayed on HDMI XGA TDM mode</t>
  </si>
  <si>
    <t>4ch LVDS and SV</t>
  </si>
  <si>
    <t>NDK/NSP usecases</t>
  </si>
  <si>
    <t>NDK on A15</t>
  </si>
  <si>
    <t>NDK running on A15</t>
  </si>
  <si>
    <t>check network control command echo</t>
  </si>
  <si>
    <t>check network control command mem_rd</t>
  </si>
  <si>
    <t>check network control command mem_save</t>
  </si>
  <si>
    <t>check network control command iss_raw_save</t>
  </si>
  <si>
    <t>check network control command iss_yuv_save</t>
  </si>
  <si>
    <t>check network control command iss_send_dcc_file</t>
  </si>
  <si>
    <t>check network control command iss_save_dcc_file</t>
  </si>
  <si>
    <t>check network control command stereo_calib_image_save</t>
  </si>
  <si>
    <t>check network control command stereo_set_params</t>
  </si>
  <si>
    <t>Network RX + Display"</t>
  </si>
  <si>
    <t>Network RX + Decode + Display (TDA2x ONLY)"</t>
  </si>
  <si>
    <t>1CH VIP Capture + Network TX"</t>
  </si>
  <si>
    <t>1CH VIP Capture + Encode + Network TX (TDA2x ONLY)"</t>
  </si>
  <si>
    <t>4CH VIP Capture + Network TX"</t>
  </si>
  <si>
    <t>-boot with SD card
- make network cable connected
-execute command using network_ctrl.exe on host</t>
  </si>
  <si>
    <t>-boot with SD card
- make network cable connected
- Select Network RX/TX Use-cases from menu
- Select usecase
-execute command using network_ctrl.exe on host</t>
  </si>
  <si>
    <t>TestID3045</t>
  </si>
  <si>
    <t xml:space="preserve">Monster cam Stereo Use-cases </t>
  </si>
  <si>
    <t>Single channel usecase</t>
  </si>
  <si>
    <t>Verify all single channel usecase</t>
  </si>
  <si>
    <t>TestID3050</t>
  </si>
  <si>
    <t>TestID3055</t>
  </si>
  <si>
    <t>TestID3065</t>
  </si>
  <si>
    <t>TestID3070</t>
  </si>
  <si>
    <t>2CH VIP capture + Stereo (DSPx, EVEx) + Display (HDMI)</t>
  </si>
  <si>
    <t>2CH VIP capture + Stereo (DSPx, EVEx) + PD+TSR+LD+SOF (DSPx, EVEx) + Display (HDMI)</t>
  </si>
  <si>
    <t>2CH VIP  capture + SoftISP + Remap + Display - USED for Stereo Calibration</t>
  </si>
  <si>
    <t>verify capture display</t>
  </si>
  <si>
    <t>1Ch VIP capture + FrontCam Analytics (PD+TSR+LD+SOF) (DSPx, EVEx) + Display (HDMI)</t>
  </si>
  <si>
    <t>verify single channel capture from HDMI and displayed PD+TSR+LD+SOF HDMI</t>
  </si>
  <si>
    <t>TDA2xx,TDA3xx,TDA2xx-MC</t>
  </si>
  <si>
    <t>NDK on IPU1_0</t>
  </si>
  <si>
    <t>NDK running on IPU1_0</t>
  </si>
  <si>
    <t>NDK on IPU1_1</t>
  </si>
  <si>
    <t>NDK running on IPU1_1</t>
  </si>
  <si>
    <t>AVB usecase</t>
  </si>
  <si>
    <t>verify AVB usecase running on NDK IPU1_1</t>
  </si>
  <si>
    <t>TestID3075</t>
  </si>
  <si>
    <t>TestID3080</t>
  </si>
  <si>
    <t>TestID3085</t>
  </si>
  <si>
    <t>TestID3090</t>
  </si>
  <si>
    <t>TestID3095</t>
  </si>
  <si>
    <t>TestID3100</t>
  </si>
  <si>
    <t>TestID3105</t>
  </si>
  <si>
    <t>TestID3115</t>
  </si>
  <si>
    <t>TestID3120</t>
  </si>
  <si>
    <t>TestID3125</t>
  </si>
  <si>
    <t>TestID3135</t>
  </si>
  <si>
    <t>TestID3140</t>
  </si>
  <si>
    <t>TestID3145</t>
  </si>
  <si>
    <t>TestID3150</t>
  </si>
  <si>
    <t>TestID3155</t>
  </si>
  <si>
    <t>TestID3160</t>
  </si>
  <si>
    <t>TestID3170</t>
  </si>
  <si>
    <t>TestID3175</t>
  </si>
  <si>
    <t>TestID3180</t>
  </si>
  <si>
    <t>TestID3185</t>
  </si>
  <si>
    <t>TestID3190</t>
  </si>
  <si>
    <t>TestID3195</t>
  </si>
  <si>
    <t>TestID3200</t>
  </si>
  <si>
    <t>TestID3205</t>
  </si>
  <si>
    <t xml:space="preserve">ISS capture -OTF ISP processing mode  </t>
  </si>
  <si>
    <t>ISS capture -OTF mode - output dataformat</t>
  </si>
  <si>
    <t>ISS M2M sub-frame</t>
  </si>
  <si>
    <t>ISS M2M RSZ - multi-CH</t>
  </si>
  <si>
    <t>Firewalls</t>
  </si>
  <si>
    <t>ECC</t>
  </si>
  <si>
    <t>TeSOC</t>
  </si>
  <si>
    <t>RTI</t>
  </si>
  <si>
    <t>DCC</t>
  </si>
  <si>
    <t>SBL boot with TeSOC changes</t>
  </si>
  <si>
    <t>-Create SBL with TeSOC feature
-boot the board and run FC usecase with 4 Algo
- run for 60sec and exit
- Run ISS usecase for 60 sec
- cold reset</t>
  </si>
  <si>
    <t>verify front camera analysis and ISS usecase in loop</t>
  </si>
  <si>
    <t>System should not hang or crash , display should with usecase running</t>
  </si>
  <si>
    <t>DSS M2M RSZ - resizer</t>
  </si>
  <si>
    <t>DSS M2M RSZ - input data format</t>
  </si>
  <si>
    <t>DSS M2M RSZ - multi-instance</t>
  </si>
  <si>
    <t>DSS M2M RSZ - multi-instance with Display link</t>
  </si>
  <si>
    <t>DSS M2M RSZ - multi-CH</t>
  </si>
  <si>
    <t>3D surround view demo</t>
  </si>
  <si>
    <t>support Combo use-case on Linux</t>
  </si>
  <si>
    <t>AR12xx sensor capture</t>
  </si>
  <si>
    <t>RADAR algorithm porting on DSP Alg link</t>
  </si>
  <si>
    <t>Radar output interpolation for display</t>
  </si>
  <si>
    <t>Simple RADAR capture + display use case</t>
  </si>
  <si>
    <t>RADAR processing performance benchmarking</t>
  </si>
  <si>
    <t>Thermopile sensor capture</t>
  </si>
  <si>
    <t>Thermopile sensor output interpolation</t>
  </si>
  <si>
    <t>Thermopile capture + display use case</t>
  </si>
  <si>
    <t>Geometric alignment algorithm integration</t>
  </si>
  <si>
    <t>RADAR, Main, Stereo, Thermopile capture</t>
  </si>
  <si>
    <t>Basic all sensor capture + geometric alignment + display use case</t>
  </si>
  <si>
    <t>v2.x</t>
  </si>
  <si>
    <t>TDA2xx/TDA2Ex/TDA2xx-MC/TDA3xx/</t>
  </si>
  <si>
    <t>Verify that Capture is running on IPU1-0 at 30fps , JPEG encode ,decode and display running on A15 at 60fps on HDMI</t>
  </si>
  <si>
    <t>4CH LVDS VIP Capture + SV + Display</t>
  </si>
  <si>
    <t>Run Testsuite</t>
  </si>
  <si>
    <t>4ch/5ch + 2D SRV</t>
  </si>
  <si>
    <t xml:space="preserve"> 2D SRV + FC + Ultra Sonic demo</t>
  </si>
  <si>
    <t>verify 2D SRV displayed properly</t>
  </si>
  <si>
    <t>AR0140
1CH ISS capture + ISS ISP + ISS LDC+VTNF + Display</t>
  </si>
  <si>
    <t>OV10640 CSI2
1CH ISS capture + ISS ISP + ISS LDC+VTNF + Display</t>
  </si>
  <si>
    <t>AR0132
1CH ISS capture + ISS ISP + ISS LDC+VTNF + Display</t>
  </si>
  <si>
    <t>OV10640 Parallel
1CH ISS capture + ISS ISP + ISS LDC+VTNF + Display</t>
  </si>
  <si>
    <t>TestID4045</t>
  </si>
  <si>
    <t>TestID4050</t>
  </si>
  <si>
    <t>TestID4055</t>
  </si>
  <si>
    <t>TestID4060</t>
  </si>
  <si>
    <t>CCS Load IPU1_0</t>
  </si>
  <si>
    <t>CCS Load IPU1_1</t>
  </si>
  <si>
    <t>verify IPU1-0 reload from CCS without power-cycle after running ISS use-case</t>
  </si>
  <si>
    <t xml:space="preserve">IPU1-0 reload from CCS without power-cycle </t>
  </si>
  <si>
    <t xml:space="preserve">IPU1-1 reload from CCS without power-cycle </t>
  </si>
  <si>
    <t>verify IPU1-1 reload from CCS without power-cycle with NDK/NSP enabled on IPU1-1</t>
  </si>
  <si>
    <t>&lt;Performance &amp; Stability&gt;</t>
  </si>
  <si>
    <t>Reason for  no testcase</t>
  </si>
  <si>
    <t>Multi-channel capture upto 6CH 
  -Feature not yet implemented upto 6ch
  -we have upto 5ch, can be tested for 6ch with small  change in source</t>
  </si>
  <si>
    <t xml:space="preserve">Shall support multiple channels upto 6ch
  -Feature not yet implemented upto 6ch
  -we have upto 5ch, can be tested for 6ch with small  change in source
</t>
  </si>
  <si>
    <t>Multi-Sensor Fusion platform bring up</t>
  </si>
  <si>
    <t>supported no usecase implemented</t>
  </si>
  <si>
    <t>Only AR140 supported</t>
  </si>
  <si>
    <t>DSS M2M RSZ - output data format</t>
  </si>
  <si>
    <t>Multi scale (pyramid generation for PD/TSR etc.)</t>
  </si>
  <si>
    <t>Verify that sub frame capture and display usecase</t>
  </si>
  <si>
    <t>Verify that sub frame capture and display usecase can be run PD/LD/any_usecase</t>
  </si>
  <si>
    <t>Verify whether display shows a smooth stitching of the 4 views and Mosaic of 4 views along with the Edge detection. All running at 30fps.  Also check performance stats match with datasheet</t>
  </si>
  <si>
    <t>Four views should come up in Mosaic and also stitched output of the four views should be shown. Along with this a mosaic of Edge Detection and fifth camera view should also come up. Also graphics rendering must be seen.</t>
  </si>
  <si>
    <t>Verify whether display shows a smooth stitching of the1 single cam views Edge detection. All running at 30fps, Also check performance stats match with datasheet</t>
  </si>
  <si>
    <t>Verify whether display shows a smooth stitching of the single cam views SOF. All running at 30fps, Also check performance stats match with datasheet</t>
  </si>
  <si>
    <t>Verify whether display shows a smooth stitching of the single cam views pedestrian detection. All running at 30fps, Also check performance stats match with datasheet</t>
  </si>
  <si>
    <t>Verify whether display shows flow vectors of the captured input along with the captured input in a smaller window.  Also check performance stats match with datasheet</t>
  </si>
  <si>
    <t>&lt; vision SDK with Linux on A15, this will enable SDK to support mainly OpenGL APIs (SGX) &gt;</t>
  </si>
  <si>
    <t>User must be able to build vision sdk and generate executables. Build must be free from warnings</t>
  </si>
  <si>
    <t>User must be able to run executables and see output</t>
  </si>
  <si>
    <t>1. Boot tda3xx
2. select capture settings
3. select OV10640 Sensor 720P30 - CSI2/Parallel
4. select ISS usecase</t>
  </si>
  <si>
    <t>verify that single channel ISS usecase can be run with CSI2/Parallel and check 400Khz I2C clock</t>
  </si>
  <si>
    <t>Display must come up and no buffer drops should be observed, no artifacts seen, check performance stats</t>
  </si>
  <si>
    <t>Verify that build went through without any error and check the binaries are working</t>
  </si>
  <si>
    <t>- In Rules.make enable NDK on A15
- Build make -s all
- Create AppImage and MLO
- boot with SD card</t>
  </si>
  <si>
    <t>System boots without any error and usecase menu displayed</t>
  </si>
  <si>
    <t>verify that host and target can communicate and execute command accordingly</t>
  </si>
  <si>
    <t>system should not hang, and network command should work according to command on target side</t>
  </si>
  <si>
    <t>- In Rules.make enable NDK on IPU1_0
- Build make -s all
- Create AppImage and MLO
- boot with SD card</t>
  </si>
  <si>
    <t>- In Rules. Make enable NDK on IPU1_1
- Build make -s all
- Create Appendage and MLO
- boot with SD card</t>
  </si>
  <si>
    <t>- In Rules.make enable NDK on IPU1_1
- Build make -s all
- Create AppImage and MLO
- boot with SD card
- run usecase 4ch and 5ch SV</t>
  </si>
  <si>
    <t>system should not hang, and network command should work according to command on target side. All video ch displayed properly</t>
  </si>
  <si>
    <t>Verify that user is able to get latency measurement between two specific points or end to end</t>
  </si>
  <si>
    <t>SRD</t>
  </si>
  <si>
    <t>visionSDK_Software_Requirements_v2.7.xlsx</t>
  </si>
  <si>
    <t>SR1723</t>
  </si>
  <si>
    <t>SR1724</t>
  </si>
  <si>
    <t>SR1725</t>
  </si>
  <si>
    <t>SR1726</t>
  </si>
  <si>
    <t>SR1727</t>
  </si>
  <si>
    <t>SR1728</t>
  </si>
  <si>
    <t>SR1729</t>
  </si>
  <si>
    <t>SR1730</t>
  </si>
  <si>
    <t>SR1731</t>
  </si>
  <si>
    <t>SR1732</t>
  </si>
  <si>
    <t>SR1733</t>
  </si>
  <si>
    <t>SR1734</t>
  </si>
  <si>
    <t>SR1735</t>
  </si>
  <si>
    <t>SR1736</t>
  </si>
  <si>
    <t>SR1737</t>
  </si>
  <si>
    <t>SR1738</t>
  </si>
  <si>
    <t>SR1739</t>
  </si>
  <si>
    <t>SR1740</t>
  </si>
  <si>
    <t>SR1741</t>
  </si>
  <si>
    <t>SR1742</t>
  </si>
  <si>
    <t>SR1743</t>
  </si>
  <si>
    <t>SR1744</t>
  </si>
  <si>
    <t>SR1745</t>
  </si>
  <si>
    <t>SR1746</t>
  </si>
  <si>
    <t>SR1747</t>
  </si>
  <si>
    <t>SR1748</t>
  </si>
  <si>
    <t>SR1749</t>
  </si>
  <si>
    <t>SR1750</t>
  </si>
  <si>
    <t>SR1751</t>
  </si>
  <si>
    <t>SR1752</t>
  </si>
  <si>
    <t>SR1753</t>
  </si>
  <si>
    <t>SR1754</t>
  </si>
  <si>
    <t>SR1755</t>
  </si>
  <si>
    <t>SR1756</t>
  </si>
  <si>
    <t>SR1757</t>
  </si>
  <si>
    <t>SR1758</t>
  </si>
  <si>
    <t>SR1759</t>
  </si>
  <si>
    <t>SR1761</t>
  </si>
  <si>
    <t>SR1762</t>
  </si>
  <si>
    <t>SR1763</t>
  </si>
  <si>
    <t>SR1764</t>
  </si>
  <si>
    <t>SR1765</t>
  </si>
  <si>
    <t>SR1766</t>
  </si>
  <si>
    <t>SR1767</t>
  </si>
  <si>
    <t>SR1768</t>
  </si>
  <si>
    <t>SR1769</t>
  </si>
  <si>
    <t>SR1770</t>
  </si>
  <si>
    <t>SR1771</t>
  </si>
  <si>
    <t>SR1772</t>
  </si>
  <si>
    <t>SR1773</t>
  </si>
  <si>
    <t>SR1760</t>
  </si>
  <si>
    <t>SR1774</t>
  </si>
  <si>
    <t>SR1775</t>
  </si>
  <si>
    <t>SR1776</t>
  </si>
  <si>
    <t>SR1777</t>
  </si>
  <si>
    <t>SR1778</t>
  </si>
  <si>
    <t>SR1779</t>
  </si>
  <si>
    <t>SR1780</t>
  </si>
  <si>
    <t>SR1781</t>
  </si>
  <si>
    <t>SR1782</t>
  </si>
  <si>
    <t>SR1783</t>
  </si>
  <si>
    <t>SR1784</t>
  </si>
  <si>
    <t>SR1785</t>
  </si>
  <si>
    <t>SR1786</t>
  </si>
  <si>
    <t>SR1787</t>
  </si>
  <si>
    <t>SR1788</t>
  </si>
  <si>
    <t>SR1789</t>
  </si>
  <si>
    <t>SR1790</t>
  </si>
  <si>
    <t>SR1791</t>
  </si>
  <si>
    <t>SR1792</t>
  </si>
  <si>
    <t>SR1793</t>
  </si>
  <si>
    <t>SR1794</t>
  </si>
  <si>
    <t>SR1795</t>
  </si>
  <si>
    <t>SR1796</t>
  </si>
  <si>
    <t>SR1797</t>
  </si>
  <si>
    <t>SR1798</t>
  </si>
  <si>
    <t>SR1799</t>
  </si>
  <si>
    <t>SR1800</t>
  </si>
  <si>
    <t>SR1801</t>
  </si>
  <si>
    <t>SR1802</t>
  </si>
  <si>
    <t>SR1803</t>
  </si>
  <si>
    <t>SR1804</t>
  </si>
  <si>
    <t>SR1805</t>
  </si>
  <si>
    <t>SR1806</t>
  </si>
  <si>
    <t>SR1807</t>
  </si>
  <si>
    <t>SR1808</t>
  </si>
  <si>
    <t>SR1809</t>
  </si>
  <si>
    <t>SR1810</t>
  </si>
  <si>
    <t>SR1811</t>
  </si>
  <si>
    <t>SR1812</t>
  </si>
  <si>
    <t>SR1813</t>
  </si>
  <si>
    <t>SR1814</t>
  </si>
  <si>
    <t>SR1815</t>
  </si>
  <si>
    <t>SR1816</t>
  </si>
  <si>
    <t>SR1817</t>
  </si>
  <si>
    <t>SR1818</t>
  </si>
  <si>
    <t>SR1819</t>
  </si>
  <si>
    <t>SR1820</t>
  </si>
  <si>
    <t>SR1821</t>
  </si>
  <si>
    <t>SR1822</t>
  </si>
  <si>
    <t>SR1823</t>
  </si>
  <si>
    <t>SR1824</t>
  </si>
  <si>
    <t>SR1825</t>
  </si>
  <si>
    <t>SR1826</t>
  </si>
  <si>
    <t>SR1827</t>
  </si>
  <si>
    <t>SR1828</t>
  </si>
  <si>
    <t>SR1829</t>
  </si>
  <si>
    <t>SR1830</t>
  </si>
  <si>
    <t>SR1831</t>
  </si>
  <si>
    <t>SR1832</t>
  </si>
  <si>
    <t>SR1833</t>
  </si>
  <si>
    <t>SR1834</t>
  </si>
  <si>
    <t>SR1835</t>
  </si>
  <si>
    <t>SR1836</t>
  </si>
  <si>
    <t>SR1837</t>
  </si>
  <si>
    <t>SR1838</t>
  </si>
  <si>
    <t>SR1839</t>
  </si>
  <si>
    <t>SR1840</t>
  </si>
  <si>
    <t>SR1841</t>
  </si>
  <si>
    <t>SR1842</t>
  </si>
  <si>
    <t>SR1843</t>
  </si>
  <si>
    <t>SR1844</t>
  </si>
  <si>
    <t>SR1845</t>
  </si>
  <si>
    <t>SR1846</t>
  </si>
  <si>
    <t>SR1847</t>
  </si>
  <si>
    <t>SR1848</t>
  </si>
  <si>
    <t>SR1849</t>
  </si>
  <si>
    <t>SR1850</t>
  </si>
  <si>
    <t>SR1851</t>
  </si>
  <si>
    <t>SR1852</t>
  </si>
  <si>
    <t>SR1853</t>
  </si>
  <si>
    <t>SR1854</t>
  </si>
  <si>
    <t>SR2040</t>
  </si>
  <si>
    <t>SR2041</t>
  </si>
  <si>
    <t>SR2042</t>
  </si>
  <si>
    <t>SR2043</t>
  </si>
  <si>
    <t>Non-Requirement</t>
  </si>
  <si>
    <t>SR2044</t>
  </si>
  <si>
    <t>SR2045</t>
  </si>
  <si>
    <t>SR2046</t>
  </si>
  <si>
    <t>SR2047</t>
  </si>
  <si>
    <t>SR2049</t>
  </si>
  <si>
    <t>SR2050</t>
  </si>
  <si>
    <t>SR2051</t>
  </si>
  <si>
    <t>SR2052</t>
  </si>
  <si>
    <t>SR2053</t>
  </si>
  <si>
    <t>SR2054</t>
  </si>
  <si>
    <t>SR2055</t>
  </si>
  <si>
    <t>SR2056</t>
  </si>
  <si>
    <t>SR2057</t>
  </si>
  <si>
    <t>SR2058</t>
  </si>
  <si>
    <t>SR2059</t>
  </si>
  <si>
    <t>SR2060</t>
  </si>
  <si>
    <t>SR2061</t>
  </si>
  <si>
    <t>SR2062</t>
  </si>
  <si>
    <t>SR2063</t>
  </si>
  <si>
    <t>SR2064</t>
  </si>
  <si>
    <t>SR2065</t>
  </si>
  <si>
    <t>SR2066</t>
  </si>
  <si>
    <t>SR2067</t>
  </si>
  <si>
    <t>SR2068</t>
  </si>
  <si>
    <t>SR2069</t>
  </si>
  <si>
    <t>SR2070</t>
  </si>
  <si>
    <t>SR2071</t>
  </si>
  <si>
    <t>SR2072</t>
  </si>
  <si>
    <t>SR2073</t>
  </si>
  <si>
    <t>SR2074</t>
  </si>
  <si>
    <t>SR2075</t>
  </si>
  <si>
    <t>SR2076</t>
  </si>
  <si>
    <t>SR2048</t>
  </si>
  <si>
    <t>SR1855</t>
  </si>
  <si>
    <t>SR1856</t>
  </si>
  <si>
    <t>SR1857</t>
  </si>
  <si>
    <t>SR1858</t>
  </si>
  <si>
    <t>SR1859</t>
  </si>
  <si>
    <t>SR1860</t>
  </si>
  <si>
    <t>SR1861</t>
  </si>
  <si>
    <t>SR1862</t>
  </si>
  <si>
    <t>SR1863</t>
  </si>
  <si>
    <t>SR1864</t>
  </si>
  <si>
    <t>SR1865</t>
  </si>
  <si>
    <t>SR1866</t>
  </si>
  <si>
    <t>SR1867</t>
  </si>
  <si>
    <t>SR1868</t>
  </si>
  <si>
    <t>SR1869</t>
  </si>
  <si>
    <t>SR1870</t>
  </si>
  <si>
    <t>SR1871</t>
  </si>
  <si>
    <t>SR1872</t>
  </si>
  <si>
    <t>SR1873</t>
  </si>
  <si>
    <t>SR1874</t>
  </si>
  <si>
    <t>SR1875</t>
  </si>
  <si>
    <t>SR1876</t>
  </si>
  <si>
    <t>SR1877</t>
  </si>
  <si>
    <t>SR1878</t>
  </si>
  <si>
    <t>SR2077</t>
  </si>
  <si>
    <t>SR2078</t>
  </si>
  <si>
    <t>SR2079</t>
  </si>
  <si>
    <t>SR2080</t>
  </si>
  <si>
    <t>SR2081</t>
  </si>
  <si>
    <t>SR2082</t>
  </si>
  <si>
    <t>SR2083</t>
  </si>
  <si>
    <t>SR2084</t>
  </si>
  <si>
    <t>SR2085</t>
  </si>
  <si>
    <t>SR2086</t>
  </si>
  <si>
    <t>SR2087</t>
  </si>
  <si>
    <t>SR2088</t>
  </si>
  <si>
    <t>SR2089</t>
  </si>
  <si>
    <t>SR2090</t>
  </si>
  <si>
    <t>SR2091</t>
  </si>
  <si>
    <t>SR2092</t>
  </si>
  <si>
    <t>SR2093</t>
  </si>
  <si>
    <t>SR2094</t>
  </si>
  <si>
    <t>SR2095</t>
  </si>
  <si>
    <t>SR2096</t>
  </si>
  <si>
    <t>SR2097</t>
  </si>
  <si>
    <t>SR2098</t>
  </si>
  <si>
    <t>SR2099</t>
  </si>
  <si>
    <t>SR2100</t>
  </si>
  <si>
    <t>SR2101</t>
  </si>
  <si>
    <t>SR2102</t>
  </si>
  <si>
    <t>SR2103</t>
  </si>
  <si>
    <t>SR2104</t>
  </si>
  <si>
    <t>SR2105</t>
  </si>
  <si>
    <t>SR2106</t>
  </si>
  <si>
    <t>SR2107</t>
  </si>
  <si>
    <t>SR1879</t>
  </si>
  <si>
    <t>SR1880</t>
  </si>
  <si>
    <t>SR1881</t>
  </si>
  <si>
    <t>SR1882</t>
  </si>
  <si>
    <t>SR1883</t>
  </si>
  <si>
    <t>SR1884</t>
  </si>
  <si>
    <t>SR1885</t>
  </si>
  <si>
    <t>SR1886</t>
  </si>
  <si>
    <t>SR1887</t>
  </si>
  <si>
    <t>SR1888</t>
  </si>
  <si>
    <t>SR1889</t>
  </si>
  <si>
    <t>SR1890</t>
  </si>
  <si>
    <t>SR1891</t>
  </si>
  <si>
    <t>SR1892</t>
  </si>
  <si>
    <t>SR1893</t>
  </si>
  <si>
    <t>SR1894</t>
  </si>
  <si>
    <t>SR1895</t>
  </si>
  <si>
    <t>SR1896</t>
  </si>
  <si>
    <t>SR1897</t>
  </si>
  <si>
    <t>SR1898</t>
  </si>
  <si>
    <t>SR1899</t>
  </si>
  <si>
    <t>SR1900</t>
  </si>
  <si>
    <t>SR1901</t>
  </si>
  <si>
    <t>SR1902</t>
  </si>
  <si>
    <t>SR1903</t>
  </si>
  <si>
    <t>SR1904</t>
  </si>
  <si>
    <t>SR1905</t>
  </si>
  <si>
    <t>SR1906</t>
  </si>
  <si>
    <t>SR1907</t>
  </si>
  <si>
    <t>SR1908</t>
  </si>
  <si>
    <t>SR1909</t>
  </si>
  <si>
    <t>SR1910</t>
  </si>
  <si>
    <t>SR1911</t>
  </si>
  <si>
    <t>SR1912</t>
  </si>
  <si>
    <t>SR1913</t>
  </si>
  <si>
    <t>SR1914</t>
  </si>
  <si>
    <t>SR1915</t>
  </si>
  <si>
    <t>SR1916</t>
  </si>
  <si>
    <t>SR1917</t>
  </si>
  <si>
    <t>SR1918</t>
  </si>
  <si>
    <t>SR1919</t>
  </si>
  <si>
    <t>SR1920</t>
  </si>
  <si>
    <t>SR1921</t>
  </si>
  <si>
    <t>SR1922</t>
  </si>
  <si>
    <t>SR1923</t>
  </si>
  <si>
    <t>SR1924</t>
  </si>
  <si>
    <t>SR1925</t>
  </si>
  <si>
    <t>SR1926</t>
  </si>
  <si>
    <t>SR1927</t>
  </si>
  <si>
    <t>SR1928</t>
  </si>
  <si>
    <t>SR1929</t>
  </si>
  <si>
    <t>SR1930</t>
  </si>
  <si>
    <t>SR1931</t>
  </si>
  <si>
    <t>SR1932</t>
  </si>
  <si>
    <t>SR1933</t>
  </si>
  <si>
    <t>SR1934</t>
  </si>
  <si>
    <t>SR1935</t>
  </si>
  <si>
    <t>SR1936</t>
  </si>
  <si>
    <t>SR1937</t>
  </si>
  <si>
    <t>SR1938</t>
  </si>
  <si>
    <t>SR1939</t>
  </si>
  <si>
    <t>SR1940</t>
  </si>
  <si>
    <t>SR1941</t>
  </si>
  <si>
    <t>SR1942</t>
  </si>
  <si>
    <t>SR1943</t>
  </si>
  <si>
    <t>SR1944</t>
  </si>
  <si>
    <t>SR1945</t>
  </si>
  <si>
    <t>SR1946</t>
  </si>
  <si>
    <t>SR1947</t>
  </si>
  <si>
    <t>SR1948</t>
  </si>
  <si>
    <t>SR1949</t>
  </si>
  <si>
    <t>SR1950</t>
  </si>
  <si>
    <t>SR1951</t>
  </si>
  <si>
    <t>SR1952</t>
  </si>
  <si>
    <t>SR1953</t>
  </si>
  <si>
    <t>SR1954</t>
  </si>
  <si>
    <t>SR1955</t>
  </si>
  <si>
    <t>SR1956</t>
  </si>
  <si>
    <t>SR1957</t>
  </si>
  <si>
    <t>SR1958</t>
  </si>
  <si>
    <t>SR1959</t>
  </si>
  <si>
    <t>SR1960</t>
  </si>
  <si>
    <t>SR1961</t>
  </si>
  <si>
    <t>SR1962</t>
  </si>
  <si>
    <t>SR1963</t>
  </si>
  <si>
    <t>SR1964</t>
  </si>
  <si>
    <t>SR1965</t>
  </si>
  <si>
    <t>SR1966</t>
  </si>
  <si>
    <t>SR1967</t>
  </si>
  <si>
    <t>SR1968</t>
  </si>
  <si>
    <t>SR1969</t>
  </si>
  <si>
    <t>SR1970</t>
  </si>
  <si>
    <t>SR1971</t>
  </si>
  <si>
    <t>SR1972</t>
  </si>
  <si>
    <t>SR1973</t>
  </si>
  <si>
    <t>SR1974</t>
  </si>
  <si>
    <t>SR1975</t>
  </si>
  <si>
    <t>SR1976</t>
  </si>
  <si>
    <t>SR1977</t>
  </si>
  <si>
    <t>SR1978</t>
  </si>
  <si>
    <t>SR1979</t>
  </si>
  <si>
    <t>SR1980</t>
  </si>
  <si>
    <t>SR1981</t>
  </si>
  <si>
    <t>SR1982</t>
  </si>
  <si>
    <t>SR1983</t>
  </si>
  <si>
    <t>SR1984</t>
  </si>
  <si>
    <t>SR1985</t>
  </si>
  <si>
    <t>SR1986</t>
  </si>
  <si>
    <t>SR1987</t>
  </si>
  <si>
    <t>SR1988</t>
  </si>
  <si>
    <t>SR1989</t>
  </si>
  <si>
    <t>SR1990</t>
  </si>
  <si>
    <t>SR1991</t>
  </si>
  <si>
    <t>SR1992</t>
  </si>
  <si>
    <t>SR1993</t>
  </si>
  <si>
    <t>SR1994</t>
  </si>
  <si>
    <t>SR1995</t>
  </si>
  <si>
    <t>SR1996</t>
  </si>
  <si>
    <t>SR1997</t>
  </si>
  <si>
    <t>SR1998</t>
  </si>
  <si>
    <t>SR1999</t>
  </si>
  <si>
    <t>SR2000</t>
  </si>
  <si>
    <t>SR2001</t>
  </si>
  <si>
    <t>SR2002</t>
  </si>
  <si>
    <t>SR2003</t>
  </si>
  <si>
    <t>SR2004</t>
  </si>
  <si>
    <t>SR2005</t>
  </si>
  <si>
    <t>SR2006</t>
  </si>
  <si>
    <t>SR2007</t>
  </si>
  <si>
    <t>SR2008</t>
  </si>
  <si>
    <t>SR2009</t>
  </si>
  <si>
    <t>SR2010</t>
  </si>
  <si>
    <t>SR2011</t>
  </si>
  <si>
    <t>SR2012</t>
  </si>
  <si>
    <t>SR2013</t>
  </si>
  <si>
    <t>SR2014</t>
  </si>
  <si>
    <t>SR2015</t>
  </si>
  <si>
    <t>SR2016</t>
  </si>
  <si>
    <t>SR2017</t>
  </si>
  <si>
    <t>SR2018</t>
  </si>
  <si>
    <t>SR2019</t>
  </si>
  <si>
    <t>SR2020</t>
  </si>
  <si>
    <t>SR2021</t>
  </si>
  <si>
    <t>SR2022</t>
  </si>
  <si>
    <t>SR2023</t>
  </si>
  <si>
    <t>SR2024</t>
  </si>
  <si>
    <t>SR2025</t>
  </si>
  <si>
    <t>SR2026</t>
  </si>
  <si>
    <t>SR2027</t>
  </si>
  <si>
    <t>SR2028</t>
  </si>
  <si>
    <t>SR2029</t>
  </si>
  <si>
    <t>SR2030</t>
  </si>
  <si>
    <t>SR2031</t>
  </si>
  <si>
    <t>SR2032</t>
  </si>
  <si>
    <t>SR2033</t>
  </si>
  <si>
    <t>SR2034</t>
  </si>
  <si>
    <t>SR2035</t>
  </si>
  <si>
    <t>SR2036</t>
  </si>
  <si>
    <t>SR2037</t>
  </si>
  <si>
    <t>SR2038</t>
  </si>
  <si>
    <t>SR2039</t>
  </si>
  <si>
    <t xml:space="preserve"> SR1738,</t>
  </si>
  <si>
    <t xml:space="preserve"> SR1899,</t>
  </si>
  <si>
    <t xml:space="preserve"> SR1900,</t>
  </si>
  <si>
    <t xml:space="preserve"> SR1898,</t>
  </si>
  <si>
    <t xml:space="preserve"> SR1901, SR1903,</t>
  </si>
  <si>
    <t xml:space="preserve"> SR1899, SR1902</t>
  </si>
  <si>
    <t xml:space="preserve"> SR1899, SR1902, SR1905, SR1904</t>
  </si>
  <si>
    <t xml:space="preserve"> SR1899, SR1902, SR1905, SR1902, SR1906</t>
  </si>
  <si>
    <t xml:space="preserve"> SR1899, SR1800,</t>
  </si>
  <si>
    <t xml:space="preserve"> SR1900, SR1800,</t>
  </si>
  <si>
    <t xml:space="preserve"> SR1898, SR1800,</t>
  </si>
  <si>
    <t xml:space="preserve"> SR1901, SR1800, SR1903</t>
  </si>
  <si>
    <t xml:space="preserve"> SR1825, SR1755,</t>
  </si>
  <si>
    <t xml:space="preserve"> SR2050,</t>
  </si>
  <si>
    <t xml:space="preserve"> SR2051,</t>
  </si>
  <si>
    <t xml:space="preserve"> SR2054,</t>
  </si>
  <si>
    <t xml:space="preserve"> SR2054, SR1734, SR2055</t>
  </si>
  <si>
    <t xml:space="preserve"> SR2053,</t>
  </si>
  <si>
    <t xml:space="preserve"> SR2052,</t>
  </si>
  <si>
    <t xml:space="preserve"> SR2078, SR2090, SR2094, SR2097, SR2098, SR1882</t>
  </si>
  <si>
    <t xml:space="preserve"> SR2078, SR2090, SR2094, SR2097, SR2098, SR2080</t>
  </si>
  <si>
    <t xml:space="preserve"> SR2078, SR2090, SR2094, SR2097, SR2098</t>
  </si>
  <si>
    <t xml:space="preserve"> SR2078, SR2090, SR2094, SR2097, SR2098, SR1883,</t>
  </si>
  <si>
    <t xml:space="preserve"> SR2078, SR2086, SR2090, SR2095, SR2097, SR2098</t>
  </si>
  <si>
    <t xml:space="preserve"> SR2078, SR2085, SR2090, SR2095, SR2097, SR2098</t>
  </si>
  <si>
    <t xml:space="preserve"> SR2078, SR2082, SR2090, SR2094, SR2096, SR2097, SR2098</t>
  </si>
  <si>
    <t xml:space="preserve"> SR2078, SR2082, SR2090, SR2094, SR2096, SR2097, SR2098, SR1883,</t>
  </si>
  <si>
    <t xml:space="preserve"> SR2082, SR2089,</t>
  </si>
  <si>
    <t xml:space="preserve"> SR2101, SR2103</t>
  </si>
  <si>
    <t xml:space="preserve"> SR1735, SR1771, SR1766, SR1767, SR1787, SR1799, SR2049, SR1868, SR2081, SR2082, SR2084, SR2085, SR2086, SR2087, SR2090, SR2092, SR1887, SR2106,  SR1757, SR1893,</t>
  </si>
  <si>
    <t xml:space="preserve"> SR1798, SR1888,</t>
  </si>
  <si>
    <t xml:space="preserve"> SR1798, SR1889,</t>
  </si>
  <si>
    <t xml:space="preserve"> SR1741, SR2085, SR2086, SR2087, SR2090, SR1885, </t>
  </si>
  <si>
    <t xml:space="preserve"> SR1864, SR1865,  SR1872, </t>
  </si>
  <si>
    <t xml:space="preserve"> SR1725, SR1726, SR1769, SR2107, SR2076</t>
  </si>
  <si>
    <t xml:space="preserve"> SR1880, SR1835,</t>
  </si>
  <si>
    <t xml:space="preserve"> SR1847,</t>
  </si>
  <si>
    <t xml:space="preserve"> SR1835,</t>
  </si>
  <si>
    <t xml:space="preserve"> SR1830, SR1834</t>
  </si>
  <si>
    <t xml:space="preserve">  SR1847, SR1830</t>
  </si>
  <si>
    <t xml:space="preserve"> SR1909, SR1910, SR1911, SR1912, SR1913, SR1914, SR1917, SR1918,</t>
  </si>
  <si>
    <t xml:space="preserve"> SR1779, SR1781, SR1782</t>
  </si>
  <si>
    <t xml:space="preserve"> SR1794,</t>
  </si>
  <si>
    <t xml:space="preserve"> SR1818, SR1819, SR1822, SR1823, SR1824, SR1827, SR1856, SR1857, SR1860, SR1861, SR1862, SR1891,</t>
  </si>
  <si>
    <t xml:space="preserve"> SR1859, SR1891,</t>
  </si>
  <si>
    <t xml:space="preserve"> SR1818 , SR1819, SR1827, SR1891</t>
  </si>
  <si>
    <t xml:space="preserve"> SR2071,</t>
  </si>
  <si>
    <t xml:space="preserve"> SR2072,</t>
  </si>
  <si>
    <t xml:space="preserve"> SR2073,</t>
  </si>
  <si>
    <t xml:space="preserve"> SR2074,</t>
  </si>
  <si>
    <t xml:space="preserve"> SR2075,</t>
  </si>
  <si>
    <t xml:space="preserve"> SR2041,</t>
  </si>
  <si>
    <t xml:space="preserve"> 
 SR1842, SR1843, SR1844, SR1845, SR1846, SR1847, SR1848, SR1849, SR1850, SR1852, 8.8.11, SR1853,</t>
  </si>
  <si>
    <t xml:space="preserve"> SR2043,</t>
  </si>
  <si>
    <t xml:space="preserve"> SR2042,</t>
  </si>
  <si>
    <t xml:space="preserve"> SR1842,</t>
  </si>
  <si>
    <t xml:space="preserve"> SR1843, SR1848, SR1849,  SR2061, SR2062, SR2063, SR2064, SR2065, SR2066, SR2067, SR2068</t>
  </si>
  <si>
    <t xml:space="preserve"> SR1850, SR1852,</t>
  </si>
  <si>
    <t xml:space="preserve"> SR1844, SR1853</t>
  </si>
  <si>
    <t xml:space="preserve"> SR1761, SR1854,</t>
  </si>
  <si>
    <t xml:space="preserve"> SR1845,  SR2061, SR2062, SR2063, SR2064, SR2065, SR2066, SR2067, SR2068</t>
  </si>
  <si>
    <t xml:space="preserve"> SR1846, 8.08,</t>
  </si>
  <si>
    <t xml:space="preserve"> SR1846,  SR1847,</t>
  </si>
  <si>
    <t xml:space="preserve"> SR1832, SR1833, SR1835, SR1837, SR1838,</t>
  </si>
  <si>
    <t xml:space="preserve"> SR1831, SR1833</t>
  </si>
  <si>
    <t xml:space="preserve"> SR1831, SR1833, SR1835, SR1836, SR1837, SR1838</t>
  </si>
  <si>
    <t xml:space="preserve"> SR2032,</t>
  </si>
  <si>
    <t xml:space="preserve"> SR1759, SR1773</t>
  </si>
  <si>
    <t xml:space="preserve"> SR1798, SR1801, SR1806,</t>
  </si>
  <si>
    <t xml:space="preserve"> SR1814, SR1815, SR1811,</t>
  </si>
  <si>
    <t xml:space="preserve"> SR2038,</t>
  </si>
  <si>
    <t xml:space="preserve"> SR2036, SR2037, SR2038, SR2039,</t>
  </si>
  <si>
    <t>Capture Color To Gray Algorithm Display - 
 (4 Channel)</t>
  </si>
  <si>
    <t>Capture Frame Copy Algorithm Display - 
 (Single Channel)</t>
  </si>
  <si>
    <t xml:space="preserve">Capture Frame Copy Algorithm Display - 
 (4 Channel) </t>
  </si>
  <si>
    <t>Capture Color To Gray Algorithm Display - 
 (Single Channel)</t>
  </si>
  <si>
    <t xml:space="preserve">Capture IPC Display (One Core) -  Mode
 (Single Channel) </t>
  </si>
  <si>
    <t>Capture IPC Display (Multiple Cores) -  Mode
 (Single Channel)</t>
  </si>
  <si>
    <t>Capture IPC Display (One Core) - 
 (4 Channels)</t>
  </si>
  <si>
    <t>v2.7</t>
  </si>
  <si>
    <t>Non-mux Embedded sync capture modes</t>
  </si>
  <si>
    <t xml:space="preserve"> SR1777,</t>
  </si>
  <si>
    <t>Composite video support</t>
  </si>
  <si>
    <t>Svideo support</t>
  </si>
  <si>
    <t>shall support video data capture from image sensor like AR0132 HiSPI RAW 14-bit companded input format</t>
  </si>
  <si>
    <t xml:space="preserve"> SR1812, SR1811,</t>
  </si>
  <si>
    <t xml:space="preserve"> SR1813,</t>
  </si>
  <si>
    <t>Set Brightness levels of LCD display TDA2xx</t>
  </si>
  <si>
    <t>Set Brightness levels of LCD display, TDA3xx</t>
  </si>
  <si>
    <t>Error-concealment</t>
  </si>
  <si>
    <t>Output data format YUV422I</t>
  </si>
  <si>
    <t>Static code checker MISRA-C</t>
  </si>
  <si>
    <t>Multi scale (pyramid generation for PD/TSR etc)</t>
  </si>
  <si>
    <t xml:space="preserve"> SR1890,</t>
  </si>
  <si>
    <t>Shall support board selection using u-boot</t>
  </si>
  <si>
    <t>shall support resolution upto 1920x1080</t>
  </si>
  <si>
    <t>shall support DPCM encode/decode</t>
  </si>
  <si>
    <t>ISS capture -non OTF mode - output dataformat</t>
  </si>
  <si>
    <t xml:space="preserve"> SR1802, SR1806, SR1807, SR1894, SR1971, SR1972, SR1973, SR1976, SR2006, SR2007, SR2009, SR2012, SR2015, SR2016, SR2017, SR1990, SR1991, SR1992, SR1994, SR1995,</t>
  </si>
  <si>
    <t>SR1924, SR1926, SR1928, SR1929, SR1930, SR1931, SR1932, SR1934, SR1935, SR1936, SR1937, SR1938, SR1939, SR1941, SR1942, SR1943, SR1944,</t>
  </si>
  <si>
    <t xml:space="preserve"> SR1924, SR1926,</t>
  </si>
  <si>
    <t xml:space="preserve"> SR1859,</t>
  </si>
  <si>
    <t>ISS AR0140 
Use-cases</t>
  </si>
  <si>
    <t xml:space="preserve">1. Boot tda3xx
2. Select capture setting - AR0140 Parallel
3. Select ISS setting - LDC, VTNF, WDR = OFF
4. Start usecase. Adjust lens to right focal length
</t>
  </si>
  <si>
    <t xml:space="preserve">1. Boot tda3xx
2. Select capture setting - AR0140 Parallel
3. Select ISS setting - LDC, VTNF, WDR = OFF
4. Point the camera to a HDR scene
5. Start usecase. Adjust lens to right focal length
</t>
  </si>
  <si>
    <t xml:space="preserve">1. Boot tda3xx
2. Select capture setting - AR0140 Parallel
3. Select ISS setting - LDC, VTNF = OFF, WDR = ON
4. Point the camera to a normal (non-HDR) scene
5. Start usecase. Adjust lens to right focal length
</t>
  </si>
  <si>
    <t>Display must come up and no buffer drops should be observed.
Expsoure and colors should look correct.</t>
  </si>
  <si>
    <t>Display must come up and no buffer drops should be observed.
Expsoure and colors should look correct in dark as well as bright regions.
Dark regions maybe noisier than bright regions but NSF effect should be visible.</t>
  </si>
  <si>
    <t xml:space="preserve">1. Boot tda3xx
2. Select capture setting - AR0140 Parallel
3. Select ISS setting - LDC, VTNF = OFF, WDR = ON
4. Point the camera to a bright scene
5. Start usecase. Adjust lens to right focal length
6. Move the camera to a dark scene
</t>
  </si>
  <si>
    <t xml:space="preserve">1. Boot tda3xx
2. Select capture setting - AR0140 Parallel
3. Select ISS setting - LDC, VTNF = OFF, WDR = ON
4. Point the camera to a dark scene
5. Start usecase. Adjust lens to right focal length
6. Toggle VTNF several times
</t>
  </si>
  <si>
    <t xml:space="preserve">1. Boot tda3xx
2. Select capture setting - AR0140 Parallel
3. Select ISS setting - LDC, VTNF, WDR = ON
4. Start usecase. Adjust lens to right focal length
</t>
  </si>
  <si>
    <t>WDR mode - Color Fidelity</t>
  </si>
  <si>
    <t xml:space="preserve">1. Boot tda3xx
2. Select capture setting - AR0140 Parallel
3. Select ISS setting - LDC, VTNF = OFF, WDR = ON
4. Point the camera to color checker chart in lightbox
5. Start usecase. Adjust lens to right focal length
6. Switch the light sources one by one
</t>
  </si>
  <si>
    <t>Display must come up and no buffer drops should be observed
All the details in the scene should be visible. Noise levels should be very low. Sharpness should be good.
No color cast should be visible on lightbox walls and gray row of colorchecker. Colored patches should have the right hue.</t>
  </si>
  <si>
    <t>WDR mode - LDC</t>
  </si>
  <si>
    <t xml:space="preserve">1. Mount FishEye lens on AR0140 headboard 
2. Boot tda3xx
3. Select capture setting - AR0140 Parallel
4. Select ISS setting - VTNF = OFF, LDC=ON WDR = ON
5. Start usecase. Adjust lens to right focal length
</t>
  </si>
  <si>
    <t>Display must come up and no buffer drops should be observed
Preview must look undistorted</t>
  </si>
  <si>
    <t>WDR mode - Noise Filter</t>
  </si>
  <si>
    <t xml:space="preserve">1. Mount FishEye lens on AR0140 headboard 
2. Boot tda3xx
3. Select capture setting - AR0140 Parallel
4. Select ISS setting - VTNF = OFF, LDC=ON WDR = ON
5. Start usecase. Adjust lens to right focal length. Ensure dark lighting.
</t>
  </si>
  <si>
    <t>Display must come up and no buffer drops should be observed
All the details in the scene should be visible. Noise levels should be very low. Sharpness should be good.</t>
  </si>
  <si>
    <t>RAW/YUV Capture</t>
  </si>
  <si>
    <t xml:space="preserve">1. Connect the EVM to network 
2. Boot tda3xx. Note down IP address from UART log
3. Select capture setting - AR0140 Parallel
4. Select ISS setting - VTNF = OFF, LDC=ON WDR = ON
5. Start usecase. 
6. Capture RAW and YUV images using n/w tool
</t>
  </si>
  <si>
    <t>Display must come up and no buffer drops should be observed
Captured images must be free of artifacts. YUV frame must match the display.</t>
  </si>
  <si>
    <t>Sensor Register Read/Write</t>
  </si>
  <si>
    <t xml:space="preserve">1. Boot tda3xx
2. Select capture setting - AR0140 Parallel
3. Select ISS setting - LDC, VTNF = off, WDR = on
4. Start usecase. Adjust lens to right focal length
5, Open Command Prompt on Host
6, Go to the path where network tool is available
7, Use the command iss_read_sensor_reg to read chip ID (0x3000) and exposure register (0x3082)
8, Write the value 0, 4, 8 and c one by one to the register 0x3082
</t>
  </si>
  <si>
    <t>Display must come up and no buffer drops should be observed
Chip ID and exposure value must be read correctly
Change of exposure value must be clearly visible on the display</t>
  </si>
  <si>
    <t>Send DCC Profile in QSPI</t>
  </si>
  <si>
    <t xml:space="preserve">1. Boot tda3xx
2. Select capture setting - AR0140 Parallel
3. Select ISS setting - LDC, VTNF = off, WDR = on
4. Start usecase. Adjust lens to right focal length
5, Open Command Prompt on Host
6, Go to the path where network tool is available
7, Get the sensor.bin file from driver and save it using iss_send_dcc_file network command
8, Stop and rerun the usecase
</t>
  </si>
  <si>
    <t>Display must come up and no buffer drops should be observed
There should no be any error/assertion in saving dcc file
New DCC profile must be used from the QSPI memory, there should be a print on console indicating that</t>
  </si>
  <si>
    <t>Save DCC Profile in QSPI</t>
  </si>
  <si>
    <t xml:space="preserve">1. Boot tda3xx
2. Select capture setting - AR0140 Parallel
3. Select ISS setting - LDC, VTNF = off, WDR = on
4. Start usecase. Adjust lens to right focal length
5, Open Command Prompt on Host
6, Go to the path where network tool is available
7, Get the sensor.bin file from driver and save it using iss_save_dcc_file network command
8, Stop and rerun the usecase
</t>
  </si>
  <si>
    <t>Clear DCC Profile in QSPI</t>
  </si>
  <si>
    <t xml:space="preserve">1. Boot tda3xx
2. Select capture setting - AR0140 Parallel
3. Select ISS setting - LDC, VTNF = off, WDR = on
4. Start usecase. Adjust lens to right focal length
5, Open Command Prompt on Host
6, Go to the path where network tool is available
7, clear DCC profile from QSPI using iss_clear_dcc_qspi_mem command
8, Stop and rerun the usecase
</t>
  </si>
  <si>
    <t>Display must come up and no buffer drops should be observed
There should no be any error/assertion in cleaning dcc profile in qspi
New DCC profile must be used from the driver memory, there should be a print on console indicating that</t>
  </si>
  <si>
    <t>ISS OV10640 Parallel
Use-cases</t>
  </si>
  <si>
    <t xml:space="preserve">1. Boot tda3xx
2. Select capture setting - OV10640 Parallel
3. Select ISS setting - LDC, VTNF, WDR = OFF
4. Start usecase. Adjust lens to right focal length
</t>
  </si>
  <si>
    <t>1. Boot tda3xx
2. Select capture setting - OV10640 Parallel
3. Select ISS setting - LDC, VTNF, WDR = OFF
4. Start usecase
5. Press 'p'</t>
  </si>
  <si>
    <t xml:space="preserve">1. Boot tda3xx
2. Select capture setting - OV10640 Parallel
3. Select ISS setting - LDC, VTNF, WDR = OFF
4. Point the camera to a HDR scene
5. Start usecase. Adjust lens to right focal length
</t>
  </si>
  <si>
    <t xml:space="preserve">1. Boot tda3xx
2. Select capture setting - OV10640 Parallel
3. Select ISS setting - LDC, VTNF = OFF, WDR = ON
4. Point the camera to a normal (non-HDR) scene
5. Start usecase. Adjust lens to right focal length
</t>
  </si>
  <si>
    <t xml:space="preserve">1. Boot tda3xx
2. Select capture setting - OV10640 Parallel
3. Select ISS setting - LDC, VTNF = OFF, WDR = ON
4. Point the camera to a HDR scene
5. Start usecase
</t>
  </si>
  <si>
    <t xml:space="preserve">1. Boot tda3xx
2. Select capture setting - OV10640 Parallel
3. Select ISS setting - LDC, VTNF = OFF, WDR = ON
4. Point the camera to a HDR scene
5. Start usecase
6. Press 'p'
</t>
  </si>
  <si>
    <t xml:space="preserve">1. Boot tda3xx
2. Select capture setting - OV10640 Parallel
3. Select ISS setting - LDC, VTNF = OFF, WDR = ON
4. Point the camera to a bright scene
5. Start usecase. Adjust lens to right focal length
6. Move the camera to a dark scene
</t>
  </si>
  <si>
    <t xml:space="preserve">1. Boot tda3xx
2. Select capture setting - OV10640 Parallel
3. Select ISS setting - LDC, VTNF = OFF, WDR = ON
4. Point the camera to a dark scene
5. Start usecase. Adjust lens to right focal length
6. Toggle VTNF several times
</t>
  </si>
  <si>
    <t xml:space="preserve">1. Boot tda3xx
2. Select capture setting - OV10640 Parallel
3. Select ISS setting - LDC, VTNF, WDR = ON
4. Start usecase. Adjust lens to right focal length
</t>
  </si>
  <si>
    <t xml:space="preserve">1. Boot tda3xx
2. Select capture setting - OV10640 Parallel
3. Select ISS setting - LDC, VTNF = OFF, WDR = ON
4. Point the camera to color checker chart in lightbox
5. Start usecase. Adjust lens to right focal length
6. Switch the light sources one by one
</t>
  </si>
  <si>
    <t xml:space="preserve">1. Mount FishEye lens on OV10640 headboard 
2. Boot tda3xx
3. Select capture setting - OV10640 Parallel
4. Select ISS setting - VTNF = OFF, LDC=ON WDR = ON
5. Start usecase. Adjust lens to right focal length
</t>
  </si>
  <si>
    <t xml:space="preserve">1. Mount FishEye lens on OV10640 headboard 
2. Boot tda3xx
3. Select capture setting - OV10640 Parallel
4. Select ISS setting - VTNF = OFF, LDC=ON WDR = ON
5. Start usecase. Adjust lens to right focal length. Ensure dark lighting.
</t>
  </si>
  <si>
    <t xml:space="preserve">1. Connect the EVM to network 
2. Boot tda3xx. Note down IP address from UART log
3. Select capture setting - OV10640 Parallel
4. Select ISS setting - VTNF = OFF, LDC=ON WDR = ON
5. Start usecase. 
6. Capture RAW and YUV images using n/w tool
</t>
  </si>
  <si>
    <t xml:space="preserve">1. Boot tda3xx
2. Select capture setting - OV10640 Parallel
3. Select ISS setting - LDC, VTNF = off, WDR = on
4. Start usecase. Adjust lens to right focal length
5, Open Command Prompt on Host
6, Go to the path where network tool is available
7, Use the command iss_read_sensor_reg to read inpumode and datawidth in register (0x3119)
8, Changed the output datawidth to long exposure by writing 0x5 to register 0x3119
</t>
  </si>
  <si>
    <t>Display must come up and no buffer drops should be observed
Register value must be 0x44
Change in the output channel will result in wrong wdr output</t>
  </si>
  <si>
    <t xml:space="preserve">1. Boot tda3xx
2. Select capture setting - OV10640 CSI2
3. Select ISS setting - LDC, VTNF = off, WDR = on
4. Start usecase. Adjust lens to right focal length
5, Open Command Prompt on Host
6, Go to the path where network tool is available
7, Get the sensor.bin file from driver and save it using iss_send_dcc_file network command
8, Stop and rerun the usecase
</t>
  </si>
  <si>
    <t xml:space="preserve">1. Boot tda3xx
2. Select capture setting - OV10640 CSI2
3. Select ISS setting - LDC, VTNF = off, WDR = on
4. Start usecase. Adjust lens to right focal length
5, Open Command Prompt on Host
6, Go to the path where network tool is available
7, Get the sensor.bin file from driver and save it using iss_save_dcc_file network command
8, Stop and rerun the usecase
</t>
  </si>
  <si>
    <t xml:space="preserve">1. Boot tda3xx
2. Select capture setting - OV10640 Parallel
3. Select ISS setting - LDC, VTNF = off, WDR = on
4. Start usecase. Adjust lens to right focal length
5, Open Command Prompt on Host
6, Go to the path where network tool is available
7, clear DCC profile from QSPI using iss_clear_dcc_qspi_mem command
8, Stop and rerun the usecase
</t>
  </si>
  <si>
    <t>ISS OV10640 CSI2 
Use-cases</t>
  </si>
  <si>
    <t xml:space="preserve">1. Boot tda3xx
2. Select capture setting - OV10640 CSI2
3. Select ISS setting - LDC, VTNF, WDR = OFF
4. Start usecase. Adjust lens to right focal length
</t>
  </si>
  <si>
    <t>1. Boot tda3xx
2. Select capture setting - OV10640 CSI2
3. Select ISS setting - LDC, VTNF, WDR = OFF
4. Start usecase
5. Press 'p'</t>
  </si>
  <si>
    <t xml:space="preserve">1. Boot tda3xx
2. Select capture setting - OV10640 CSI2
3. Select ISS setting - LDC, VTNF, WDR = OFF
4. Point the camera to a HDR scene
5. Start usecase. Adjust lens to right focal length
</t>
  </si>
  <si>
    <t xml:space="preserve">1. Boot tda3xx
2. Select capture setting - OV10640 CSI2
3. Select ISS setting - LDC, VTNF = OFF, WDR = ON
4. Point the camera to a normal (non-HDR) scene
5. Start usecase. Adjust lens to right focal length
</t>
  </si>
  <si>
    <t xml:space="preserve">1. Boot tda3xx
2. Select capture setting - OV10640 CSI2
3. Select ISS setting - LDC, VTNF = OFF, WDR = ON
4. Point the camera to a HDR scene
5. Start usecase
</t>
  </si>
  <si>
    <t xml:space="preserve">1. Boot tda3xx
2. Select capture setting - OV10640 CSI2
3. Select ISS setting - LDC, VTNF = OFF, WDR = ON
4. Point the camera to a HDR scene
5. Start usecase
6. Press 'p'
</t>
  </si>
  <si>
    <t xml:space="preserve">1. Boot tda3xx
2. Select capture setting - OV10640 CSI2
3. Select ISS setting - LDC, VTNF = OFF, WDR = ON
4. Point the camera to a bright scene
5. Start usecase. Adjust lens to right focal length
6. Move the camera to a dark scene
</t>
  </si>
  <si>
    <t xml:space="preserve">1. Boot tda3xx
2. Select capture setting - OV10640 CSI2
3. Select ISS setting - LDC, VTNF = OFF, WDR = ON
4. Point the camera to a dark scene
5. Start usecase. Adjust lens to right focal length
6. Toggle VTNF several times
</t>
  </si>
  <si>
    <t xml:space="preserve">1. Boot tda3xx
2. Select capture setting - OV10640 CSI2
3. Select ISS setting - LDC, VTNF, WDR = ON
4. Start usecase. Adjust lens to right focal length
</t>
  </si>
  <si>
    <t xml:space="preserve">1. Boot tda3xx
2. Select capture setting - OV10640 CSI2
3. Select ISS setting - LDC, VTNF = OFF, WDR = ON
4. Point the camera to color checker chart in lightbox
5. Start usecase. Adjust lens to right focal length
6. Switch the light sources one by one
</t>
  </si>
  <si>
    <t xml:space="preserve">1. Mount FishEye lens on OV10640 headboard 
2. Boot tda3xx
3. Select capture setting - OV10640 CSI2
4. Select ISS setting - VTNF = OFF, LDC=ON WDR = ON
5. Start usecase. Adjust lens to right focal length
</t>
  </si>
  <si>
    <t xml:space="preserve">1. Mount FishEye lens on OV10640 headboard 
2. Boot tda3xx
3. Select capture setting - OV10640 CSI2
4. Select ISS setting - VTNF = OFF, LDC=ON WDR = ON
5. Start usecase. Adjust lens to right focal length. Ensure dark lighting.
</t>
  </si>
  <si>
    <t xml:space="preserve">1. Connect the EVM to network 
2. Boot tda3xx. Note down IP address from UART log
3. Select capture setting - OV10640 CSI2
4. Select ISS setting - VTNF = OFF, LDC=ON WDR = ON
5. Start usecase. 
6. Capture RAW and YUV images using n/w tool
</t>
  </si>
  <si>
    <t>Display must come up and no buffer drops should be observed
Register value must be 0x54
Change in the output channel will result in wrong wdr output</t>
  </si>
  <si>
    <t>send DCC Profile in QSPI</t>
  </si>
  <si>
    <t xml:space="preserve">1. Boot tda3xx
2. Select capture setting - OV10640 CSI2
3. Select ISS setting - LDC, VTNF = off, WDR = on
4. Start usecase. Adjust lens to right focal length
5, Open Command Prompt on Host
6, Go to the path where network tool is available
7, clear DCC profile from QSPI using iss_clear_dcc_qspi_mem command
8, Stop and rerun the usecase
</t>
  </si>
  <si>
    <t>1CH ISS Capture + ISP + LDC + Obj detect + Display</t>
  </si>
  <si>
    <t>verify 1CH ISS capture &amp; display with fast boot binaries</t>
  </si>
  <si>
    <t>1. Display should flash up with preview in &lt; 1 sec
2. Usecase should switch to Object detect algorithm and Pedestrian / Traffic signs detection should start as soon as they are in field of view after boot up.
3.You should see boot time printed on the LCD as shown below.
4.Display must come up and no buffer drops should be observed, check performance stats</t>
  </si>
  <si>
    <t>Verify fast boot datasheet timing matches with release binaries</t>
  </si>
  <si>
    <t>Very performance stats &amp; stability</t>
  </si>
  <si>
    <t>performance stats should match with datasheet of ISS usecase &amp; OD</t>
  </si>
  <si>
    <t>1. SBL=167 ms
2. Sensor initialization time with I2C 400 KHz=244 ms
3. Time take by Framework =151 ms
4 Power On Reset to Display Time=562 ms
5 Power On to reset to Object Detect=1320 ms</t>
  </si>
  <si>
    <t>verify that 4 channel ISS usecase can be run with TIDA00262(AR0140AT) / UB960 via CSI2 interface</t>
  </si>
  <si>
    <t xml:space="preserve">ISS Multiple Channel low cost (SRV) Use-case </t>
  </si>
  <si>
    <t>1. Boot tda3xx
2. select capture setting
3 select ISS usecase
3. Run multi channel SRV usecase</t>
  </si>
  <si>
    <t>1. verify that 4 channel ISS usecase can be run with TIDA00262(AR0140AT) / UB960 via CSI2 interface
2. verify 4 channel Linear / 1 PASS WDR processing</t>
  </si>
  <si>
    <t>1. verify that 4 channel ISS usecase can be run with TIDA00262(AR0140AT) / UB960 via CSI2 interface
2. AWB (Auto White Balance) and AE (Auto Exposure)</t>
  </si>
  <si>
    <t xml:space="preserve">Display must come up and no buffer drops should be observed
All the details in the scene should be visible. Noise levels should be very low.
Moving to dark scene should cause AE adjustment and increase in noise level. </t>
  </si>
  <si>
    <t>Surround View + OD +UltraSonic
 (Multi Channel)</t>
  </si>
  <si>
    <t>Verify whether display shows a smooth stitching of the 5 views and Mosaic of 5 views along with the Edge detection. All running at 30fps.  Also check performance stats match with datasheet</t>
  </si>
  <si>
    <t xml:space="preserve">standalone 4ch + Surround View 
</t>
  </si>
  <si>
    <t xml:space="preserve"> low cost Surround View demo</t>
  </si>
  <si>
    <t xml:space="preserve">verify 2ch OV490 on the TIDA00455 board </t>
  </si>
  <si>
    <t>Dual A15</t>
  </si>
  <si>
    <t>Dual A15 support with SMP mode</t>
  </si>
  <si>
    <t>verify dual A15 SMP mode test using SBL</t>
  </si>
  <si>
    <t>1ch Capture display</t>
  </si>
  <si>
    <t>verify frame freeze</t>
  </si>
  <si>
    <t>IPU0_1</t>
  </si>
  <si>
    <t>1. Run 1ch capture display usecase. 
2. Pause the video</t>
  </si>
  <si>
    <t>1. Display must come up and no buffer drops should be observed.
2. after pause, frame freeze event detect displayed on display</t>
  </si>
  <si>
    <t>1. Display must come up and no buffer drops should be observed.
2. after pause, frame freeze event detect displayed on display
3. on resume,  frame freeze event detect display erased</t>
  </si>
  <si>
    <t>1. Run 1ch capture display usecase. 
2. Pause the video
3. Play the video
4. repeat step 2 &amp; 3 .</t>
  </si>
  <si>
    <t>ISS AR0132 Bayer/ IMX224</t>
  </si>
  <si>
    <t>ISS AR0132 MC / IMX224</t>
  </si>
  <si>
    <t xml:space="preserve"> SR1802, SR1806, SR1807, SR1894, SR1971, SR1972, SR1973, SR1976, SR2006, SR2007, SR2009, SR2012, SR2015, SR2016, SR2017, SR1990, SR1991, SR1992, SR1994, SR1995,  SR1989,SR1999, SR2000, SR2001, SR2002, SR2003, SR2004,</t>
  </si>
  <si>
    <t xml:space="preserve"> SR1802, SR1806, SR1807, SR1894, SR1971, SR1972, SR1973, SR1976, SR2006, SR2007, SR2009, SR2012, SR2015, SR2016, SR2017, SR1990, SR1991, SR1992, SR1994, SR1995,   SR1983, SR1984 , SR1985 , SR1986 , SR1987 , SR1988,SR1989,SR1999, SR2000, SR2001, SR2002, SR2003, SR2004,</t>
  </si>
  <si>
    <t xml:space="preserve"> SR1908, SR1909,  SR1915, SR1916,</t>
  </si>
  <si>
    <t xml:space="preserve">Verify Multi channel  3D surround view usecase </t>
  </si>
  <si>
    <t xml:space="preserve">Run 3D surround view usecase </t>
  </si>
  <si>
    <t xml:space="preserve"> SR1920,</t>
  </si>
  <si>
    <t xml:space="preserve"> SR1759, SR1773, SR1896</t>
  </si>
  <si>
    <t xml:space="preserve"> SR2078, SR2082, SR2090, SR2095, SR2102,</t>
  </si>
  <si>
    <t xml:space="preserve"> SR2100, SR2103, SR2102,</t>
  </si>
  <si>
    <t>low cost surround view with TI960H on TDA2x</t>
  </si>
  <si>
    <t>power mamagemant</t>
  </si>
  <si>
    <t>Limp Home Mode on Vision SDK</t>
  </si>
  <si>
    <t>CPU IDLE</t>
  </si>
  <si>
    <t xml:space="preserve">Boot optimization (TDA3x) 	</t>
  </si>
  <si>
    <t xml:space="preserve">iMX224 sensor support on TDA3x	</t>
  </si>
  <si>
    <t>Need ability to send "link statstistics" over CAN [Magna]</t>
  </si>
  <si>
    <t>low cost surround view with TDA3x</t>
  </si>
  <si>
    <t>Support for TDA2Ex (J6-Eco) in vision SDK</t>
  </si>
  <si>
    <t>Static memory allocation in Vision SDK and its component</t>
  </si>
  <si>
    <t xml:space="preserve">Shall support Dual A15 of TDA2x </t>
  </si>
  <si>
    <t xml:space="preserve">TDA3x - Frame Freeze detection </t>
  </si>
  <si>
    <t>TDA3x – AR0132 sensor  support</t>
  </si>
  <si>
    <t>SR2187</t>
  </si>
  <si>
    <t>SR2402</t>
  </si>
  <si>
    <t>SR2401</t>
  </si>
  <si>
    <t>SR2400</t>
  </si>
  <si>
    <t>SR2188</t>
  </si>
  <si>
    <t>SR2424</t>
  </si>
  <si>
    <t>SR2428</t>
  </si>
  <si>
    <t>SR2427</t>
  </si>
  <si>
    <t>SR2426</t>
  </si>
  <si>
    <t>SR2425</t>
  </si>
  <si>
    <t>SR2423</t>
  </si>
  <si>
    <t>SR2429</t>
  </si>
  <si>
    <t>SR2422</t>
  </si>
  <si>
    <t>SR2434</t>
  </si>
  <si>
    <t>SR2433</t>
  </si>
  <si>
    <t>SR2432</t>
  </si>
  <si>
    <t>SR2431</t>
  </si>
  <si>
    <t>SR2430</t>
  </si>
  <si>
    <t>SR2189</t>
  </si>
  <si>
    <t>SR2389</t>
  </si>
  <si>
    <t>SR2388</t>
  </si>
  <si>
    <t>SR2190</t>
  </si>
  <si>
    <t>SR2417</t>
  </si>
  <si>
    <t>SR2191</t>
  </si>
  <si>
    <t>SR2446</t>
  </si>
  <si>
    <t>SR2445</t>
  </si>
  <si>
    <t>SR2192</t>
  </si>
  <si>
    <t>SR2406</t>
  </si>
  <si>
    <t>SR2405</t>
  </si>
  <si>
    <t>SR2404</t>
  </si>
  <si>
    <t>SR2403</t>
  </si>
  <si>
    <t>SR2193</t>
  </si>
  <si>
    <t>SR2413</t>
  </si>
  <si>
    <t>SR2412</t>
  </si>
  <si>
    <t>SR2410</t>
  </si>
  <si>
    <t>SR2408</t>
  </si>
  <si>
    <t>SR2407</t>
  </si>
  <si>
    <t>SR2194</t>
  </si>
  <si>
    <t>SR2418</t>
  </si>
  <si>
    <t>SR2382</t>
  </si>
  <si>
    <t>SR2419</t>
  </si>
  <si>
    <t>SR2385</t>
  </si>
  <si>
    <t>SR2421</t>
  </si>
  <si>
    <t>SR2420</t>
  </si>
  <si>
    <t>SR2384</t>
  </si>
  <si>
    <t>SR2416</t>
  </si>
  <si>
    <t>SR2415</t>
  </si>
  <si>
    <t>SR2414</t>
  </si>
  <si>
    <t xml:space="preserve"> SR1993, SR1981,  SR2011, SR1895,  SR2406, SR2405, SR2404, SR2403,</t>
  </si>
  <si>
    <t xml:space="preserve"> SR2402, SR2401, SR2400,</t>
  </si>
  <si>
    <t xml:space="preserve"> SR1909, SR1910, SR1911, SR1912, SR1913, SR1914, SR1917, SR1918, SR1820, SR1960, SR1961, SR1962, SR1963, SR1964, SR1965, SR1966, SR1967, SR1969, SR2407,</t>
  </si>
  <si>
    <t xml:space="preserve"> SR1909, SR1910, SR1911, SR1912, SR1913, SR1914, SR1917, SR1918, SR1821, SR1960, SR1961, SR1962, SR1963, SR1964, SR1965, SR1966, SR1967, SR1969, SR2407,</t>
  </si>
  <si>
    <t xml:space="preserve"> SR1909, SR1910, SR1911, SR1912, SR1913, SR1914, SR1917, SR1918, SR2407,</t>
  </si>
  <si>
    <t xml:space="preserve"> SR1724, SR1728, SR1728, SR1731, SR1736, SR1762, SR1766, SR1766, SR1775, SR1776, SR1777, SR1778, SR2413,</t>
  </si>
  <si>
    <t xml:space="preserve"> SR1724, SR1728, SR1729, SR1731, SR1762, SR1766, SR1766, SR1775, SR1776, SR1777, SR1778, SR2413</t>
  </si>
  <si>
    <t xml:space="preserve"> SR2078, SR2082, SR2090, SR2094, SR2096, SR2097, SR2098, SR2413</t>
  </si>
  <si>
    <t xml:space="preserve"> SR1884, SR1870, SR1871, SR1873, SR2106, SR1757, SR1893, SR2412</t>
  </si>
  <si>
    <t xml:space="preserve"> SR1909, SR1910, SR1911, SR1912, SR1913, SR1914, SR1917, SR1918, SR1891, SR2410</t>
  </si>
  <si>
    <t xml:space="preserve"> SR1859, SR2410</t>
  </si>
  <si>
    <t xml:space="preserve"> SR2408,</t>
  </si>
  <si>
    <t xml:space="preserve"> SR1886, SR2105,  SR2412,  SR2408,</t>
  </si>
  <si>
    <t xml:space="preserve"> SR2419,</t>
  </si>
  <si>
    <t xml:space="preserve"> SR1802, SR1806, SR1807, SR1894, SR1971, SR1972, SR1973, SR1976, SR2006, SR2007, SR2009, SR2012, SR2015, SR2016, SR2017, SR1990, SR1991, SR1992, SR1994, SR1995,  SR1989,SR1999, SR2000, SR2001, SR2002, SR2003, SR2004, SR2417, SR2416, SR2415, SR2414,</t>
  </si>
  <si>
    <t>Code</t>
  </si>
  <si>
    <t xml:space="preserve">CPU IDLE </t>
  </si>
  <si>
    <t xml:space="preserve"> SR2434, SR2433, SR2432, SR2431, SR2430,</t>
  </si>
  <si>
    <t>verify CPU gord IDLE when cores are not used for any usecase</t>
  </si>
  <si>
    <t>verify PM number prints</t>
  </si>
  <si>
    <t xml:space="preserve">1. Run capture display usecase
2. press 'p'
</t>
  </si>
  <si>
    <t>1. Run any usecase
2. press 'p'</t>
  </si>
  <si>
    <t>except IPU1_0 other should go IDLE mode. Check print stats for  IDLE status</t>
  </si>
  <si>
    <t xml:space="preserve">PM number prints </t>
  </si>
  <si>
    <t xml:space="preserve"> SR2428, SR2427, SR2426, SR2425,</t>
  </si>
  <si>
    <t>fps should reduce to 10fps</t>
  </si>
  <si>
    <t>verify VSDKLIMPHOME: The VSDKLIMPHOME would demonstrate the limp home mode functionality when the thermal thresholds are achieved.</t>
  </si>
  <si>
    <t xml:space="preserve"> SR2429,</t>
  </si>
  <si>
    <t>TestID2065</t>
  </si>
  <si>
    <t>TestID2070</t>
  </si>
  <si>
    <t>TestID2075</t>
  </si>
  <si>
    <t>TestID2080</t>
  </si>
  <si>
    <t>TestID2085</t>
  </si>
  <si>
    <t>TestID2090</t>
  </si>
  <si>
    <t>TestID2095</t>
  </si>
  <si>
    <t>TestID2100</t>
  </si>
  <si>
    <t>TestID2185</t>
  </si>
  <si>
    <t>TestID2190</t>
  </si>
  <si>
    <t>TestID2195</t>
  </si>
  <si>
    <t>TestID2200</t>
  </si>
  <si>
    <t>TestID2205</t>
  </si>
  <si>
    <t>TestID2865</t>
  </si>
  <si>
    <t>TestID2870</t>
  </si>
  <si>
    <t>TestID2875</t>
  </si>
  <si>
    <t>TestID2880</t>
  </si>
  <si>
    <t>TestID2885</t>
  </si>
  <si>
    <t>TestID2890</t>
  </si>
  <si>
    <t>TestID2900</t>
  </si>
  <si>
    <t>TestID2905</t>
  </si>
  <si>
    <t>TestID2915</t>
  </si>
  <si>
    <t>TestID2920</t>
  </si>
  <si>
    <t>TestID2955</t>
  </si>
  <si>
    <t>TestID2960</t>
  </si>
  <si>
    <t>TestID2980</t>
  </si>
  <si>
    <t>TestID2985</t>
  </si>
  <si>
    <t>TestID2990</t>
  </si>
  <si>
    <t>TestID2995</t>
  </si>
  <si>
    <t>TestID3210</t>
  </si>
  <si>
    <t>TestID3215</t>
  </si>
  <si>
    <t>TestID3220</t>
  </si>
  <si>
    <t>TestID3225</t>
  </si>
  <si>
    <t>TestID3230</t>
  </si>
  <si>
    <t>TestID3235</t>
  </si>
  <si>
    <t>TestID3240</t>
  </si>
  <si>
    <t>TestID3245</t>
  </si>
  <si>
    <t>TestID3250</t>
  </si>
  <si>
    <t>TestID3255</t>
  </si>
  <si>
    <t>TestID3260</t>
  </si>
  <si>
    <t>TestID3265</t>
  </si>
  <si>
    <t>TestID3270</t>
  </si>
  <si>
    <t>TestID3275</t>
  </si>
  <si>
    <t>TestID3280</t>
  </si>
  <si>
    <t>TestID3285</t>
  </si>
  <si>
    <t>TestID3290</t>
  </si>
  <si>
    <t>TestID3295</t>
  </si>
  <si>
    <t>TestID3300</t>
  </si>
  <si>
    <t>TestID3305</t>
  </si>
  <si>
    <t>TestID3310</t>
  </si>
  <si>
    <t>TestID3315</t>
  </si>
  <si>
    <t>TestID3320</t>
  </si>
  <si>
    <t>TestID3325</t>
  </si>
  <si>
    <t>TestID3330</t>
  </si>
  <si>
    <t>TestID3335</t>
  </si>
  <si>
    <t>TestID3340</t>
  </si>
  <si>
    <t>TestID3345</t>
  </si>
  <si>
    <t>TestID3350</t>
  </si>
  <si>
    <t>TestID3355</t>
  </si>
  <si>
    <t>TestID3360</t>
  </si>
  <si>
    <t>TestID3365</t>
  </si>
  <si>
    <t>TestID3370</t>
  </si>
  <si>
    <t>TestID3375</t>
  </si>
  <si>
    <t>TestID3380</t>
  </si>
  <si>
    <t>TestID3385</t>
  </si>
  <si>
    <t>TestID3390</t>
  </si>
  <si>
    <t>TestID3395</t>
  </si>
  <si>
    <t>TestID3400</t>
  </si>
  <si>
    <t>TestID3405</t>
  </si>
  <si>
    <t>TestID3410</t>
  </si>
  <si>
    <t>TestID3415</t>
  </si>
  <si>
    <t>TestID3420</t>
  </si>
  <si>
    <t>TestID3425</t>
  </si>
  <si>
    <t>TestID3430</t>
  </si>
  <si>
    <t>TestID3435</t>
  </si>
  <si>
    <t>TestID3440</t>
  </si>
  <si>
    <t>TestID3445</t>
  </si>
  <si>
    <t>TestID3450</t>
  </si>
  <si>
    <t>TestID3455</t>
  </si>
  <si>
    <t>TestID3460</t>
  </si>
  <si>
    <t>TestID3465</t>
  </si>
  <si>
    <t>TestID3470</t>
  </si>
  <si>
    <t>TestID3475</t>
  </si>
  <si>
    <t>TestID3480</t>
  </si>
  <si>
    <t>TestID3485</t>
  </si>
  <si>
    <t>TestID3490</t>
  </si>
  <si>
    <t>TestID3495</t>
  </si>
  <si>
    <t>TestID3500</t>
  </si>
  <si>
    <t>TestID3505</t>
  </si>
  <si>
    <t>TestID3510</t>
  </si>
  <si>
    <t>TestID3515</t>
  </si>
  <si>
    <t>TestID3520</t>
  </si>
  <si>
    <t>TestID3525</t>
  </si>
  <si>
    <t>TestID3530</t>
  </si>
  <si>
    <t>TestID3535</t>
  </si>
  <si>
    <t>TestID3540</t>
  </si>
  <si>
    <t>TestID3545</t>
  </si>
  <si>
    <t>TestID3550</t>
  </si>
  <si>
    <t>TestID3555</t>
  </si>
  <si>
    <t>TestID3560</t>
  </si>
  <si>
    <t>TestID3565</t>
  </si>
  <si>
    <t>TestID3570</t>
  </si>
  <si>
    <t>TestID3575</t>
  </si>
  <si>
    <t>TestID3580</t>
  </si>
  <si>
    <t>TestID3585</t>
  </si>
  <si>
    <t>TestID3590</t>
  </si>
  <si>
    <t>TestID3595</t>
  </si>
  <si>
    <t>TestID3600</t>
  </si>
  <si>
    <t>TestID3605</t>
  </si>
  <si>
    <t>TestID3610</t>
  </si>
  <si>
    <t>TestID3615</t>
  </si>
  <si>
    <t>TestID3620</t>
  </si>
  <si>
    <t>TestID3625</t>
  </si>
  <si>
    <t>TestID3630</t>
  </si>
  <si>
    <t>TestID3635</t>
  </si>
  <si>
    <t>TestID3640</t>
  </si>
  <si>
    <t>TestID3645</t>
  </si>
  <si>
    <t>TestID3650</t>
  </si>
  <si>
    <t>TestID3655</t>
  </si>
  <si>
    <t>TestID3660</t>
  </si>
  <si>
    <t>TestID3665</t>
  </si>
  <si>
    <t>TestID3670</t>
  </si>
  <si>
    <t>TestID3675</t>
  </si>
  <si>
    <t>TestID3680</t>
  </si>
  <si>
    <t>TestID3685</t>
  </si>
  <si>
    <t>TestID3695</t>
  </si>
  <si>
    <t>TestID3700</t>
  </si>
  <si>
    <t>TestID3705</t>
  </si>
  <si>
    <t>TestID3710</t>
  </si>
  <si>
    <t>TestID3715</t>
  </si>
  <si>
    <t>TestID3720</t>
  </si>
  <si>
    <t>TestID3725</t>
  </si>
  <si>
    <t>TestID3735</t>
  </si>
  <si>
    <t>TestID3740</t>
  </si>
  <si>
    <t>TestID3745</t>
  </si>
  <si>
    <t>TestID3750</t>
  </si>
  <si>
    <t>TestID3755</t>
  </si>
  <si>
    <t>TestID3760</t>
  </si>
  <si>
    <t>TestID3765</t>
  </si>
  <si>
    <t>TestID3770</t>
  </si>
  <si>
    <t>TestID3775</t>
  </si>
  <si>
    <t>TestID3780</t>
  </si>
  <si>
    <t>TestID3785</t>
  </si>
  <si>
    <t>TestID3790</t>
  </si>
  <si>
    <t>TestID3795</t>
  </si>
  <si>
    <t>TestID3800</t>
  </si>
  <si>
    <t>TestID3805</t>
  </si>
  <si>
    <t>TestID3810</t>
  </si>
  <si>
    <t>TestID3815</t>
  </si>
  <si>
    <t>TestID3820</t>
  </si>
  <si>
    <t>TestID3825</t>
  </si>
  <si>
    <t>TestID3830</t>
  </si>
  <si>
    <t>TestID3835</t>
  </si>
  <si>
    <t>TestID3840</t>
  </si>
  <si>
    <t>TestID3845</t>
  </si>
  <si>
    <t>TestID3850</t>
  </si>
  <si>
    <t>TestID3855</t>
  </si>
  <si>
    <t>TestID3860</t>
  </si>
  <si>
    <t>TestID3865</t>
  </si>
  <si>
    <t>TestID3870</t>
  </si>
  <si>
    <t>TestID3875</t>
  </si>
  <si>
    <t>TestID3880</t>
  </si>
  <si>
    <t>TestID3885</t>
  </si>
  <si>
    <t>TestID3890</t>
  </si>
  <si>
    <t>TestID3895</t>
  </si>
  <si>
    <t>TestID3900</t>
  </si>
  <si>
    <t>TestID3905</t>
  </si>
  <si>
    <t>TestID3910</t>
  </si>
  <si>
    <t>TestID3915</t>
  </si>
  <si>
    <t>TestID3920</t>
  </si>
  <si>
    <t>TestID3925</t>
  </si>
  <si>
    <t>TestID3930</t>
  </si>
  <si>
    <t>TestID3935</t>
  </si>
  <si>
    <t>TestID3940</t>
  </si>
  <si>
    <t xml:space="preserve">Display (Pink/Purple colour screen) must come up and no buffer drops should be observed. Display must have </t>
  </si>
  <si>
    <t xml:space="preserve">Display (Black colour screen) must come up and no buffer drops should be observed. Display must have </t>
  </si>
  <si>
    <t>Colour To Gray on EVE1</t>
  </si>
  <si>
    <t>stand alone Surround View demo</t>
  </si>
  <si>
    <t>4 channels in a 2x2 mosaic format must be displayed with no buffer drops</t>
  </si>
  <si>
    <t>1. Display must come up and no buffer drops should be observed
2. Performance stats must match with Datasheet</t>
  </si>
  <si>
    <t>&lt; Performance stats  -  power management &amp; CPU IDLE - Functional&gt;</t>
  </si>
  <si>
    <t>power management</t>
  </si>
  <si>
    <t>1. Build TDA3xx for fast boot by changing Rules.make Fast boot flag enable
2. Flash the binaries into QSPI
3. connect 10 inch display.
4. boot from QSPI</t>
  </si>
  <si>
    <t>Display must come up and no buffer drops should be observed.
Exposure and colors should look correct.</t>
  </si>
  <si>
    <t>Display must come up and no buffer drops should be observed.
Exposure and colors should look correct in dark as well as bright regions.
Dark regions maybe noisier than bright regions but NSF effect should be visible.</t>
  </si>
  <si>
    <t>2CH OV490 2560x720 capture + Split + 3D SRV (SGX/A15) + SGX/DRM DISPLAY(A15)</t>
  </si>
  <si>
    <t xml:space="preserve"> SR1724, SR1732, SR1733, SR1739, SR1751, SR1756, SR1762, SR1766, SR1766, SR1775, SR1776, SR1777, SR1778, SR2413, SR1745,</t>
  </si>
  <si>
    <t xml:space="preserve"> SR1724, SR1727, SR1728, SR1730, SR1731, SR1749, SR1762, SR1763, SR1765, SR1766, SR1775, SR1778, SR2413, SR1745,</t>
  </si>
  <si>
    <t>verify with SD display</t>
  </si>
  <si>
    <t>TestID3196</t>
  </si>
  <si>
    <t>supported but usecase not ready (TNR)</t>
  </si>
  <si>
    <t xml:space="preserve"> SR2421, SR2420, SR2031, SR1743, SR1744, SR1758, SR1793,</t>
  </si>
  <si>
    <t xml:space="preserve"> SR1890, SR1877, SR2079, SR2091,</t>
  </si>
  <si>
    <t xml:space="preserve"> SR1909, SR1910, SR1911, SR1912, SR1913, SR1914, SR1917, SR2407, SR1919,</t>
  </si>
  <si>
    <t xml:space="preserve"> SR1909, SR1910, SR1911, SR1912, SR1913, SR1914, SR1917, SR1918, SR1820, SR1960, SR1961, SR1962, SR1963, SR1964, SR1965, SR1966, SR1967, SR1969, SR2407, SR1919,</t>
  </si>
  <si>
    <t xml:space="preserve"> SR1764, SR1772, SR1980,</t>
  </si>
  <si>
    <t xml:space="preserve">link statstistics" over CAN </t>
  </si>
  <si>
    <t xml:space="preserve">verify to send "link statstistics" over CAN </t>
  </si>
  <si>
    <t>verify in performance &amp; debug stats</t>
  </si>
  <si>
    <t>1. Run 1ch capture display usecase
or
2. 1ch FC analytics usecase</t>
  </si>
  <si>
    <t>performance &amp; debug stats displayed as expected</t>
  </si>
  <si>
    <t>TestID3126</t>
  </si>
  <si>
    <t xml:space="preserve"> SR2446, SR2445,</t>
  </si>
  <si>
    <t xml:space="preserve"> SR1724, SR1726, SR1732, SR1733, SR1739, SR1749, SR1751, SR1756, SR1761, SR1762,2.06, SR1766, SR1775, SR1778, SR1783, SR1786, SR1797, SR1809, SR2066, SR1880, SR2413, SR1745, SR1748,</t>
  </si>
  <si>
    <t>Monster Cam
2CH VIP capture + Stereo (DSPx, EVEx) + PD+TSR+LD+SOF (DSPx, EVEx) + Display (HDMI)</t>
  </si>
  <si>
    <t>TestID4061</t>
  </si>
  <si>
    <t>OMAPS00319043</t>
  </si>
  <si>
    <t>OMAPS00319592</t>
  </si>
  <si>
    <t>Performance &amp; stats</t>
  </si>
  <si>
    <t>verify for all usecase performance &amp; stats</t>
  </si>
  <si>
    <t>TestID3721</t>
  </si>
  <si>
    <t>SMP BIOS</t>
  </si>
  <si>
    <t>SMP BIOS on A15 - with NDK/NSP on A15</t>
  </si>
  <si>
    <t>TestID3156</t>
  </si>
  <si>
    <t>Verify that Capture is running on IPU1-0 at 30fps , encode ,decode and display running on A15 at 60fps on HDMI with repeat start stop usecase</t>
  </si>
  <si>
    <t>1. Verify that Capture is running on IPU1-0 at 30fps and display running on A15 at 60fps on LCD/HDMI.
2. Verify  multiple use case selection/switching</t>
  </si>
  <si>
    <t xml:space="preserve">Run NetworkRx usecase for front camera analytics. Refer user guide for more details. </t>
  </si>
  <si>
    <t>example usecase have upto 4 nput Queues</t>
  </si>
  <si>
    <t>example usecase have upto 4 input Queues. use codegen tool to generate usecase with 6</t>
  </si>
  <si>
    <t>6 output windows</t>
  </si>
  <si>
    <t>4 channels must be displayed in a 6 mosaiced format. All other windows must show blank frames</t>
  </si>
  <si>
    <t xml:space="preserve"> SR1871,</t>
  </si>
  <si>
    <t xml:space="preserve"> SR1740, SR1737,</t>
  </si>
  <si>
    <t xml:space="preserve"> SR1852,</t>
  </si>
  <si>
    <t xml:space="preserve"> SR2085,</t>
  </si>
  <si>
    <t>TestID2156</t>
  </si>
  <si>
    <t>DSS write back with progressive</t>
  </si>
  <si>
    <t>DSS write back in with interlace</t>
  </si>
  <si>
    <t xml:space="preserve"> SR1802, SR1806, SR1807, SR1894, SR1971, SR1972, SR1973, SR1976, SR2006, SR2007, SR2009, SR2012, SR2015, SR2016, SR2017, SR1990, SR1991, SR1992, SR1994, SR1995,  SR1989,SR1999, SR2000, SR2001, SR2002, SR2003, SR2004, SR1803,</t>
  </si>
  <si>
    <t xml:space="preserve"> SR1802, SR1806, SR1807, SR1894, SR1971, SR1972, SR1973, SR1976, SR2006, SR2007, SR2009, SR2012, SR2015, SR2016, SR2017, SR1990, SR1991, SR1992, SR1994, SR1995,  SR1989,SR1999, SR2000, SR2001, SR2002, SR2003, SR2004, SR2417, SR2416, SR2415, SR2414, SR1805,</t>
  </si>
  <si>
    <t xml:space="preserve"> SR2078, SR2090, SR2094, SR2097, SR2098, SR1881,</t>
  </si>
  <si>
    <t xml:space="preserve"> SR1802, SR1806, SR1807, SR1894, SR1971, SR1972, SR1973, SR1976, SR2006, SR2007, SR2009, SR2012, SR2015, SR2016, SR2017, SR1990, SR1991, SR1992, SR1994, SR1995,  SR1989, SR1999, SR2000, SR2001, SR2002, SR2003, SR2004,</t>
  </si>
  <si>
    <t xml:space="preserve"> SR1802, SR1806, SR1807, SR1894, SR1971, SR1972, SR1973, SR1976, SR2006, SR2007, SR2009, SR2012, SR2015, SR2016, SR2017, SR1990, SR1991, SR1992, SR1994, SR1995, SR1989, SR1999, SR2000, SR2001, SR2002, SR2003, SR2004,</t>
  </si>
  <si>
    <t>V02.08.00.00</t>
  </si>
  <si>
    <t>New reuirement ID are updated &amp; test results are updated for 2.8 release</t>
  </si>
  <si>
    <t>New reuirement ID for 2.7 are updated</t>
  </si>
  <si>
    <t xml:space="preserve">Verify that Capture is running on IPU1-0 at 30fps and display running on A15 at 60fps on LCD/HDMI
Note : Check all type LCD available i.e 7inch,10inch, 10inch high resolution
</t>
  </si>
  <si>
    <t>Verify that Capture is running on IPU1-0 at 30fps , H.264 encode ,decode and display running on A15 at 60fps on LCD
Note : Check all type LCD available i.e 7inch,10inch, 10inch high resolution</t>
  </si>
  <si>
    <t>OMAPS00301208
Postponed -[Vision_SDK] LVDS Hardware (I2C) hangs very rarely while stop and start the usecase</t>
  </si>
  <si>
    <t>support 7/10/10' inch LCD display</t>
  </si>
  <si>
    <t>SR2485</t>
  </si>
  <si>
    <t>SR2487</t>
  </si>
  <si>
    <t>SR2489</t>
  </si>
  <si>
    <t>SR2490</t>
  </si>
  <si>
    <t>v2.8</t>
  </si>
  <si>
    <t>Example UC for PM Demonstration</t>
  </si>
  <si>
    <t>RTI/WDT support</t>
  </si>
  <si>
    <t>FAT File system with MMC/SD card support</t>
  </si>
  <si>
    <t>shall support HW LDC of TDA3x for distortion correction</t>
  </si>
  <si>
    <t>RTI/WDT</t>
  </si>
  <si>
    <t>FATFS</t>
  </si>
  <si>
    <t>verify RTI configuration with expiry detection and recovery support</t>
  </si>
  <si>
    <t>expiry detection and recovery support</t>
  </si>
  <si>
    <t xml:space="preserve"> SR2487,</t>
  </si>
  <si>
    <t>verify that from vision SDK , file is able to read and write to SD card during run time</t>
  </si>
  <si>
    <t>testing FATFS library</t>
  </si>
  <si>
    <t xml:space="preserve">1. Build SDK with FATFS flags enabled &amp; NDK disabled
2. Boot board with SD card
3. Run usecase SD CARD file I/O usecase
</t>
  </si>
  <si>
    <t>1. File read write happens without any error
2. Console message displayed
3. remove card from board and verify on PC whether file written to SD card is proper or not</t>
  </si>
  <si>
    <t xml:space="preserve">-Build binaries with all cores enabled
- Load the binaries using CCS/SD card
- Run any usecase 
- suspend/reset the IPU core </t>
  </si>
  <si>
    <t>-Build binaries with all cores enabled
- Load the binaries using CCS/SD card
- Run any usecase 
- suspend/reset any other core  except IPU</t>
  </si>
  <si>
    <t xml:space="preserve">
1. In graphics CPU load  the core show as red
3.RTI logs should displayed on console</t>
  </si>
  <si>
    <t>1. system auto re-start.
3.RTI logs should displayed on console</t>
  </si>
  <si>
    <t>1. All usecase should work fine
2. CPU load does not have red bar for core which is displayed</t>
  </si>
  <si>
    <t>Verify FATFS running IPU1_0</t>
  </si>
  <si>
    <t xml:space="preserve">-Build binaries with any of core disabled and others cores enabled
- Load the binaries using CCS/SD card
- Run any usecase 
</t>
  </si>
  <si>
    <t xml:space="preserve">1. Build SDK with FATFS flags enabled &amp; NDK disabled and FATFS lib on IPU1_0
2. Boot board with SD card
3. Run usecase SD CARD file I/O usecase
</t>
  </si>
  <si>
    <t xml:space="preserve"> SR2489,</t>
  </si>
  <si>
    <t xml:space="preserve"> SR1839, SR1840, SR2490,</t>
  </si>
  <si>
    <t xml:space="preserve"> SR2389, SR2388, SR2490,</t>
  </si>
  <si>
    <t>1. verify the LDC enabled usecase is running file
1. verify that 4 channel ISS usecase can be run with TIDA00262(AR0140AT) / UB960 via CSI2 interface
2. AWB (Auto White Balance) and AE (Auto Exposure)</t>
  </si>
  <si>
    <t>4CH ISS capture + ISS ISP + Simcop + Surround View (DSP1) +  Display</t>
  </si>
  <si>
    <t>Display must come up and no buffer drops should be observed
All the details in the scene should be visible. Noise levels should be very low.
Moving to dark scene should cause AE adjustment and increase in noise level. 
LDC should work as expected</t>
  </si>
  <si>
    <t>TestID3216</t>
  </si>
  <si>
    <t xml:space="preserve"> SR2485,</t>
  </si>
  <si>
    <t>OMAPS00322330</t>
  </si>
  <si>
    <t>verify OD and LD can be run un same DSP</t>
  </si>
  <si>
    <t>generate usecase using code gen &amp; run usecase</t>
  </si>
  <si>
    <t>TestID3696</t>
  </si>
  <si>
    <t>Verify Fast boot work with RTI enabled</t>
  </si>
  <si>
    <t>OMAPS00327846
[TDA3x] When RTI is enabled FAST BOOT does not work</t>
  </si>
</sst>
</file>

<file path=xl/styles.xml><?xml version="1.0" encoding="utf-8"?>
<styleSheet xmlns="http://schemas.openxmlformats.org/spreadsheetml/2006/main">
  <numFmts count="3">
    <numFmt numFmtId="164" formatCode="mm/dd/yy"/>
    <numFmt numFmtId="165" formatCode="0.0"/>
    <numFmt numFmtId="166" formatCode="[$-409]d\-mmm\-yy;@"/>
  </numFmts>
  <fonts count="39">
    <font>
      <sz val="10"/>
      <name val="Arial"/>
    </font>
    <font>
      <sz val="10"/>
      <name val="Arial"/>
      <family val="2"/>
    </font>
    <font>
      <b/>
      <sz val="12"/>
      <name val="Arial"/>
      <family val="2"/>
    </font>
    <font>
      <sz val="10"/>
      <name val="Arial"/>
      <family val="2"/>
    </font>
    <font>
      <b/>
      <sz val="10"/>
      <name val="Arial"/>
      <family val="2"/>
    </font>
    <font>
      <u/>
      <sz val="10"/>
      <color indexed="12"/>
      <name val="Arial"/>
      <family val="2"/>
    </font>
    <font>
      <sz val="8"/>
      <name val="Arial"/>
      <family val="2"/>
    </font>
    <font>
      <b/>
      <sz val="12"/>
      <name val="Arial"/>
      <family val="2"/>
    </font>
    <font>
      <sz val="10"/>
      <color indexed="10"/>
      <name val="Arial"/>
      <family val="2"/>
    </font>
    <font>
      <sz val="10"/>
      <color indexed="12"/>
      <name val="Arial"/>
      <family val="2"/>
    </font>
    <font>
      <sz val="10"/>
      <color indexed="17"/>
      <name val="Arial"/>
      <family val="2"/>
    </font>
    <font>
      <sz val="10"/>
      <color indexed="14"/>
      <name val="Arial"/>
      <family val="2"/>
    </font>
    <font>
      <sz val="11"/>
      <name val="Arial"/>
      <family val="2"/>
    </font>
    <font>
      <sz val="10"/>
      <color indexed="8"/>
      <name val="Arial"/>
      <family val="2"/>
    </font>
    <font>
      <b/>
      <sz val="10"/>
      <color indexed="10"/>
      <name val="Arial"/>
      <family val="2"/>
    </font>
    <font>
      <b/>
      <sz val="10"/>
      <color indexed="17"/>
      <name val="Arial"/>
      <family val="2"/>
    </font>
    <font>
      <sz val="14"/>
      <name val="Arial"/>
      <family val="2"/>
    </font>
    <font>
      <b/>
      <sz val="10"/>
      <color indexed="14"/>
      <name val="Arial"/>
      <family val="2"/>
    </font>
    <font>
      <b/>
      <sz val="10"/>
      <color indexed="12"/>
      <name val="Arial"/>
      <family val="2"/>
    </font>
    <font>
      <sz val="10"/>
      <color indexed="16"/>
      <name val="Arial"/>
      <family val="2"/>
    </font>
    <font>
      <b/>
      <sz val="10"/>
      <color indexed="16"/>
      <name val="Arial"/>
      <family val="2"/>
    </font>
    <font>
      <b/>
      <sz val="14"/>
      <name val="Arial"/>
      <family val="2"/>
    </font>
    <font>
      <b/>
      <sz val="10"/>
      <color indexed="48"/>
      <name val="Arial"/>
      <family val="2"/>
    </font>
    <font>
      <sz val="14"/>
      <name val="Arial"/>
      <family val="2"/>
    </font>
    <font>
      <b/>
      <sz val="11"/>
      <name val="Arial"/>
      <family val="2"/>
    </font>
    <font>
      <b/>
      <sz val="12"/>
      <name val="Times New Roman"/>
      <family val="1"/>
    </font>
    <font>
      <sz val="10"/>
      <name val="Times New Roman"/>
      <family val="1"/>
    </font>
    <font>
      <sz val="10"/>
      <color indexed="12"/>
      <name val="Arial"/>
      <family val="2"/>
    </font>
    <font>
      <sz val="10"/>
      <color rgb="FFFF0000"/>
      <name val="Arial"/>
      <family val="2"/>
    </font>
    <font>
      <sz val="10"/>
      <color theme="1"/>
      <name val="Arial"/>
      <family val="2"/>
    </font>
    <font>
      <u/>
      <sz val="10"/>
      <color indexed="12"/>
      <name val="Arial"/>
      <family val="2"/>
    </font>
    <font>
      <sz val="10"/>
      <name val="Calibri"/>
      <family val="2"/>
      <scheme val="minor"/>
    </font>
    <font>
      <b/>
      <sz val="10"/>
      <name val="Calibri"/>
      <family val="2"/>
      <scheme val="minor"/>
    </font>
    <font>
      <b/>
      <sz val="12"/>
      <name val="Calibri"/>
      <family val="2"/>
      <scheme val="minor"/>
    </font>
    <font>
      <b/>
      <sz val="11"/>
      <name val="Calibri"/>
      <family val="2"/>
      <scheme val="minor"/>
    </font>
    <font>
      <sz val="10"/>
      <color rgb="FFFF0000"/>
      <name val="Calibri"/>
      <family val="2"/>
      <scheme val="minor"/>
    </font>
    <font>
      <sz val="10"/>
      <color theme="5" tint="-0.249977111117893"/>
      <name val="Calibri"/>
      <family val="2"/>
      <scheme val="minor"/>
    </font>
    <font>
      <sz val="9"/>
      <color indexed="81"/>
      <name val="Tahoma"/>
      <family val="2"/>
    </font>
    <font>
      <b/>
      <sz val="9"/>
      <color indexed="81"/>
      <name val="Tahoma"/>
      <family val="2"/>
    </font>
  </fonts>
  <fills count="14">
    <fill>
      <patternFill patternType="none"/>
    </fill>
    <fill>
      <patternFill patternType="gray125"/>
    </fill>
    <fill>
      <patternFill patternType="solid">
        <fgColor indexed="41"/>
        <bgColor indexed="64"/>
      </patternFill>
    </fill>
    <fill>
      <patternFill patternType="solid">
        <fgColor indexed="22"/>
        <bgColor indexed="64"/>
      </patternFill>
    </fill>
    <fill>
      <patternFill patternType="solid">
        <fgColor indexed="13"/>
        <bgColor indexed="64"/>
      </patternFill>
    </fill>
    <fill>
      <patternFill patternType="solid">
        <fgColor indexed="47"/>
        <bgColor indexed="64"/>
      </patternFill>
    </fill>
    <fill>
      <patternFill patternType="solid">
        <fgColor indexed="15"/>
        <bgColor indexed="64"/>
      </patternFill>
    </fill>
    <fill>
      <patternFill patternType="solid">
        <fgColor indexed="9"/>
        <bgColor indexed="64"/>
      </patternFill>
    </fill>
    <fill>
      <patternFill patternType="solid">
        <fgColor indexed="43"/>
        <bgColor indexed="64"/>
      </patternFill>
    </fill>
    <fill>
      <patternFill patternType="solid">
        <fgColor theme="2" tint="-0.249977111117893"/>
        <bgColor indexed="64"/>
      </patternFill>
    </fill>
    <fill>
      <patternFill patternType="solid">
        <fgColor theme="3" tint="0.59999389629810485"/>
        <bgColor indexed="64"/>
      </patternFill>
    </fill>
    <fill>
      <patternFill patternType="solid">
        <fgColor theme="6" tint="-0.249977111117893"/>
        <bgColor indexed="64"/>
      </patternFill>
    </fill>
    <fill>
      <patternFill patternType="solid">
        <fgColor theme="0" tint="-0.34998626667073579"/>
        <bgColor indexed="64"/>
      </patternFill>
    </fill>
    <fill>
      <patternFill patternType="solid">
        <fgColor theme="0"/>
        <bgColor indexed="64"/>
      </patternFill>
    </fill>
  </fills>
  <borders count="60">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top style="thin">
        <color indexed="64"/>
      </top>
      <bottom style="medium">
        <color indexed="64"/>
      </bottom>
      <diagonal/>
    </border>
    <border>
      <left style="medium">
        <color indexed="64"/>
      </left>
      <right style="thin">
        <color indexed="64"/>
      </right>
      <top/>
      <bottom style="thin">
        <color indexed="64"/>
      </bottom>
      <diagonal/>
    </border>
    <border>
      <left/>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style="medium">
        <color indexed="64"/>
      </right>
      <top/>
      <bottom/>
      <diagonal/>
    </border>
    <border>
      <left style="medium">
        <color indexed="64"/>
      </left>
      <right/>
      <top style="medium">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medium">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style="thin">
        <color indexed="64"/>
      </top>
      <bottom/>
      <diagonal/>
    </border>
    <border>
      <left style="medium">
        <color indexed="64"/>
      </left>
      <right style="medium">
        <color indexed="64"/>
      </right>
      <top style="thin">
        <color indexed="64"/>
      </top>
      <bottom/>
      <diagonal/>
    </border>
    <border>
      <left style="medium">
        <color indexed="64"/>
      </left>
      <right style="medium">
        <color indexed="64"/>
      </right>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style="medium">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top/>
      <bottom/>
      <diagonal/>
    </border>
    <border>
      <left/>
      <right style="thin">
        <color indexed="64"/>
      </right>
      <top/>
      <bottom/>
      <diagonal/>
    </border>
    <border>
      <left/>
      <right style="medium">
        <color indexed="64"/>
      </right>
      <top style="thin">
        <color indexed="64"/>
      </top>
      <bottom style="thin">
        <color indexed="64"/>
      </bottom>
      <diagonal/>
    </border>
  </borders>
  <cellStyleXfs count="3">
    <xf numFmtId="0" fontId="0" fillId="0" borderId="0"/>
    <xf numFmtId="0" fontId="5" fillId="0" borderId="0" applyNumberFormat="0" applyFill="0" applyBorder="0" applyAlignment="0" applyProtection="0">
      <alignment vertical="top"/>
      <protection locked="0"/>
    </xf>
    <xf numFmtId="9" fontId="1" fillId="0" borderId="0" applyFont="0" applyFill="0" applyBorder="0" applyAlignment="0" applyProtection="0"/>
  </cellStyleXfs>
  <cellXfs count="468">
    <xf numFmtId="0" fontId="0" fillId="0" borderId="0" xfId="0"/>
    <xf numFmtId="0" fontId="2" fillId="0" borderId="1" xfId="0" applyFont="1" applyBorder="1" applyAlignment="1">
      <alignment horizontal="center" vertical="center" wrapText="1"/>
    </xf>
    <xf numFmtId="0" fontId="11" fillId="0" borderId="0" xfId="0" applyFont="1"/>
    <xf numFmtId="0" fontId="11" fillId="0" borderId="1" xfId="0" applyFont="1" applyBorder="1" applyAlignment="1">
      <alignment vertical="center" wrapText="1"/>
    </xf>
    <xf numFmtId="15" fontId="11" fillId="0" borderId="1" xfId="0" applyNumberFormat="1" applyFont="1" applyBorder="1" applyAlignment="1">
      <alignment vertical="center" wrapText="1"/>
    </xf>
    <xf numFmtId="0" fontId="4" fillId="0" borderId="0" xfId="0" applyFont="1"/>
    <xf numFmtId="0" fontId="3" fillId="0" borderId="0" xfId="0" applyFont="1" applyFill="1" applyBorder="1" applyAlignment="1">
      <alignment horizontal="center"/>
    </xf>
    <xf numFmtId="0" fontId="0" fillId="0" borderId="2" xfId="0" applyBorder="1"/>
    <xf numFmtId="0" fontId="15" fillId="0" borderId="2" xfId="0" applyFont="1" applyBorder="1" applyAlignment="1">
      <alignment vertical="center"/>
    </xf>
    <xf numFmtId="0" fontId="14" fillId="0" borderId="2" xfId="0" applyFont="1" applyBorder="1" applyAlignment="1">
      <alignment vertical="center"/>
    </xf>
    <xf numFmtId="0" fontId="17" fillId="0" borderId="2" xfId="0" applyFont="1" applyBorder="1" applyAlignment="1">
      <alignment vertical="center"/>
    </xf>
    <xf numFmtId="0" fontId="20" fillId="0" borderId="2" xfId="0" applyFont="1" applyBorder="1" applyAlignment="1">
      <alignment vertical="center"/>
    </xf>
    <xf numFmtId="0" fontId="18" fillId="0" borderId="2" xfId="0" applyFont="1" applyBorder="1" applyAlignment="1">
      <alignment vertical="center"/>
    </xf>
    <xf numFmtId="0" fontId="1" fillId="0" borderId="0" xfId="0" applyFont="1"/>
    <xf numFmtId="0" fontId="15" fillId="2" borderId="1" xfId="0" applyFont="1" applyFill="1" applyBorder="1" applyAlignment="1">
      <alignment horizontal="center"/>
    </xf>
    <xf numFmtId="0" fontId="14" fillId="2" borderId="1" xfId="0" applyFont="1" applyFill="1" applyBorder="1" applyAlignment="1">
      <alignment horizontal="center"/>
    </xf>
    <xf numFmtId="0" fontId="3" fillId="2" borderId="4" xfId="0" applyFont="1" applyFill="1" applyBorder="1" applyAlignment="1">
      <alignment vertical="center" wrapText="1"/>
    </xf>
    <xf numFmtId="0" fontId="3" fillId="0" borderId="0" xfId="0" applyFont="1" applyAlignment="1">
      <alignment vertical="center"/>
    </xf>
    <xf numFmtId="0" fontId="3" fillId="0" borderId="0" xfId="0" applyFont="1" applyAlignment="1"/>
    <xf numFmtId="0" fontId="3" fillId="2" borderId="1" xfId="0" applyFont="1" applyFill="1" applyBorder="1" applyAlignment="1">
      <alignment horizontal="left" vertical="center" wrapText="1"/>
    </xf>
    <xf numFmtId="0" fontId="3" fillId="2" borderId="5" xfId="0" applyFont="1" applyFill="1" applyBorder="1" applyAlignment="1">
      <alignment horizontal="center" vertical="center" wrapText="1"/>
    </xf>
    <xf numFmtId="0" fontId="3" fillId="0" borderId="0" xfId="0" applyFont="1" applyFill="1" applyBorder="1" applyAlignment="1">
      <alignment vertical="center"/>
    </xf>
    <xf numFmtId="0" fontId="3" fillId="0" borderId="0" xfId="0" applyFont="1" applyFill="1" applyBorder="1" applyAlignment="1">
      <alignment vertical="center" wrapText="1"/>
    </xf>
    <xf numFmtId="0" fontId="3" fillId="0" borderId="0" xfId="0" applyFont="1" applyFill="1" applyBorder="1" applyAlignment="1">
      <alignment horizontal="center" vertical="center" wrapText="1"/>
    </xf>
    <xf numFmtId="15" fontId="3" fillId="0" borderId="1" xfId="0" applyNumberFormat="1" applyFont="1" applyFill="1" applyBorder="1" applyAlignment="1" applyProtection="1">
      <alignment vertical="center" wrapText="1"/>
      <protection locked="0"/>
    </xf>
    <xf numFmtId="165" fontId="11" fillId="0" borderId="1" xfId="0" applyNumberFormat="1" applyFont="1" applyBorder="1" applyAlignment="1">
      <alignment vertical="center" wrapText="1"/>
    </xf>
    <xf numFmtId="0" fontId="21" fillId="3" borderId="6" xfId="0" applyFont="1" applyFill="1" applyBorder="1" applyAlignment="1">
      <alignment vertical="center" wrapText="1"/>
    </xf>
    <xf numFmtId="0" fontId="0" fillId="2" borderId="2" xfId="0" applyFill="1" applyBorder="1"/>
    <xf numFmtId="0" fontId="0" fillId="2" borderId="1" xfId="0" applyFill="1" applyBorder="1" applyAlignment="1">
      <alignment horizontal="center"/>
    </xf>
    <xf numFmtId="0" fontId="22" fillId="2" borderId="7" xfId="0" applyFont="1" applyFill="1" applyBorder="1"/>
    <xf numFmtId="0" fontId="0" fillId="3" borderId="1" xfId="0" applyFill="1" applyBorder="1" applyAlignment="1">
      <alignment horizontal="center"/>
    </xf>
    <xf numFmtId="15" fontId="3" fillId="0" borderId="0" xfId="0" applyNumberFormat="1" applyFont="1" applyFill="1" applyBorder="1" applyAlignment="1" applyProtection="1">
      <alignment vertical="center" wrapText="1"/>
      <protection locked="0"/>
    </xf>
    <xf numFmtId="0" fontId="3" fillId="2" borderId="4" xfId="0" applyFont="1" applyFill="1" applyBorder="1" applyAlignment="1">
      <alignment horizontal="left" vertical="center" wrapText="1"/>
    </xf>
    <xf numFmtId="0" fontId="3" fillId="0" borderId="0" xfId="0" applyFont="1" applyFill="1" applyBorder="1" applyAlignment="1">
      <alignment horizontal="left" vertical="center" wrapText="1"/>
    </xf>
    <xf numFmtId="0" fontId="17" fillId="0" borderId="8" xfId="0" applyFont="1" applyBorder="1" applyAlignment="1">
      <alignment vertical="center" wrapText="1"/>
    </xf>
    <xf numFmtId="0" fontId="15" fillId="0" borderId="8" xfId="0" applyFont="1" applyBorder="1" applyAlignment="1">
      <alignment vertical="center" wrapText="1"/>
    </xf>
    <xf numFmtId="0" fontId="4" fillId="3" borderId="9" xfId="0" applyFont="1" applyFill="1" applyBorder="1" applyAlignment="1">
      <alignment vertical="center" wrapText="1"/>
    </xf>
    <xf numFmtId="0" fontId="14" fillId="0" borderId="8" xfId="0" applyFont="1" applyBorder="1" applyAlignment="1">
      <alignment vertical="center" wrapText="1"/>
    </xf>
    <xf numFmtId="0" fontId="18" fillId="0" borderId="8" xfId="0" applyFont="1" applyBorder="1" applyAlignment="1">
      <alignment vertical="center" wrapText="1"/>
    </xf>
    <xf numFmtId="0" fontId="20" fillId="0" borderId="8" xfId="0" applyFont="1" applyBorder="1" applyAlignment="1">
      <alignment vertical="center" wrapText="1"/>
    </xf>
    <xf numFmtId="0" fontId="0" fillId="3" borderId="1" xfId="0" applyFill="1" applyBorder="1" applyAlignment="1">
      <alignment horizontal="center" vertical="center"/>
    </xf>
    <xf numFmtId="0" fontId="0" fillId="0" borderId="1" xfId="0" applyBorder="1" applyAlignment="1">
      <alignment horizontal="center" vertical="center"/>
    </xf>
    <xf numFmtId="0" fontId="12" fillId="3" borderId="1" xfId="0" applyFont="1" applyFill="1" applyBorder="1" applyAlignment="1">
      <alignment horizontal="center"/>
    </xf>
    <xf numFmtId="0" fontId="0" fillId="0" borderId="8" xfId="0" applyBorder="1" applyAlignment="1">
      <alignment horizontal="center" vertical="center"/>
    </xf>
    <xf numFmtId="0" fontId="3" fillId="0" borderId="2" xfId="0" applyFont="1" applyFill="1" applyBorder="1" applyAlignment="1">
      <alignment vertical="center"/>
    </xf>
    <xf numFmtId="0" fontId="3" fillId="0" borderId="3" xfId="0" applyFont="1" applyFill="1" applyBorder="1" applyAlignment="1">
      <alignment vertical="center"/>
    </xf>
    <xf numFmtId="0" fontId="0" fillId="0" borderId="0" xfId="0" applyBorder="1" applyAlignment="1">
      <alignment horizontal="right"/>
    </xf>
    <xf numFmtId="0" fontId="1" fillId="2" borderId="1" xfId="1" applyFont="1" applyFill="1" applyBorder="1" applyAlignment="1" applyProtection="1">
      <alignment horizontal="center" vertical="center" wrapText="1"/>
    </xf>
    <xf numFmtId="0" fontId="4" fillId="0" borderId="0" xfId="0" applyFont="1" applyFill="1" applyBorder="1"/>
    <xf numFmtId="0" fontId="3" fillId="0" borderId="1" xfId="0" applyFont="1" applyBorder="1" applyAlignment="1">
      <alignment horizontal="center" vertical="center" wrapText="1"/>
    </xf>
    <xf numFmtId="0" fontId="3" fillId="2" borderId="1" xfId="0" applyFont="1" applyFill="1" applyBorder="1" applyAlignment="1">
      <alignment horizontal="center" vertical="center" wrapText="1"/>
    </xf>
    <xf numFmtId="15" fontId="3" fillId="0" borderId="1" xfId="0" applyNumberFormat="1" applyFont="1" applyFill="1" applyBorder="1" applyAlignment="1" applyProtection="1">
      <alignment horizontal="center" vertical="center" wrapText="1"/>
      <protection locked="0"/>
    </xf>
    <xf numFmtId="0" fontId="3" fillId="0" borderId="0" xfId="0" applyFont="1" applyFill="1" applyAlignment="1">
      <alignment vertical="center"/>
    </xf>
    <xf numFmtId="0" fontId="3" fillId="0" borderId="1" xfId="0" applyFont="1" applyBorder="1" applyAlignment="1" applyProtection="1">
      <alignment horizontal="center" vertical="center"/>
    </xf>
    <xf numFmtId="0" fontId="3" fillId="2" borderId="1" xfId="0" applyFont="1" applyFill="1" applyBorder="1" applyAlignment="1">
      <alignment vertical="center"/>
    </xf>
    <xf numFmtId="0" fontId="3" fillId="2" borderId="6" xfId="0" applyFont="1" applyFill="1" applyBorder="1" applyAlignment="1">
      <alignment horizontal="left" vertical="center" wrapText="1"/>
    </xf>
    <xf numFmtId="0" fontId="21" fillId="3" borderId="6" xfId="0" applyFont="1" applyFill="1" applyBorder="1" applyAlignment="1">
      <alignment horizontal="left" vertical="center" wrapText="1"/>
    </xf>
    <xf numFmtId="0" fontId="21" fillId="3" borderId="6" xfId="0" applyFont="1" applyFill="1" applyBorder="1" applyAlignment="1">
      <alignment horizontal="center" vertical="center" wrapText="1"/>
    </xf>
    <xf numFmtId="0" fontId="3" fillId="2" borderId="6" xfId="0" applyFont="1" applyFill="1" applyBorder="1" applyAlignment="1">
      <alignment horizontal="center" vertical="center" wrapText="1"/>
    </xf>
    <xf numFmtId="0" fontId="21" fillId="3" borderId="5" xfId="0" applyFont="1" applyFill="1" applyBorder="1" applyAlignment="1">
      <alignment horizontal="center" vertical="center" wrapText="1"/>
    </xf>
    <xf numFmtId="0" fontId="3" fillId="0" borderId="0" xfId="0" applyFont="1" applyFill="1" applyBorder="1" applyAlignment="1">
      <alignment horizontal="center" vertical="center"/>
    </xf>
    <xf numFmtId="1" fontId="3" fillId="0" borderId="0" xfId="0" applyNumberFormat="1" applyFont="1" applyFill="1" applyBorder="1" applyAlignment="1" applyProtection="1">
      <alignment vertical="center" wrapText="1"/>
      <protection locked="0"/>
    </xf>
    <xf numFmtId="0" fontId="10" fillId="0" borderId="1" xfId="0" applyFont="1" applyBorder="1" applyAlignment="1">
      <alignment horizontal="center" vertical="center" wrapText="1"/>
    </xf>
    <xf numFmtId="0" fontId="2" fillId="0" borderId="4" xfId="0" applyFont="1" applyBorder="1" applyAlignment="1">
      <alignment horizontal="center" vertical="center"/>
    </xf>
    <xf numFmtId="0" fontId="2" fillId="0" borderId="6" xfId="0" applyFont="1" applyBorder="1" applyAlignment="1">
      <alignment horizontal="center" vertical="center"/>
    </xf>
    <xf numFmtId="0" fontId="2" fillId="0" borderId="5" xfId="0" applyFont="1" applyBorder="1" applyAlignment="1">
      <alignment horizontal="center" vertical="center"/>
    </xf>
    <xf numFmtId="0" fontId="0" fillId="0" borderId="14" xfId="0" applyBorder="1"/>
    <xf numFmtId="0" fontId="15" fillId="2" borderId="15" xfId="1" applyFont="1" applyFill="1" applyBorder="1" applyAlignment="1" applyProtection="1">
      <alignment horizontal="center"/>
    </xf>
    <xf numFmtId="0" fontId="14" fillId="2" borderId="15" xfId="1" applyFont="1" applyFill="1" applyBorder="1" applyAlignment="1" applyProtection="1">
      <alignment horizontal="center"/>
    </xf>
    <xf numFmtId="0" fontId="17" fillId="2" borderId="15" xfId="1" applyFont="1" applyFill="1" applyBorder="1" applyAlignment="1" applyProtection="1">
      <alignment horizontal="center"/>
    </xf>
    <xf numFmtId="0" fontId="4" fillId="4" borderId="15" xfId="1" applyFont="1" applyFill="1" applyBorder="1" applyAlignment="1" applyProtection="1">
      <alignment horizontal="center"/>
    </xf>
    <xf numFmtId="0" fontId="18" fillId="2" borderId="15" xfId="1" applyFont="1" applyFill="1" applyBorder="1" applyAlignment="1" applyProtection="1">
      <alignment horizontal="center"/>
    </xf>
    <xf numFmtId="0" fontId="4" fillId="3" borderId="3" xfId="0" applyFont="1" applyFill="1" applyBorder="1" applyAlignment="1">
      <alignment vertical="center" wrapText="1"/>
    </xf>
    <xf numFmtId="0" fontId="11" fillId="0" borderId="2" xfId="0" applyFont="1" applyBorder="1" applyAlignment="1">
      <alignment vertical="center" wrapText="1"/>
    </xf>
    <xf numFmtId="0" fontId="11" fillId="0" borderId="8" xfId="0" applyFont="1" applyBorder="1" applyAlignment="1">
      <alignment vertical="center" wrapText="1"/>
    </xf>
    <xf numFmtId="0" fontId="11" fillId="0" borderId="3" xfId="0" applyFont="1" applyBorder="1" applyAlignment="1">
      <alignment vertical="center" wrapText="1"/>
    </xf>
    <xf numFmtId="0" fontId="11" fillId="0" borderId="16" xfId="0" applyFont="1" applyBorder="1" applyAlignment="1">
      <alignment vertical="center" wrapText="1"/>
    </xf>
    <xf numFmtId="165" fontId="11" fillId="0" borderId="16" xfId="0" applyNumberFormat="1" applyFont="1" applyBorder="1" applyAlignment="1">
      <alignment vertical="center" wrapText="1"/>
    </xf>
    <xf numFmtId="0" fontId="11" fillId="0" borderId="9" xfId="0" applyFont="1" applyBorder="1" applyAlignment="1">
      <alignment vertical="center" wrapText="1"/>
    </xf>
    <xf numFmtId="0" fontId="2" fillId="0" borderId="14" xfId="0" applyFont="1" applyBorder="1" applyAlignment="1">
      <alignment horizontal="center" vertical="center" wrapText="1"/>
    </xf>
    <xf numFmtId="0" fontId="2" fillId="0" borderId="15" xfId="0" applyFont="1" applyBorder="1" applyAlignment="1">
      <alignment horizontal="center" vertical="center" wrapText="1"/>
    </xf>
    <xf numFmtId="0" fontId="2" fillId="0" borderId="17" xfId="0" applyFont="1" applyBorder="1" applyAlignment="1">
      <alignment horizontal="center" vertical="center" wrapText="1"/>
    </xf>
    <xf numFmtId="0" fontId="3" fillId="0" borderId="2" xfId="0" applyFont="1" applyBorder="1" applyAlignment="1">
      <alignment vertical="center"/>
    </xf>
    <xf numFmtId="0" fontId="3" fillId="0" borderId="3" xfId="0" applyFont="1" applyBorder="1" applyAlignment="1">
      <alignment vertical="center"/>
    </xf>
    <xf numFmtId="9" fontId="0" fillId="0" borderId="7" xfId="2" applyFont="1" applyFill="1" applyBorder="1" applyAlignment="1">
      <alignment horizontal="center"/>
    </xf>
    <xf numFmtId="0" fontId="27" fillId="2" borderId="18" xfId="1" applyFont="1" applyFill="1" applyBorder="1" applyAlignment="1" applyProtection="1"/>
    <xf numFmtId="0" fontId="13" fillId="2" borderId="19" xfId="0" applyFont="1" applyFill="1" applyBorder="1"/>
    <xf numFmtId="0" fontId="13" fillId="2" borderId="14" xfId="0" applyFont="1" applyFill="1" applyBorder="1" applyAlignment="1">
      <alignment horizontal="center" vertical="center"/>
    </xf>
    <xf numFmtId="0" fontId="27" fillId="2" borderId="15" xfId="1" applyFont="1" applyFill="1" applyBorder="1" applyAlignment="1" applyProtection="1">
      <alignment horizontal="center"/>
    </xf>
    <xf numFmtId="0" fontId="27" fillId="3" borderId="17" xfId="1" applyFont="1" applyFill="1" applyBorder="1" applyAlignment="1" applyProtection="1">
      <alignment horizontal="center"/>
    </xf>
    <xf numFmtId="0" fontId="0" fillId="3" borderId="2" xfId="0" applyFill="1" applyBorder="1" applyAlignment="1">
      <alignment horizontal="center" vertical="center"/>
    </xf>
    <xf numFmtId="0" fontId="3" fillId="0" borderId="1" xfId="0" applyFont="1" applyBorder="1" applyAlignment="1" applyProtection="1">
      <alignment horizontal="center" vertical="center" wrapText="1"/>
    </xf>
    <xf numFmtId="0" fontId="12" fillId="3" borderId="2" xfId="0" applyFont="1" applyFill="1" applyBorder="1" applyAlignment="1">
      <alignment horizontal="center" vertical="center"/>
    </xf>
    <xf numFmtId="0" fontId="12" fillId="3" borderId="3" xfId="0" applyFont="1" applyFill="1" applyBorder="1" applyAlignment="1">
      <alignment horizontal="center" vertical="center"/>
    </xf>
    <xf numFmtId="0" fontId="12" fillId="5" borderId="3" xfId="0" applyFont="1" applyFill="1" applyBorder="1" applyAlignment="1">
      <alignment horizontal="center" vertical="center"/>
    </xf>
    <xf numFmtId="9" fontId="12" fillId="5" borderId="16" xfId="0" applyNumberFormat="1" applyFont="1" applyFill="1" applyBorder="1" applyAlignment="1">
      <alignment horizontal="center" vertical="center"/>
    </xf>
    <xf numFmtId="0" fontId="0" fillId="3" borderId="16" xfId="0" applyFill="1" applyBorder="1" applyAlignment="1">
      <alignment horizontal="center"/>
    </xf>
    <xf numFmtId="0" fontId="0" fillId="0" borderId="1" xfId="0" applyFill="1" applyBorder="1" applyAlignment="1">
      <alignment horizontal="center"/>
    </xf>
    <xf numFmtId="0" fontId="0" fillId="0" borderId="8" xfId="0" applyFill="1" applyBorder="1" applyAlignment="1">
      <alignment horizontal="center"/>
    </xf>
    <xf numFmtId="0" fontId="0" fillId="3" borderId="9" xfId="0" applyFill="1" applyBorder="1" applyAlignment="1">
      <alignment horizontal="center"/>
    </xf>
    <xf numFmtId="9" fontId="12" fillId="5" borderId="9" xfId="0" applyNumberFormat="1" applyFont="1" applyFill="1" applyBorder="1" applyAlignment="1">
      <alignment horizontal="center" vertical="center"/>
    </xf>
    <xf numFmtId="0" fontId="0" fillId="2" borderId="21" xfId="0" applyFill="1" applyBorder="1"/>
    <xf numFmtId="0" fontId="4" fillId="2" borderId="22" xfId="0" applyFont="1" applyFill="1" applyBorder="1" applyAlignment="1">
      <alignment horizontal="center" wrapText="1"/>
    </xf>
    <xf numFmtId="0" fontId="15" fillId="2" borderId="22" xfId="1" applyFont="1" applyFill="1" applyBorder="1" applyAlignment="1" applyProtection="1">
      <alignment horizontal="center"/>
    </xf>
    <xf numFmtId="0" fontId="14" fillId="2" borderId="22" xfId="1" applyFont="1" applyFill="1" applyBorder="1" applyAlignment="1" applyProtection="1">
      <alignment horizontal="center"/>
    </xf>
    <xf numFmtId="0" fontId="17" fillId="2" borderId="22" xfId="1" applyFont="1" applyFill="1" applyBorder="1" applyAlignment="1" applyProtection="1">
      <alignment horizontal="center"/>
    </xf>
    <xf numFmtId="0" fontId="4" fillId="4" borderId="22" xfId="1" applyFont="1" applyFill="1" applyBorder="1" applyAlignment="1" applyProtection="1">
      <alignment horizontal="center"/>
    </xf>
    <xf numFmtId="0" fontId="27" fillId="2" borderId="22" xfId="1" applyFont="1" applyFill="1" applyBorder="1" applyAlignment="1" applyProtection="1">
      <alignment horizontal="center"/>
    </xf>
    <xf numFmtId="0" fontId="18" fillId="2" borderId="22" xfId="1" applyFont="1" applyFill="1" applyBorder="1" applyAlignment="1" applyProtection="1">
      <alignment horizontal="center"/>
    </xf>
    <xf numFmtId="0" fontId="27" fillId="3" borderId="23" xfId="1" applyFont="1" applyFill="1" applyBorder="1" applyAlignment="1" applyProtection="1">
      <alignment horizontal="center"/>
    </xf>
    <xf numFmtId="0" fontId="0" fillId="3" borderId="14" xfId="0" applyFill="1" applyBorder="1" applyAlignment="1">
      <alignment horizontal="center" vertical="center"/>
    </xf>
    <xf numFmtId="15" fontId="27" fillId="0" borderId="1" xfId="1" applyNumberFormat="1" applyFont="1" applyFill="1" applyBorder="1" applyAlignment="1" applyProtection="1">
      <alignment horizontal="center" vertical="center" wrapText="1"/>
      <protection locked="0"/>
    </xf>
    <xf numFmtId="0" fontId="3" fillId="0" borderId="11" xfId="0" applyFont="1" applyBorder="1" applyAlignment="1">
      <alignment vertical="center"/>
    </xf>
    <xf numFmtId="0" fontId="4" fillId="0" borderId="25" xfId="0" applyFont="1" applyBorder="1" applyAlignment="1">
      <alignment vertical="center" wrapText="1"/>
    </xf>
    <xf numFmtId="0" fontId="4" fillId="4" borderId="11" xfId="0" applyFont="1" applyFill="1" applyBorder="1"/>
    <xf numFmtId="0" fontId="4" fillId="4" borderId="26" xfId="0" applyFont="1" applyFill="1" applyBorder="1" applyAlignment="1">
      <alignment vertical="center" wrapText="1"/>
    </xf>
    <xf numFmtId="0" fontId="4" fillId="0" borderId="25" xfId="0" applyFont="1" applyBorder="1" applyAlignment="1">
      <alignment horizontal="left" vertical="center" wrapText="1"/>
    </xf>
    <xf numFmtId="0" fontId="4" fillId="0" borderId="27" xfId="0" applyFont="1" applyBorder="1" applyAlignment="1">
      <alignment horizontal="left" vertical="center" wrapText="1"/>
    </xf>
    <xf numFmtId="0" fontId="3" fillId="0" borderId="11" xfId="0" applyFont="1" applyFill="1" applyBorder="1" applyAlignment="1">
      <alignment vertical="center"/>
    </xf>
    <xf numFmtId="0" fontId="3" fillId="0" borderId="28" xfId="0" applyFont="1" applyBorder="1"/>
    <xf numFmtId="0" fontId="5" fillId="0" borderId="3" xfId="1" applyBorder="1" applyAlignment="1" applyProtection="1"/>
    <xf numFmtId="0" fontId="3" fillId="0" borderId="1" xfId="0" applyFont="1" applyBorder="1" applyAlignment="1" applyProtection="1">
      <alignment horizontal="left" vertical="center" wrapText="1"/>
    </xf>
    <xf numFmtId="0" fontId="5" fillId="0" borderId="20" xfId="1" applyBorder="1" applyAlignment="1" applyProtection="1"/>
    <xf numFmtId="0" fontId="0" fillId="0" borderId="1" xfId="0" applyBorder="1" applyAlignment="1" applyProtection="1">
      <alignment vertical="center" wrapText="1"/>
    </xf>
    <xf numFmtId="0" fontId="3" fillId="0" borderId="1" xfId="0" applyFont="1" applyBorder="1" applyAlignment="1" applyProtection="1">
      <alignment horizontal="left" vertical="center" wrapText="1"/>
    </xf>
    <xf numFmtId="0" fontId="3" fillId="0" borderId="1" xfId="0" applyFont="1" applyBorder="1" applyAlignment="1" applyProtection="1">
      <alignment horizontal="left" vertical="center" wrapText="1"/>
    </xf>
    <xf numFmtId="0" fontId="3" fillId="0" borderId="1" xfId="0" applyFont="1" applyFill="1" applyBorder="1" applyAlignment="1">
      <alignment vertical="center"/>
    </xf>
    <xf numFmtId="0" fontId="28" fillId="0" borderId="0" xfId="0" applyFont="1" applyBorder="1" applyAlignment="1">
      <alignment horizontal="left" vertical="top"/>
    </xf>
    <xf numFmtId="0" fontId="28" fillId="0" borderId="0" xfId="0" applyFont="1" applyAlignment="1">
      <alignment horizontal="left" vertical="top"/>
    </xf>
    <xf numFmtId="0" fontId="0" fillId="0" borderId="24" xfId="0" applyBorder="1" applyAlignment="1">
      <alignment horizontal="center" vertical="center"/>
    </xf>
    <xf numFmtId="0" fontId="0" fillId="0" borderId="15" xfId="0" applyBorder="1" applyAlignment="1">
      <alignment horizontal="center" vertical="center"/>
    </xf>
    <xf numFmtId="0" fontId="0" fillId="0" borderId="17" xfId="0" applyBorder="1" applyAlignment="1">
      <alignment horizontal="center" vertical="center"/>
    </xf>
    <xf numFmtId="0" fontId="0" fillId="0" borderId="0" xfId="0" applyAlignment="1">
      <alignment horizontal="center" vertical="center"/>
    </xf>
    <xf numFmtId="0" fontId="0" fillId="0" borderId="20" xfId="0" applyBorder="1" applyAlignment="1">
      <alignment horizontal="center" vertical="center"/>
    </xf>
    <xf numFmtId="0" fontId="4" fillId="0" borderId="10" xfId="0" applyFont="1" applyBorder="1" applyAlignment="1">
      <alignment horizontal="center" vertical="center"/>
    </xf>
    <xf numFmtId="15" fontId="29" fillId="0" borderId="1" xfId="1" applyNumberFormat="1" applyFont="1" applyFill="1" applyBorder="1" applyAlignment="1" applyProtection="1">
      <alignment horizontal="center" vertical="center" wrapText="1"/>
      <protection locked="0"/>
    </xf>
    <xf numFmtId="0" fontId="3" fillId="0" borderId="1" xfId="0" applyFont="1" applyBorder="1" applyAlignment="1" applyProtection="1">
      <alignment vertical="center" wrapText="1"/>
    </xf>
    <xf numFmtId="15" fontId="30" fillId="0" borderId="1" xfId="1" applyNumberFormat="1" applyFont="1" applyFill="1" applyBorder="1" applyAlignment="1" applyProtection="1">
      <alignment horizontal="center" vertical="center" wrapText="1"/>
      <protection locked="0"/>
    </xf>
    <xf numFmtId="15" fontId="1" fillId="0" borderId="1" xfId="0" applyNumberFormat="1" applyFont="1" applyFill="1" applyBorder="1" applyAlignment="1" applyProtection="1">
      <alignment vertical="center" wrapText="1"/>
      <protection locked="0"/>
    </xf>
    <xf numFmtId="164" fontId="1" fillId="4" borderId="1" xfId="0" applyNumberFormat="1" applyFont="1" applyFill="1" applyBorder="1" applyAlignment="1" applyProtection="1">
      <alignment horizontal="center" vertical="center" wrapText="1"/>
      <protection locked="0"/>
    </xf>
    <xf numFmtId="2" fontId="31" fillId="0" borderId="1" xfId="0" applyNumberFormat="1" applyFont="1" applyBorder="1" applyAlignment="1">
      <alignment horizontal="center" wrapText="1"/>
    </xf>
    <xf numFmtId="2" fontId="32" fillId="0" borderId="0" xfId="0" applyNumberFormat="1" applyFont="1" applyBorder="1" applyAlignment="1">
      <alignment horizontal="center" wrapText="1"/>
    </xf>
    <xf numFmtId="0" fontId="0" fillId="0" borderId="0" xfId="0" applyBorder="1"/>
    <xf numFmtId="2" fontId="31" fillId="0" borderId="0" xfId="0" applyNumberFormat="1" applyFont="1" applyBorder="1" applyAlignment="1">
      <alignment horizontal="center" wrapText="1"/>
    </xf>
    <xf numFmtId="0" fontId="0" fillId="0" borderId="0" xfId="0" applyBorder="1" applyAlignment="1">
      <alignment horizontal="center" vertical="center"/>
    </xf>
    <xf numFmtId="0" fontId="31" fillId="0" borderId="0" xfId="0" applyFont="1" applyBorder="1" applyAlignment="1">
      <alignment horizontal="center" wrapText="1"/>
    </xf>
    <xf numFmtId="0" fontId="1" fillId="0" borderId="0" xfId="0" applyFont="1" applyBorder="1" applyAlignment="1">
      <alignment horizontal="center" wrapText="1"/>
    </xf>
    <xf numFmtId="1" fontId="31" fillId="0" borderId="1" xfId="0" applyNumberFormat="1" applyFont="1" applyBorder="1" applyAlignment="1">
      <alignment horizontal="center" wrapText="1"/>
    </xf>
    <xf numFmtId="1" fontId="34" fillId="10" borderId="1" xfId="0" applyNumberFormat="1" applyFont="1" applyFill="1" applyBorder="1" applyAlignment="1">
      <alignment horizontal="center" wrapText="1"/>
    </xf>
    <xf numFmtId="0" fontId="1" fillId="0" borderId="1" xfId="0" applyFont="1" applyBorder="1" applyAlignment="1" applyProtection="1">
      <alignment horizontal="left" vertical="center"/>
    </xf>
    <xf numFmtId="0" fontId="1" fillId="0" borderId="1" xfId="0" applyFont="1" applyBorder="1" applyAlignment="1">
      <alignment horizontal="center" vertical="center" wrapText="1"/>
    </xf>
    <xf numFmtId="0" fontId="1" fillId="0" borderId="1" xfId="0" applyFont="1" applyBorder="1" applyAlignment="1" applyProtection="1">
      <alignment vertical="center" wrapText="1"/>
    </xf>
    <xf numFmtId="0" fontId="1" fillId="0" borderId="1" xfId="0" applyFont="1" applyFill="1" applyBorder="1" applyAlignment="1">
      <alignment horizontal="center" vertical="center" wrapText="1"/>
    </xf>
    <xf numFmtId="0" fontId="1" fillId="0" borderId="1" xfId="0" applyFont="1" applyBorder="1" applyAlignment="1" applyProtection="1">
      <alignment horizontal="left" vertical="center" wrapText="1"/>
    </xf>
    <xf numFmtId="0" fontId="1" fillId="0" borderId="1" xfId="0" applyFont="1" applyBorder="1" applyAlignment="1">
      <alignment vertical="center" wrapText="1"/>
    </xf>
    <xf numFmtId="0" fontId="4" fillId="0" borderId="0" xfId="0" applyFont="1" applyBorder="1"/>
    <xf numFmtId="9" fontId="4" fillId="0" borderId="0" xfId="0" applyNumberFormat="1" applyFont="1" applyBorder="1"/>
    <xf numFmtId="0" fontId="4" fillId="0" borderId="0" xfId="0" applyNumberFormat="1" applyFont="1" applyBorder="1"/>
    <xf numFmtId="0" fontId="0" fillId="0" borderId="0" xfId="0" applyNumberFormat="1"/>
    <xf numFmtId="2" fontId="33" fillId="9" borderId="1" xfId="0" applyNumberFormat="1" applyFont="1" applyFill="1" applyBorder="1" applyAlignment="1">
      <alignment horizontal="center" vertical="center" wrapText="1"/>
    </xf>
    <xf numFmtId="2" fontId="34" fillId="10" borderId="1" xfId="0" applyNumberFormat="1" applyFont="1" applyFill="1" applyBorder="1" applyAlignment="1">
      <alignment horizontal="center" vertical="center" wrapText="1"/>
    </xf>
    <xf numFmtId="0" fontId="21" fillId="12" borderId="6" xfId="0" applyFont="1" applyFill="1" applyBorder="1" applyAlignment="1">
      <alignment horizontal="left" vertical="center" wrapText="1"/>
    </xf>
    <xf numFmtId="0" fontId="21" fillId="12" borderId="6" xfId="0" applyFont="1" applyFill="1" applyBorder="1" applyAlignment="1">
      <alignment horizontal="center" vertical="center" wrapText="1"/>
    </xf>
    <xf numFmtId="0" fontId="0" fillId="12" borderId="0" xfId="0" applyFill="1"/>
    <xf numFmtId="0" fontId="3" fillId="12" borderId="0" xfId="0" applyFont="1" applyFill="1" applyAlignment="1">
      <alignment vertical="center"/>
    </xf>
    <xf numFmtId="0" fontId="1" fillId="0" borderId="0" xfId="0" applyNumberFormat="1" applyFont="1"/>
    <xf numFmtId="0" fontId="1" fillId="0" borderId="1" xfId="0" applyNumberFormat="1" applyFont="1" applyFill="1" applyBorder="1" applyAlignment="1" applyProtection="1">
      <alignment vertical="center" wrapText="1"/>
      <protection locked="0"/>
    </xf>
    <xf numFmtId="15" fontId="11" fillId="0" borderId="1" xfId="0" applyNumberFormat="1" applyFont="1" applyBorder="1" applyAlignment="1">
      <alignment horizontal="center" vertical="center" wrapText="1"/>
    </xf>
    <xf numFmtId="15" fontId="11" fillId="0" borderId="16" xfId="0" applyNumberFormat="1" applyFont="1" applyBorder="1" applyAlignment="1">
      <alignment horizontal="center" vertical="center" wrapText="1"/>
    </xf>
    <xf numFmtId="15" fontId="1" fillId="0" borderId="1" xfId="0" applyNumberFormat="1" applyFont="1" applyFill="1" applyBorder="1" applyAlignment="1" applyProtection="1">
      <alignment horizontal="center" vertical="center" wrapText="1"/>
      <protection locked="0"/>
    </xf>
    <xf numFmtId="0" fontId="1" fillId="0" borderId="1" xfId="0" applyFont="1" applyBorder="1" applyAlignment="1" applyProtection="1">
      <alignment horizontal="center" vertical="center" wrapText="1"/>
    </xf>
    <xf numFmtId="0" fontId="0" fillId="0" borderId="1" xfId="0" applyBorder="1" applyAlignment="1" applyProtection="1">
      <alignment vertical="center" wrapText="1"/>
    </xf>
    <xf numFmtId="0" fontId="1" fillId="0" borderId="1" xfId="0" applyFont="1" applyBorder="1" applyAlignment="1" applyProtection="1">
      <alignment horizontal="center" vertical="center" wrapText="1"/>
    </xf>
    <xf numFmtId="0" fontId="0" fillId="0" borderId="1" xfId="0" applyBorder="1" applyAlignment="1" applyProtection="1">
      <alignment vertical="center" wrapText="1"/>
    </xf>
    <xf numFmtId="0" fontId="1" fillId="0" borderId="1" xfId="0" applyFont="1" applyBorder="1" applyAlignment="1" applyProtection="1">
      <alignment horizontal="left" vertical="center" wrapText="1"/>
    </xf>
    <xf numFmtId="0" fontId="2" fillId="0" borderId="6" xfId="0" applyFont="1" applyBorder="1" applyAlignment="1">
      <alignment horizontal="center" vertical="center"/>
    </xf>
    <xf numFmtId="0" fontId="3" fillId="0" borderId="1" xfId="0" applyFont="1" applyBorder="1" applyAlignment="1" applyProtection="1">
      <alignment horizontal="left" vertical="center" wrapText="1"/>
    </xf>
    <xf numFmtId="0" fontId="1" fillId="0" borderId="1" xfId="0" applyFont="1" applyBorder="1" applyAlignment="1" applyProtection="1">
      <alignment horizontal="left" vertical="center" wrapText="1"/>
    </xf>
    <xf numFmtId="0" fontId="1" fillId="0" borderId="1" xfId="0" applyFont="1" applyFill="1" applyBorder="1" applyAlignment="1">
      <alignment vertical="center"/>
    </xf>
    <xf numFmtId="0" fontId="1" fillId="0" borderId="1" xfId="0" applyFont="1" applyFill="1" applyBorder="1" applyAlignment="1">
      <alignment vertical="center" wrapText="1"/>
    </xf>
    <xf numFmtId="0" fontId="2" fillId="0" borderId="6" xfId="0" applyFont="1" applyBorder="1" applyAlignment="1">
      <alignment horizontal="center" vertical="center"/>
    </xf>
    <xf numFmtId="0" fontId="1" fillId="0" borderId="1" xfId="0" applyFont="1" applyBorder="1" applyAlignment="1" applyProtection="1">
      <alignment horizontal="left" vertical="center" wrapText="1"/>
    </xf>
    <xf numFmtId="2" fontId="36" fillId="0" borderId="1" xfId="0" applyNumberFormat="1" applyFont="1" applyBorder="1" applyAlignment="1">
      <alignment horizontal="center" wrapText="1"/>
    </xf>
    <xf numFmtId="1" fontId="36" fillId="0" borderId="1" xfId="0" applyNumberFormat="1" applyFont="1" applyBorder="1" applyAlignment="1">
      <alignment horizontal="center" wrapText="1"/>
    </xf>
    <xf numFmtId="0" fontId="1" fillId="0" borderId="22" xfId="0" applyFont="1" applyBorder="1" applyAlignment="1">
      <alignment horizontal="left" vertical="center" wrapText="1"/>
    </xf>
    <xf numFmtId="0" fontId="1" fillId="2" borderId="4" xfId="0" applyFont="1" applyFill="1" applyBorder="1" applyAlignment="1">
      <alignment horizontal="left" vertical="center" wrapText="1"/>
    </xf>
    <xf numFmtId="0" fontId="1" fillId="0" borderId="0" xfId="0" applyFont="1" applyFill="1" applyBorder="1" applyAlignment="1">
      <alignment vertical="center"/>
    </xf>
    <xf numFmtId="0" fontId="1" fillId="2" borderId="5" xfId="0" applyFont="1" applyFill="1" applyBorder="1" applyAlignment="1">
      <alignment horizontal="center" vertical="center" wrapText="1"/>
    </xf>
    <xf numFmtId="0" fontId="1" fillId="0" borderId="0" xfId="0" applyFont="1" applyFill="1" applyBorder="1" applyAlignment="1">
      <alignment horizontal="center" vertical="center" wrapText="1"/>
    </xf>
    <xf numFmtId="0" fontId="1" fillId="0" borderId="1" xfId="0" applyFont="1" applyFill="1" applyBorder="1" applyAlignment="1">
      <alignment horizontal="left" vertical="center" wrapText="1"/>
    </xf>
    <xf numFmtId="0" fontId="1" fillId="2" borderId="6" xfId="0" applyFont="1" applyFill="1" applyBorder="1" applyAlignment="1">
      <alignment horizontal="center" vertical="center" wrapText="1"/>
    </xf>
    <xf numFmtId="0" fontId="1" fillId="0" borderId="1" xfId="0" applyFont="1" applyBorder="1" applyAlignment="1" applyProtection="1">
      <alignment horizontal="center" vertical="center" wrapText="1"/>
    </xf>
    <xf numFmtId="0" fontId="0" fillId="0" borderId="1" xfId="0" applyBorder="1" applyAlignment="1" applyProtection="1">
      <alignment vertical="center" wrapText="1"/>
    </xf>
    <xf numFmtId="0" fontId="1" fillId="0" borderId="1" xfId="0" applyFont="1" applyBorder="1" applyAlignment="1" applyProtection="1">
      <alignment horizontal="left" vertical="center" wrapText="1"/>
    </xf>
    <xf numFmtId="0" fontId="1" fillId="0" borderId="1" xfId="0" applyFont="1" applyFill="1" applyBorder="1" applyAlignment="1">
      <alignment horizontal="center" vertical="center"/>
    </xf>
    <xf numFmtId="0" fontId="34" fillId="10" borderId="1" xfId="0" applyNumberFormat="1" applyFont="1" applyFill="1" applyBorder="1" applyAlignment="1">
      <alignment horizontal="center" vertical="center" wrapText="1"/>
    </xf>
    <xf numFmtId="0" fontId="0" fillId="0" borderId="0" xfId="0" applyAlignment="1">
      <alignment horizontal="center"/>
    </xf>
    <xf numFmtId="0" fontId="28" fillId="0" borderId="0" xfId="0" applyFont="1" applyAlignment="1">
      <alignment horizontal="center" vertical="top"/>
    </xf>
    <xf numFmtId="49" fontId="34" fillId="10" borderId="1" xfId="0" applyNumberFormat="1" applyFont="1" applyFill="1" applyBorder="1" applyAlignment="1">
      <alignment horizontal="center" vertical="center" wrapText="1"/>
    </xf>
    <xf numFmtId="165" fontId="34" fillId="10" borderId="1" xfId="0" applyNumberFormat="1" applyFont="1" applyFill="1" applyBorder="1" applyAlignment="1">
      <alignment horizontal="center" vertical="center" wrapText="1"/>
    </xf>
    <xf numFmtId="0" fontId="1" fillId="0" borderId="1" xfId="0" quotePrefix="1" applyFont="1" applyBorder="1" applyAlignment="1">
      <alignment horizontal="left" vertical="center" wrapText="1"/>
    </xf>
    <xf numFmtId="0" fontId="2" fillId="11" borderId="4" xfId="0" applyFont="1" applyFill="1" applyBorder="1" applyAlignment="1">
      <alignment vertical="center"/>
    </xf>
    <xf numFmtId="0" fontId="2" fillId="11" borderId="6" xfId="0" applyFont="1" applyFill="1" applyBorder="1" applyAlignment="1">
      <alignment vertical="center"/>
    </xf>
    <xf numFmtId="0" fontId="2" fillId="11" borderId="5" xfId="0" applyFont="1" applyFill="1" applyBorder="1" applyAlignment="1">
      <alignment vertical="center"/>
    </xf>
    <xf numFmtId="0" fontId="1" fillId="0" borderId="1" xfId="0" applyFont="1" applyBorder="1" applyAlignment="1" applyProtection="1">
      <alignment horizontal="center" vertical="center" wrapText="1"/>
    </xf>
    <xf numFmtId="0" fontId="0" fillId="0" borderId="1" xfId="0" applyBorder="1" applyAlignment="1" applyProtection="1">
      <alignment vertical="center" wrapText="1"/>
    </xf>
    <xf numFmtId="0" fontId="1" fillId="0" borderId="1" xfId="0" applyFont="1" applyBorder="1" applyAlignment="1" applyProtection="1">
      <alignment horizontal="left" vertical="center" wrapText="1"/>
    </xf>
    <xf numFmtId="0" fontId="1" fillId="0" borderId="13" xfId="0" applyFont="1" applyBorder="1" applyAlignment="1">
      <alignment horizontal="left" vertical="center" wrapText="1"/>
    </xf>
    <xf numFmtId="0" fontId="1" fillId="0" borderId="13" xfId="0" applyFont="1" applyBorder="1" applyAlignment="1" applyProtection="1">
      <alignment vertical="center" wrapText="1"/>
    </xf>
    <xf numFmtId="0" fontId="1" fillId="0" borderId="6" xfId="0" applyFont="1" applyFill="1" applyBorder="1" applyAlignment="1">
      <alignment horizontal="left" vertical="center" wrapText="1"/>
    </xf>
    <xf numFmtId="0" fontId="1" fillId="0" borderId="34" xfId="0" applyFont="1" applyBorder="1"/>
    <xf numFmtId="0" fontId="0" fillId="0" borderId="0" xfId="0" applyFill="1" applyBorder="1"/>
    <xf numFmtId="0" fontId="0" fillId="0" borderId="0" xfId="0" applyNumberFormat="1" applyFill="1" applyBorder="1" applyAlignment="1">
      <alignment horizontal="center"/>
    </xf>
    <xf numFmtId="0" fontId="0" fillId="0" borderId="0" xfId="0" applyNumberFormat="1" applyFill="1" applyBorder="1"/>
    <xf numFmtId="1" fontId="34" fillId="0" borderId="0" xfId="0" applyNumberFormat="1" applyFont="1" applyFill="1" applyBorder="1" applyAlignment="1">
      <alignment horizontal="center" wrapText="1"/>
    </xf>
    <xf numFmtId="0" fontId="31" fillId="0" borderId="0" xfId="0" applyNumberFormat="1" applyFont="1" applyFill="1" applyBorder="1" applyAlignment="1">
      <alignment horizontal="center"/>
    </xf>
    <xf numFmtId="1" fontId="31" fillId="0" borderId="0" xfId="0" applyNumberFormat="1" applyFont="1" applyFill="1" applyBorder="1" applyAlignment="1">
      <alignment horizontal="center" wrapText="1"/>
    </xf>
    <xf numFmtId="1" fontId="36" fillId="0" borderId="0" xfId="0" applyNumberFormat="1" applyFont="1" applyFill="1" applyBorder="1" applyAlignment="1">
      <alignment horizontal="center" wrapText="1"/>
    </xf>
    <xf numFmtId="0" fontId="34" fillId="0" borderId="0" xfId="0" applyNumberFormat="1" applyFont="1" applyFill="1" applyBorder="1" applyAlignment="1">
      <alignment horizontal="center" vertical="center" wrapText="1"/>
    </xf>
    <xf numFmtId="2" fontId="31" fillId="0" borderId="0" xfId="0" applyNumberFormat="1" applyFont="1" applyFill="1" applyBorder="1" applyAlignment="1">
      <alignment horizontal="center" wrapText="1"/>
    </xf>
    <xf numFmtId="49" fontId="34" fillId="0" borderId="0" xfId="0" applyNumberFormat="1" applyFont="1" applyFill="1" applyBorder="1" applyAlignment="1">
      <alignment horizontal="center" vertical="center" wrapText="1"/>
    </xf>
    <xf numFmtId="165" fontId="34" fillId="0" borderId="0" xfId="0" applyNumberFormat="1" applyFont="1" applyFill="1" applyBorder="1" applyAlignment="1">
      <alignment horizontal="center" vertical="center" wrapText="1"/>
    </xf>
    <xf numFmtId="2" fontId="34" fillId="0" borderId="0" xfId="0" applyNumberFormat="1" applyFont="1" applyFill="1" applyBorder="1" applyAlignment="1">
      <alignment horizontal="center" vertical="center" wrapText="1"/>
    </xf>
    <xf numFmtId="0" fontId="0" fillId="0" borderId="0" xfId="0" applyFill="1" applyBorder="1" applyAlignment="1">
      <alignment horizontal="center"/>
    </xf>
    <xf numFmtId="0" fontId="1" fillId="0" borderId="56" xfId="0" applyFont="1" applyBorder="1" applyAlignment="1">
      <alignment horizontal="left" vertical="center" wrapText="1"/>
    </xf>
    <xf numFmtId="0" fontId="1" fillId="0" borderId="56" xfId="0" applyFont="1" applyBorder="1" applyAlignment="1" applyProtection="1">
      <alignment horizontal="left" vertical="center" wrapText="1"/>
    </xf>
    <xf numFmtId="0" fontId="1" fillId="0" borderId="56" xfId="0" applyFont="1" applyBorder="1" applyAlignment="1">
      <alignment horizontal="center" vertical="center" wrapText="1"/>
    </xf>
    <xf numFmtId="0" fontId="1" fillId="0" borderId="1" xfId="0" applyFont="1" applyBorder="1" applyAlignment="1" applyProtection="1">
      <alignment horizontal="center" vertical="center" wrapText="1"/>
    </xf>
    <xf numFmtId="0" fontId="1" fillId="0" borderId="1" xfId="0" applyFont="1" applyBorder="1" applyAlignment="1">
      <alignment horizontal="left" vertical="center" wrapText="1"/>
    </xf>
    <xf numFmtId="0" fontId="1" fillId="0" borderId="1" xfId="0" applyFont="1" applyBorder="1" applyAlignment="1" applyProtection="1">
      <alignment horizontal="left" vertical="center" wrapText="1"/>
    </xf>
    <xf numFmtId="0" fontId="1" fillId="0" borderId="1" xfId="0" applyFont="1" applyBorder="1" applyAlignment="1">
      <alignment horizontal="left" vertical="center" wrapText="1"/>
    </xf>
    <xf numFmtId="0" fontId="0" fillId="0" borderId="0" xfId="0" applyAlignment="1">
      <alignment wrapText="1"/>
    </xf>
    <xf numFmtId="0" fontId="1" fillId="0" borderId="1" xfId="0" applyFont="1" applyBorder="1" applyAlignment="1">
      <alignment horizontal="left" vertical="center"/>
    </xf>
    <xf numFmtId="0" fontId="1" fillId="2" borderId="1" xfId="0" applyFont="1" applyFill="1" applyBorder="1" applyAlignment="1">
      <alignment vertical="center"/>
    </xf>
    <xf numFmtId="0" fontId="1" fillId="2" borderId="4" xfId="0" applyFont="1" applyFill="1" applyBorder="1" applyAlignment="1">
      <alignment vertical="center" wrapText="1"/>
    </xf>
    <xf numFmtId="0" fontId="1" fillId="2" borderId="6" xfId="0" applyFont="1" applyFill="1" applyBorder="1" applyAlignment="1">
      <alignment horizontal="left" vertical="center" wrapText="1"/>
    </xf>
    <xf numFmtId="0" fontId="1" fillId="2" borderId="1" xfId="0" applyFont="1" applyFill="1" applyBorder="1" applyAlignment="1">
      <alignment horizontal="center" vertical="center" wrapText="1"/>
    </xf>
    <xf numFmtId="0" fontId="1" fillId="2" borderId="1" xfId="0" applyFont="1" applyFill="1" applyBorder="1" applyAlignment="1">
      <alignment horizontal="left" vertical="center" wrapText="1"/>
    </xf>
    <xf numFmtId="0" fontId="1" fillId="0" borderId="56" xfId="0" applyFont="1" applyBorder="1" applyAlignment="1" applyProtection="1">
      <alignment horizontal="center" vertical="center" wrapText="1"/>
    </xf>
    <xf numFmtId="49" fontId="1" fillId="0" borderId="0" xfId="0" applyNumberFormat="1" applyFont="1" applyAlignment="1">
      <alignment horizontal="left" wrapText="1"/>
    </xf>
    <xf numFmtId="15" fontId="5" fillId="0" borderId="1" xfId="1" applyNumberFormat="1" applyFont="1" applyFill="1" applyBorder="1" applyAlignment="1" applyProtection="1">
      <alignment horizontal="center" vertical="center" wrapText="1"/>
      <protection locked="0"/>
    </xf>
    <xf numFmtId="2" fontId="1" fillId="0" borderId="0" xfId="0" applyNumberFormat="1" applyFont="1" applyAlignment="1">
      <alignment horizontal="left" wrapText="1"/>
    </xf>
    <xf numFmtId="0" fontId="1" fillId="0" borderId="22" xfId="0" applyFont="1" applyBorder="1" applyAlignment="1" applyProtection="1">
      <alignment horizontal="left" vertical="center" wrapText="1"/>
    </xf>
    <xf numFmtId="0" fontId="1" fillId="0" borderId="13" xfId="0" applyFont="1" applyBorder="1" applyAlignment="1" applyProtection="1">
      <alignment horizontal="left" vertical="center" wrapText="1"/>
    </xf>
    <xf numFmtId="0" fontId="1" fillId="0" borderId="13" xfId="0" applyFont="1" applyBorder="1" applyAlignment="1" applyProtection="1">
      <alignment horizontal="left" vertical="center"/>
    </xf>
    <xf numFmtId="0" fontId="1" fillId="0" borderId="13" xfId="0" applyFont="1" applyBorder="1" applyAlignment="1">
      <alignment horizontal="center" vertical="center" wrapText="1"/>
    </xf>
    <xf numFmtId="15" fontId="1" fillId="0" borderId="13" xfId="0" applyNumberFormat="1" applyFont="1" applyFill="1" applyBorder="1" applyAlignment="1" applyProtection="1">
      <alignment horizontal="center" vertical="center" wrapText="1"/>
      <protection locked="0"/>
    </xf>
    <xf numFmtId="15" fontId="1" fillId="0" borderId="56" xfId="0" applyNumberFormat="1" applyFont="1" applyFill="1" applyBorder="1" applyAlignment="1" applyProtection="1">
      <alignment horizontal="center" vertical="center" wrapText="1"/>
      <protection locked="0"/>
    </xf>
    <xf numFmtId="15" fontId="5" fillId="0" borderId="56" xfId="1" applyNumberFormat="1" applyFont="1" applyFill="1" applyBorder="1" applyAlignment="1" applyProtection="1">
      <alignment horizontal="center" vertical="center" wrapText="1"/>
      <protection locked="0"/>
    </xf>
    <xf numFmtId="15" fontId="5" fillId="0" borderId="13" xfId="1" applyNumberFormat="1" applyFont="1" applyFill="1" applyBorder="1" applyAlignment="1" applyProtection="1">
      <alignment horizontal="center" vertical="center" wrapText="1"/>
      <protection locked="0"/>
    </xf>
    <xf numFmtId="0" fontId="1" fillId="0" borderId="0" xfId="0" applyFont="1" applyAlignment="1">
      <alignment wrapText="1"/>
    </xf>
    <xf numFmtId="0" fontId="1" fillId="0" borderId="1" xfId="0" applyFont="1" applyBorder="1"/>
    <xf numFmtId="0" fontId="1" fillId="0" borderId="1" xfId="0" applyFont="1" applyFill="1" applyBorder="1" applyAlignment="1">
      <alignment horizontal="center"/>
    </xf>
    <xf numFmtId="0" fontId="1" fillId="0" borderId="6" xfId="0" applyFont="1" applyFill="1" applyBorder="1" applyAlignment="1">
      <alignment vertical="center"/>
    </xf>
    <xf numFmtId="0" fontId="1" fillId="0" borderId="6" xfId="0" applyFont="1" applyFill="1" applyBorder="1" applyAlignment="1">
      <alignment vertical="center" wrapText="1"/>
    </xf>
    <xf numFmtId="0" fontId="1" fillId="0" borderId="1" xfId="0" applyFont="1" applyBorder="1" applyAlignment="1">
      <alignment wrapText="1"/>
    </xf>
    <xf numFmtId="0" fontId="1" fillId="0" borderId="1" xfId="0" applyFont="1" applyBorder="1" applyAlignment="1">
      <alignment horizontal="left" vertical="center" wrapText="1"/>
    </xf>
    <xf numFmtId="0" fontId="1" fillId="0" borderId="56" xfId="0" applyFont="1" applyBorder="1" applyAlignment="1">
      <alignment horizontal="center" vertical="center" wrapText="1"/>
    </xf>
    <xf numFmtId="0" fontId="1" fillId="0" borderId="56" xfId="0" applyFont="1" applyBorder="1" applyAlignment="1">
      <alignment horizontal="left" vertical="center" wrapText="1"/>
    </xf>
    <xf numFmtId="0" fontId="1" fillId="0" borderId="22" xfId="0" applyFont="1" applyBorder="1" applyAlignment="1" applyProtection="1">
      <alignment horizontal="center" vertical="center" wrapText="1"/>
    </xf>
    <xf numFmtId="0" fontId="1" fillId="0" borderId="13" xfId="0" applyFont="1" applyBorder="1" applyAlignment="1" applyProtection="1">
      <alignment vertical="center" wrapText="1"/>
    </xf>
    <xf numFmtId="0" fontId="1" fillId="0" borderId="22" xfId="0" applyFont="1" applyBorder="1" applyAlignment="1" applyProtection="1">
      <alignment horizontal="left" vertical="center" wrapText="1"/>
    </xf>
    <xf numFmtId="0" fontId="1" fillId="0" borderId="1" xfId="0" applyFont="1" applyBorder="1" applyAlignment="1">
      <alignment horizontal="left" vertical="center" wrapText="1"/>
    </xf>
    <xf numFmtId="0" fontId="1" fillId="0" borderId="22" xfId="0" applyFont="1" applyBorder="1" applyAlignment="1" applyProtection="1">
      <alignment horizontal="center" vertical="center" wrapText="1"/>
    </xf>
    <xf numFmtId="0" fontId="1" fillId="0" borderId="1" xfId="0" applyFont="1" applyBorder="1" applyAlignment="1">
      <alignment horizontal="left" vertical="center" wrapText="1"/>
    </xf>
    <xf numFmtId="0" fontId="1" fillId="0" borderId="56" xfId="0" applyFont="1" applyBorder="1" applyAlignment="1">
      <alignment horizontal="center" vertical="center" wrapText="1"/>
    </xf>
    <xf numFmtId="0" fontId="1" fillId="0" borderId="1" xfId="0" applyFont="1" applyBorder="1" applyAlignment="1">
      <alignment horizontal="left" vertical="center" wrapText="1"/>
    </xf>
    <xf numFmtId="0" fontId="1" fillId="0" borderId="1" xfId="0" applyFont="1" applyBorder="1" applyAlignment="1" applyProtection="1">
      <alignment horizontal="left" vertical="center" wrapText="1"/>
    </xf>
    <xf numFmtId="0" fontId="1" fillId="0" borderId="56" xfId="0" applyFont="1" applyBorder="1" applyAlignment="1">
      <alignment horizontal="center" vertical="center" wrapText="1"/>
    </xf>
    <xf numFmtId="0" fontId="1" fillId="0" borderId="1" xfId="0" applyFont="1" applyBorder="1" applyAlignment="1">
      <alignment horizontal="left" vertical="center" wrapText="1"/>
    </xf>
    <xf numFmtId="0" fontId="1" fillId="0" borderId="1" xfId="0" applyFont="1" applyBorder="1" applyAlignment="1">
      <alignment horizontal="left" vertical="center" wrapText="1"/>
    </xf>
    <xf numFmtId="2" fontId="34" fillId="10" borderId="0" xfId="0" applyNumberFormat="1" applyFont="1" applyFill="1" applyBorder="1" applyAlignment="1">
      <alignment horizontal="center" vertical="center" wrapText="1"/>
    </xf>
    <xf numFmtId="0" fontId="1" fillId="0" borderId="1" xfId="0" applyFont="1" applyBorder="1" applyAlignment="1">
      <alignment horizontal="center" vertical="center" wrapText="1"/>
    </xf>
    <xf numFmtId="0" fontId="1" fillId="0" borderId="22" xfId="0" applyFont="1" applyBorder="1" applyAlignment="1">
      <alignment horizontal="left" vertical="center" wrapText="1"/>
    </xf>
    <xf numFmtId="0" fontId="1" fillId="0" borderId="1" xfId="0" applyFont="1" applyBorder="1" applyAlignment="1">
      <alignment horizontal="left" vertical="center" wrapText="1"/>
    </xf>
    <xf numFmtId="0" fontId="1" fillId="0" borderId="1" xfId="0" applyFont="1" applyBorder="1" applyAlignment="1">
      <alignment horizontal="center" vertical="center" wrapText="1"/>
    </xf>
    <xf numFmtId="0" fontId="1" fillId="0" borderId="1" xfId="0" applyFont="1" applyBorder="1" applyAlignment="1" applyProtection="1">
      <alignment horizontal="center" vertical="center" wrapText="1"/>
    </xf>
    <xf numFmtId="0" fontId="1" fillId="0" borderId="1" xfId="0" applyFont="1" applyBorder="1" applyAlignment="1">
      <alignment horizontal="left" vertical="center" wrapText="1"/>
    </xf>
    <xf numFmtId="0" fontId="0" fillId="0" borderId="1" xfId="0" applyBorder="1" applyAlignment="1" applyProtection="1">
      <alignment vertical="center" wrapText="1"/>
    </xf>
    <xf numFmtId="0" fontId="1" fillId="0" borderId="1" xfId="0" applyFont="1" applyBorder="1" applyAlignment="1" applyProtection="1">
      <alignment horizontal="left" vertical="center" wrapText="1"/>
    </xf>
    <xf numFmtId="0" fontId="1" fillId="0" borderId="0" xfId="0" applyFont="1" applyFill="1" applyBorder="1" applyAlignment="1">
      <alignment vertical="center" wrapText="1"/>
    </xf>
    <xf numFmtId="0" fontId="1" fillId="0" borderId="56" xfId="0" applyFont="1" applyBorder="1" applyAlignment="1">
      <alignment horizontal="left" vertical="center" wrapText="1"/>
    </xf>
    <xf numFmtId="0" fontId="1" fillId="0" borderId="56" xfId="0" applyFont="1" applyBorder="1" applyAlignment="1">
      <alignment vertical="center" wrapText="1"/>
    </xf>
    <xf numFmtId="0" fontId="1" fillId="0" borderId="56" xfId="0" applyFont="1" applyBorder="1" applyAlignment="1">
      <alignment horizontal="center" vertical="center" wrapText="1"/>
    </xf>
    <xf numFmtId="0" fontId="1" fillId="0" borderId="13" xfId="0" applyFont="1" applyBorder="1" applyAlignment="1" applyProtection="1">
      <alignment vertical="center" wrapText="1"/>
    </xf>
    <xf numFmtId="0" fontId="1" fillId="0" borderId="22" xfId="0" applyFont="1" applyBorder="1" applyAlignment="1" applyProtection="1">
      <alignment horizontal="center" vertical="center" wrapText="1"/>
    </xf>
    <xf numFmtId="0" fontId="1" fillId="0" borderId="22" xfId="0" applyFont="1" applyBorder="1" applyAlignment="1" applyProtection="1">
      <alignment horizontal="left" vertical="center" wrapText="1"/>
    </xf>
    <xf numFmtId="0" fontId="1" fillId="0" borderId="1" xfId="0" applyFont="1" applyBorder="1" applyAlignment="1">
      <alignment horizontal="center" vertical="center" wrapText="1"/>
    </xf>
    <xf numFmtId="0" fontId="1" fillId="0" borderId="1" xfId="0" applyFont="1" applyBorder="1" applyAlignment="1">
      <alignment horizontal="left" vertical="center" wrapText="1"/>
    </xf>
    <xf numFmtId="0" fontId="3" fillId="0" borderId="1" xfId="0" applyFont="1" applyFill="1" applyBorder="1" applyAlignment="1">
      <alignment vertical="center" wrapText="1"/>
    </xf>
    <xf numFmtId="0" fontId="1" fillId="0" borderId="56" xfId="0" applyNumberFormat="1" applyFont="1" applyFill="1" applyBorder="1" applyAlignment="1" applyProtection="1">
      <alignment vertical="center" wrapText="1"/>
      <protection locked="0"/>
    </xf>
    <xf numFmtId="0" fontId="21" fillId="3" borderId="0" xfId="0" applyFont="1" applyFill="1" applyBorder="1" applyAlignment="1">
      <alignment horizontal="left" vertical="center" wrapText="1"/>
    </xf>
    <xf numFmtId="0" fontId="1" fillId="0" borderId="1" xfId="0" applyFont="1" applyBorder="1" applyAlignment="1">
      <alignment horizontal="center" vertical="center" wrapText="1"/>
    </xf>
    <xf numFmtId="0" fontId="1" fillId="0" borderId="1" xfId="0" applyFont="1" applyBorder="1" applyAlignment="1">
      <alignment horizontal="left" vertical="center" wrapText="1"/>
    </xf>
    <xf numFmtId="0" fontId="3" fillId="0" borderId="1" xfId="0" applyFont="1" applyFill="1" applyBorder="1" applyAlignment="1">
      <alignment vertical="center" wrapText="1"/>
    </xf>
    <xf numFmtId="0" fontId="1" fillId="0" borderId="1" xfId="0" applyFont="1" applyBorder="1" applyAlignment="1">
      <alignment horizontal="center" vertical="center" wrapText="1"/>
    </xf>
    <xf numFmtId="0" fontId="0" fillId="13" borderId="0" xfId="0" applyNumberFormat="1" applyFill="1"/>
    <xf numFmtId="0" fontId="0" fillId="13" borderId="0" xfId="0" applyFill="1" applyBorder="1" applyAlignment="1">
      <alignment horizontal="center"/>
    </xf>
    <xf numFmtId="2" fontId="34" fillId="13" borderId="0" xfId="0" applyNumberFormat="1" applyFont="1" applyFill="1" applyBorder="1" applyAlignment="1">
      <alignment horizontal="center" vertical="center" wrapText="1"/>
    </xf>
    <xf numFmtId="0" fontId="0" fillId="13" borderId="0" xfId="0" applyNumberFormat="1" applyFill="1" applyBorder="1"/>
    <xf numFmtId="2" fontId="31" fillId="13" borderId="0" xfId="0" applyNumberFormat="1" applyFont="1" applyFill="1" applyBorder="1" applyAlignment="1">
      <alignment horizontal="center" wrapText="1"/>
    </xf>
    <xf numFmtId="0" fontId="0" fillId="13" borderId="0" xfId="0" applyFill="1" applyBorder="1"/>
    <xf numFmtId="0" fontId="0" fillId="13" borderId="0" xfId="0" applyFill="1"/>
    <xf numFmtId="2" fontId="34" fillId="10" borderId="4" xfId="0" applyNumberFormat="1" applyFont="1" applyFill="1" applyBorder="1" applyAlignment="1">
      <alignment horizontal="center" vertical="center" wrapText="1"/>
    </xf>
    <xf numFmtId="2" fontId="34" fillId="10" borderId="6" xfId="0" applyNumberFormat="1" applyFont="1" applyFill="1" applyBorder="1" applyAlignment="1">
      <alignment horizontal="center" vertical="center" wrapText="1"/>
    </xf>
    <xf numFmtId="2" fontId="34" fillId="10" borderId="5" xfId="0" applyNumberFormat="1" applyFont="1" applyFill="1" applyBorder="1" applyAlignment="1">
      <alignment horizontal="center" vertical="center" wrapText="1"/>
    </xf>
    <xf numFmtId="2" fontId="31" fillId="0" borderId="1" xfId="0" applyNumberFormat="1" applyFont="1" applyBorder="1" applyAlignment="1">
      <alignment horizontal="left" vertical="top" wrapText="1"/>
    </xf>
    <xf numFmtId="166" fontId="24" fillId="0" borderId="4" xfId="0" applyNumberFormat="1" applyFont="1" applyBorder="1" applyAlignment="1">
      <alignment horizontal="center"/>
    </xf>
    <xf numFmtId="166" fontId="24" fillId="0" borderId="6" xfId="0" applyNumberFormat="1" applyFont="1" applyBorder="1" applyAlignment="1">
      <alignment horizontal="center"/>
    </xf>
    <xf numFmtId="166" fontId="24" fillId="0" borderId="59" xfId="0" applyNumberFormat="1" applyFont="1" applyBorder="1" applyAlignment="1">
      <alignment horizontal="center"/>
    </xf>
    <xf numFmtId="0" fontId="24" fillId="0" borderId="4" xfId="0" applyFont="1" applyBorder="1" applyAlignment="1">
      <alignment horizontal="center"/>
    </xf>
    <xf numFmtId="0" fontId="24" fillId="0" borderId="6" xfId="0" applyFont="1" applyBorder="1" applyAlignment="1">
      <alignment horizontal="center"/>
    </xf>
    <xf numFmtId="0" fontId="24" fillId="0" borderId="59" xfId="0" applyFont="1" applyBorder="1" applyAlignment="1">
      <alignment horizontal="center"/>
    </xf>
    <xf numFmtId="2" fontId="35" fillId="0" borderId="1" xfId="0" applyNumberFormat="1" applyFont="1" applyBorder="1" applyAlignment="1">
      <alignment horizontal="left" vertical="top" wrapText="1"/>
    </xf>
    <xf numFmtId="0" fontId="23" fillId="6" borderId="31" xfId="1" applyFont="1" applyFill="1" applyBorder="1" applyAlignment="1" applyProtection="1">
      <alignment horizontal="center" vertical="center"/>
      <protection locked="0"/>
    </xf>
    <xf numFmtId="0" fontId="23" fillId="6" borderId="32" xfId="1" applyFont="1" applyFill="1" applyBorder="1" applyAlignment="1" applyProtection="1">
      <alignment horizontal="center" vertical="center"/>
      <protection locked="0"/>
    </xf>
    <xf numFmtId="0" fontId="23" fillId="6" borderId="33" xfId="1" applyFont="1" applyFill="1" applyBorder="1" applyAlignment="1" applyProtection="1">
      <alignment horizontal="center" vertical="center"/>
      <protection locked="0"/>
    </xf>
    <xf numFmtId="0" fontId="26" fillId="0" borderId="10" xfId="0" applyFont="1" applyBorder="1" applyAlignment="1">
      <alignment horizontal="left" vertical="center" wrapText="1"/>
    </xf>
    <xf numFmtId="0" fontId="26" fillId="0" borderId="37" xfId="0" applyFont="1" applyBorder="1" applyAlignment="1">
      <alignment horizontal="left" vertical="center" wrapText="1"/>
    </xf>
    <xf numFmtId="0" fontId="26" fillId="0" borderId="38" xfId="0" applyFont="1" applyBorder="1" applyAlignment="1">
      <alignment horizontal="left" vertical="center" wrapText="1"/>
    </xf>
    <xf numFmtId="0" fontId="25" fillId="0" borderId="31" xfId="0" applyFont="1" applyBorder="1" applyAlignment="1">
      <alignment horizontal="center" wrapText="1"/>
    </xf>
    <xf numFmtId="0" fontId="25" fillId="0" borderId="32" xfId="0" applyFont="1" applyBorder="1" applyAlignment="1">
      <alignment horizontal="center" wrapText="1"/>
    </xf>
    <xf numFmtId="0" fontId="25" fillId="0" borderId="33" xfId="0" applyFont="1" applyBorder="1" applyAlignment="1">
      <alignment horizontal="center" wrapText="1"/>
    </xf>
    <xf numFmtId="0" fontId="25" fillId="0" borderId="19" xfId="0" applyFont="1" applyBorder="1" applyAlignment="1">
      <alignment horizontal="center" wrapText="1"/>
    </xf>
    <xf numFmtId="0" fontId="25" fillId="0" borderId="12" xfId="0" applyFont="1" applyBorder="1" applyAlignment="1">
      <alignment horizontal="center" wrapText="1"/>
    </xf>
    <xf numFmtId="0" fontId="25" fillId="0" borderId="39" xfId="0" applyFont="1" applyBorder="1" applyAlignment="1">
      <alignment horizontal="center" wrapText="1"/>
    </xf>
    <xf numFmtId="0" fontId="23" fillId="6" borderId="40" xfId="1" applyFont="1" applyFill="1" applyBorder="1" applyAlignment="1" applyProtection="1">
      <alignment horizontal="center" vertical="center"/>
      <protection locked="0"/>
    </xf>
    <xf numFmtId="0" fontId="23" fillId="6" borderId="41" xfId="1" applyFont="1" applyFill="1" applyBorder="1" applyAlignment="1" applyProtection="1">
      <alignment horizontal="center" vertical="center"/>
      <protection locked="0"/>
    </xf>
    <xf numFmtId="0" fontId="23" fillId="6" borderId="42" xfId="1" applyFont="1" applyFill="1" applyBorder="1" applyAlignment="1" applyProtection="1">
      <alignment horizontal="center" vertical="center"/>
      <protection locked="0"/>
    </xf>
    <xf numFmtId="0" fontId="4" fillId="3" borderId="1" xfId="0" applyFont="1" applyFill="1" applyBorder="1" applyAlignment="1">
      <alignment horizontal="center" vertical="center"/>
    </xf>
    <xf numFmtId="0" fontId="4" fillId="3" borderId="16" xfId="0" applyFont="1" applyFill="1" applyBorder="1" applyAlignment="1">
      <alignment horizontal="center" vertical="center"/>
    </xf>
    <xf numFmtId="0" fontId="4" fillId="3" borderId="8" xfId="0" applyFont="1" applyFill="1" applyBorder="1" applyAlignment="1">
      <alignment horizontal="center" vertical="center"/>
    </xf>
    <xf numFmtId="0" fontId="4" fillId="3" borderId="9" xfId="0" applyFont="1" applyFill="1" applyBorder="1" applyAlignment="1">
      <alignment horizontal="center" vertical="center"/>
    </xf>
    <xf numFmtId="0" fontId="0" fillId="3" borderId="20" xfId="0" applyFill="1" applyBorder="1" applyAlignment="1">
      <alignment horizontal="right" vertical="justify" wrapText="1"/>
    </xf>
    <xf numFmtId="0" fontId="0" fillId="3" borderId="10" xfId="0" applyFill="1" applyBorder="1" applyAlignment="1">
      <alignment horizontal="right" vertical="justify"/>
    </xf>
    <xf numFmtId="9" fontId="0" fillId="3" borderId="35" xfId="2" applyFont="1" applyFill="1" applyBorder="1" applyAlignment="1">
      <alignment horizontal="center"/>
    </xf>
    <xf numFmtId="9" fontId="0" fillId="3" borderId="36" xfId="2" applyFont="1" applyFill="1" applyBorder="1" applyAlignment="1">
      <alignment horizontal="center"/>
    </xf>
    <xf numFmtId="0" fontId="24" fillId="0" borderId="16" xfId="0" applyFont="1" applyBorder="1" applyAlignment="1">
      <alignment horizontal="center"/>
    </xf>
    <xf numFmtId="0" fontId="24" fillId="0" borderId="9" xfId="0" applyFont="1" applyBorder="1" applyAlignment="1">
      <alignment horizontal="center"/>
    </xf>
    <xf numFmtId="0" fontId="24" fillId="0" borderId="1" xfId="0" applyFont="1" applyBorder="1" applyAlignment="1">
      <alignment horizontal="center"/>
    </xf>
    <xf numFmtId="0" fontId="24" fillId="0" borderId="8" xfId="0" applyFont="1" applyBorder="1" applyAlignment="1">
      <alignment horizontal="center"/>
    </xf>
    <xf numFmtId="0" fontId="24" fillId="0" borderId="15" xfId="0" applyFont="1" applyBorder="1" applyAlignment="1">
      <alignment horizontal="center"/>
    </xf>
    <xf numFmtId="0" fontId="24" fillId="0" borderId="17" xfId="0" applyFont="1" applyBorder="1" applyAlignment="1">
      <alignment horizontal="center"/>
    </xf>
    <xf numFmtId="0" fontId="12" fillId="3" borderId="8" xfId="0" applyFont="1" applyFill="1" applyBorder="1" applyAlignment="1">
      <alignment horizontal="center" vertical="center"/>
    </xf>
    <xf numFmtId="0" fontId="0" fillId="0" borderId="9" xfId="0" applyBorder="1" applyAlignment="1">
      <alignment horizontal="center" vertical="center"/>
    </xf>
    <xf numFmtId="0" fontId="12" fillId="3" borderId="1" xfId="0" applyFont="1" applyFill="1" applyBorder="1" applyAlignment="1">
      <alignment horizontal="center" vertical="center"/>
    </xf>
    <xf numFmtId="0" fontId="0" fillId="0" borderId="16" xfId="0" applyBorder="1" applyAlignment="1">
      <alignment horizontal="center" vertical="center"/>
    </xf>
    <xf numFmtId="2" fontId="33" fillId="9" borderId="4" xfId="0" applyNumberFormat="1" applyFont="1" applyFill="1" applyBorder="1" applyAlignment="1">
      <alignment horizontal="center" vertical="center" wrapText="1"/>
    </xf>
    <xf numFmtId="2" fontId="33" fillId="9" borderId="6" xfId="0" applyNumberFormat="1" applyFont="1" applyFill="1" applyBorder="1" applyAlignment="1">
      <alignment horizontal="center" vertical="center" wrapText="1"/>
    </xf>
    <xf numFmtId="2" fontId="33" fillId="9" borderId="5" xfId="0" applyNumberFormat="1" applyFont="1" applyFill="1" applyBorder="1" applyAlignment="1">
      <alignment horizontal="center" vertical="center" wrapText="1"/>
    </xf>
    <xf numFmtId="0" fontId="16" fillId="6" borderId="24" xfId="1" applyFont="1" applyFill="1" applyBorder="1" applyAlignment="1" applyProtection="1">
      <alignment horizontal="center" vertical="center"/>
      <protection locked="0"/>
    </xf>
    <xf numFmtId="0" fontId="16" fillId="6" borderId="29" xfId="1" applyFont="1" applyFill="1" applyBorder="1" applyAlignment="1" applyProtection="1">
      <alignment horizontal="center" vertical="center"/>
      <protection locked="0"/>
    </xf>
    <xf numFmtId="0" fontId="16" fillId="6" borderId="30" xfId="1" applyFont="1" applyFill="1" applyBorder="1" applyAlignment="1" applyProtection="1">
      <alignment horizontal="center" vertical="center"/>
      <protection locked="0"/>
    </xf>
    <xf numFmtId="0" fontId="0" fillId="0" borderId="34" xfId="0" applyBorder="1" applyAlignment="1">
      <alignment horizontal="right" wrapText="1"/>
    </xf>
    <xf numFmtId="0" fontId="0" fillId="0" borderId="28" xfId="0" applyBorder="1" applyAlignment="1">
      <alignment horizontal="right"/>
    </xf>
    <xf numFmtId="2" fontId="36" fillId="0" borderId="1" xfId="0" applyNumberFormat="1" applyFont="1" applyBorder="1" applyAlignment="1">
      <alignment horizontal="left" vertical="top" wrapText="1"/>
    </xf>
    <xf numFmtId="2" fontId="31" fillId="0" borderId="43" xfId="0" applyNumberFormat="1" applyFont="1" applyBorder="1" applyAlignment="1">
      <alignment horizontal="center" vertical="top" wrapText="1"/>
    </xf>
    <xf numFmtId="2" fontId="31" fillId="0" borderId="44" xfId="0" applyNumberFormat="1" applyFont="1" applyBorder="1" applyAlignment="1">
      <alignment horizontal="center" vertical="top" wrapText="1"/>
    </xf>
    <xf numFmtId="2" fontId="31" fillId="0" borderId="45" xfId="0" applyNumberFormat="1" applyFont="1" applyBorder="1" applyAlignment="1">
      <alignment horizontal="center" vertical="top" wrapText="1"/>
    </xf>
    <xf numFmtId="2" fontId="31" fillId="0" borderId="57" xfId="0" applyNumberFormat="1" applyFont="1" applyBorder="1" applyAlignment="1">
      <alignment horizontal="center" vertical="top" wrapText="1"/>
    </xf>
    <xf numFmtId="2" fontId="31" fillId="0" borderId="0" xfId="0" applyNumberFormat="1" applyFont="1" applyBorder="1" applyAlignment="1">
      <alignment horizontal="center" vertical="top" wrapText="1"/>
    </xf>
    <xf numFmtId="2" fontId="31" fillId="0" borderId="58" xfId="0" applyNumberFormat="1" applyFont="1" applyBorder="1" applyAlignment="1">
      <alignment horizontal="center" vertical="top" wrapText="1"/>
    </xf>
    <xf numFmtId="2" fontId="31" fillId="0" borderId="46" xfId="0" applyNumberFormat="1" applyFont="1" applyBorder="1" applyAlignment="1">
      <alignment horizontal="center" vertical="top" wrapText="1"/>
    </xf>
    <xf numFmtId="2" fontId="31" fillId="0" borderId="12" xfId="0" applyNumberFormat="1" applyFont="1" applyBorder="1" applyAlignment="1">
      <alignment horizontal="center" vertical="top" wrapText="1"/>
    </xf>
    <xf numFmtId="2" fontId="31" fillId="0" borderId="47" xfId="0" applyNumberFormat="1" applyFont="1" applyBorder="1" applyAlignment="1">
      <alignment horizontal="center" vertical="top" wrapText="1"/>
    </xf>
    <xf numFmtId="0" fontId="1" fillId="0" borderId="56" xfId="0" applyFont="1" applyFill="1" applyBorder="1" applyAlignment="1">
      <alignment horizontal="center" vertical="center"/>
    </xf>
    <xf numFmtId="0" fontId="1" fillId="0" borderId="22" xfId="0" applyFont="1" applyFill="1" applyBorder="1" applyAlignment="1">
      <alignment horizontal="center" vertical="center"/>
    </xf>
    <xf numFmtId="0" fontId="1" fillId="0" borderId="13" xfId="0" applyFont="1" applyFill="1" applyBorder="1" applyAlignment="1">
      <alignment horizontal="center" vertical="center"/>
    </xf>
    <xf numFmtId="0" fontId="1" fillId="0" borderId="56" xfId="0" applyFont="1" applyBorder="1" applyAlignment="1">
      <alignment vertical="center" wrapText="1"/>
    </xf>
    <xf numFmtId="0" fontId="1" fillId="0" borderId="22" xfId="0" applyFont="1" applyBorder="1" applyAlignment="1">
      <alignment vertical="center" wrapText="1"/>
    </xf>
    <xf numFmtId="0" fontId="1" fillId="0" borderId="56" xfId="0" applyFont="1" applyBorder="1" applyAlignment="1">
      <alignment horizontal="center" vertical="center" wrapText="1"/>
    </xf>
    <xf numFmtId="0" fontId="1" fillId="0" borderId="22" xfId="0" applyFont="1" applyBorder="1" applyAlignment="1">
      <alignment horizontal="center" vertical="center" wrapText="1"/>
    </xf>
    <xf numFmtId="0" fontId="1" fillId="0" borderId="13" xfId="0" applyFont="1" applyBorder="1" applyAlignment="1">
      <alignment vertical="center" wrapText="1"/>
    </xf>
    <xf numFmtId="0" fontId="1" fillId="0" borderId="56" xfId="0" applyFont="1" applyFill="1" applyBorder="1" applyAlignment="1">
      <alignment horizontal="center" vertical="center" wrapText="1"/>
    </xf>
    <xf numFmtId="0" fontId="1" fillId="0" borderId="22" xfId="0" applyFont="1" applyFill="1" applyBorder="1" applyAlignment="1">
      <alignment horizontal="center" vertical="center" wrapText="1"/>
    </xf>
    <xf numFmtId="0" fontId="1" fillId="0" borderId="13" xfId="0" applyFont="1" applyFill="1" applyBorder="1" applyAlignment="1">
      <alignment horizontal="center" vertical="center" wrapText="1"/>
    </xf>
    <xf numFmtId="0" fontId="1" fillId="0" borderId="56" xfId="0" applyFont="1" applyFill="1" applyBorder="1" applyAlignment="1">
      <alignment horizontal="left" vertical="center" wrapText="1"/>
    </xf>
    <xf numFmtId="0" fontId="1" fillId="0" borderId="22" xfId="0" applyFont="1" applyFill="1" applyBorder="1" applyAlignment="1">
      <alignment horizontal="left" vertical="center" wrapText="1"/>
    </xf>
    <xf numFmtId="0" fontId="1" fillId="0" borderId="13" xfId="0" applyFont="1" applyFill="1" applyBorder="1" applyAlignment="1">
      <alignment horizontal="left" vertical="center" wrapText="1"/>
    </xf>
    <xf numFmtId="0" fontId="4" fillId="3" borderId="4" xfId="0" applyFont="1" applyFill="1" applyBorder="1" applyAlignment="1">
      <alignment vertical="center" wrapText="1"/>
    </xf>
    <xf numFmtId="0" fontId="4" fillId="3" borderId="6" xfId="0" applyFont="1" applyFill="1" applyBorder="1" applyAlignment="1">
      <alignment vertical="center" wrapText="1"/>
    </xf>
    <xf numFmtId="0" fontId="1" fillId="0" borderId="56" xfId="0" applyFont="1" applyBorder="1" applyAlignment="1">
      <alignment horizontal="left" vertical="center" wrapText="1"/>
    </xf>
    <xf numFmtId="0" fontId="1" fillId="0" borderId="22" xfId="0" applyFont="1" applyBorder="1" applyAlignment="1">
      <alignment horizontal="left" vertical="center" wrapText="1"/>
    </xf>
    <xf numFmtId="0" fontId="1" fillId="0" borderId="56" xfId="0" applyFont="1" applyBorder="1" applyAlignment="1" applyProtection="1">
      <alignment horizontal="center" vertical="center" wrapText="1"/>
    </xf>
    <xf numFmtId="0" fontId="1" fillId="0" borderId="22" xfId="0" applyFont="1" applyBorder="1" applyAlignment="1" applyProtection="1">
      <alignment horizontal="center" vertical="center" wrapText="1"/>
    </xf>
    <xf numFmtId="0" fontId="1" fillId="0" borderId="13" xfId="0" applyFont="1" applyBorder="1" applyAlignment="1" applyProtection="1">
      <alignment horizontal="center" vertical="center" wrapText="1"/>
    </xf>
    <xf numFmtId="0" fontId="1" fillId="0" borderId="56" xfId="0" applyFont="1" applyBorder="1" applyAlignment="1" applyProtection="1">
      <alignment vertical="center" wrapText="1"/>
    </xf>
    <xf numFmtId="0" fontId="1" fillId="0" borderId="22" xfId="0" applyFont="1" applyBorder="1" applyAlignment="1" applyProtection="1">
      <alignment vertical="center" wrapText="1"/>
    </xf>
    <xf numFmtId="0" fontId="1" fillId="0" borderId="13" xfId="0" applyFont="1" applyBorder="1" applyAlignment="1" applyProtection="1">
      <alignment vertical="center" wrapText="1"/>
    </xf>
    <xf numFmtId="0" fontId="1" fillId="0" borderId="56" xfId="0" applyFont="1" applyBorder="1" applyAlignment="1" applyProtection="1">
      <alignment horizontal="left" vertical="center" wrapText="1"/>
    </xf>
    <xf numFmtId="0" fontId="1" fillId="0" borderId="22" xfId="0" applyFont="1" applyBorder="1" applyAlignment="1" applyProtection="1">
      <alignment horizontal="left" vertical="center" wrapText="1"/>
    </xf>
    <xf numFmtId="0" fontId="1" fillId="0" borderId="13" xfId="0" applyFont="1" applyBorder="1" applyAlignment="1" applyProtection="1">
      <alignment horizontal="left" vertical="center" wrapText="1"/>
    </xf>
    <xf numFmtId="0" fontId="1" fillId="0" borderId="13" xfId="0" applyFont="1" applyBorder="1" applyAlignment="1">
      <alignment horizontal="center" vertical="center" wrapText="1"/>
    </xf>
    <xf numFmtId="0" fontId="1" fillId="0" borderId="13" xfId="0" applyFont="1" applyBorder="1" applyAlignment="1">
      <alignment horizontal="left" vertical="center" wrapText="1"/>
    </xf>
    <xf numFmtId="0" fontId="1" fillId="0" borderId="45" xfId="0" applyFont="1" applyBorder="1" applyAlignment="1">
      <alignment vertical="center" wrapText="1"/>
    </xf>
    <xf numFmtId="0" fontId="1" fillId="0" borderId="58" xfId="0" applyFont="1" applyBorder="1" applyAlignment="1">
      <alignment vertical="center" wrapText="1"/>
    </xf>
    <xf numFmtId="0" fontId="1" fillId="0" borderId="47" xfId="0" applyFont="1" applyBorder="1" applyAlignment="1">
      <alignment vertical="center" wrapText="1"/>
    </xf>
    <xf numFmtId="0" fontId="1" fillId="0" borderId="1" xfId="0" applyFont="1" applyBorder="1" applyAlignment="1">
      <alignment horizontal="center" vertical="center" wrapText="1"/>
    </xf>
    <xf numFmtId="0" fontId="1" fillId="0" borderId="1" xfId="0" applyFont="1" applyBorder="1" applyAlignment="1">
      <alignment horizontal="left" vertical="center" wrapText="1"/>
    </xf>
    <xf numFmtId="0" fontId="1" fillId="0" borderId="1" xfId="0" applyFont="1" applyBorder="1" applyAlignment="1" applyProtection="1">
      <alignment horizontal="center" vertical="center" wrapText="1"/>
    </xf>
    <xf numFmtId="0" fontId="2" fillId="7" borderId="43" xfId="0" applyFont="1" applyFill="1" applyBorder="1" applyAlignment="1">
      <alignment horizontal="center" vertical="center" wrapText="1"/>
    </xf>
    <xf numFmtId="0" fontId="2" fillId="7" borderId="44" xfId="0" applyFont="1" applyFill="1" applyBorder="1" applyAlignment="1">
      <alignment horizontal="center" vertical="center" wrapText="1"/>
    </xf>
    <xf numFmtId="0" fontId="2" fillId="7" borderId="45" xfId="0" applyFont="1" applyFill="1" applyBorder="1" applyAlignment="1">
      <alignment horizontal="center" vertical="center" wrapText="1"/>
    </xf>
    <xf numFmtId="0" fontId="2" fillId="7" borderId="57" xfId="0" applyFont="1" applyFill="1" applyBorder="1" applyAlignment="1">
      <alignment horizontal="center" vertical="center" wrapText="1"/>
    </xf>
    <xf numFmtId="0" fontId="2" fillId="7" borderId="0" xfId="0" applyFont="1" applyFill="1" applyBorder="1" applyAlignment="1">
      <alignment horizontal="center" vertical="center" wrapText="1"/>
    </xf>
    <xf numFmtId="0" fontId="2" fillId="7" borderId="58" xfId="0" applyFont="1" applyFill="1" applyBorder="1" applyAlignment="1">
      <alignment horizontal="center" vertical="center" wrapText="1"/>
    </xf>
    <xf numFmtId="0" fontId="2" fillId="7" borderId="46" xfId="0" applyFont="1" applyFill="1" applyBorder="1" applyAlignment="1">
      <alignment horizontal="center" vertical="center" wrapText="1"/>
    </xf>
    <xf numFmtId="0" fontId="2" fillId="7" borderId="12" xfId="0" applyFont="1" applyFill="1" applyBorder="1" applyAlignment="1">
      <alignment horizontal="center" vertical="center" wrapText="1"/>
    </xf>
    <xf numFmtId="0" fontId="2" fillId="7" borderId="47" xfId="0" applyFont="1" applyFill="1" applyBorder="1" applyAlignment="1">
      <alignment horizontal="center" vertical="center" wrapText="1"/>
    </xf>
    <xf numFmtId="0" fontId="2" fillId="0" borderId="4" xfId="0" applyFont="1" applyBorder="1" applyAlignment="1">
      <alignment horizontal="center" vertical="center"/>
    </xf>
    <xf numFmtId="0" fontId="2" fillId="0" borderId="6" xfId="0" applyFont="1" applyBorder="1" applyAlignment="1">
      <alignment horizontal="center" vertical="center"/>
    </xf>
    <xf numFmtId="0" fontId="2" fillId="0" borderId="5" xfId="0" applyFont="1" applyBorder="1" applyAlignment="1">
      <alignment horizontal="center" vertical="center"/>
    </xf>
    <xf numFmtId="0" fontId="4" fillId="3" borderId="1" xfId="0" applyFont="1" applyFill="1" applyBorder="1" applyAlignment="1">
      <alignment vertical="center" wrapText="1"/>
    </xf>
    <xf numFmtId="0" fontId="4" fillId="12" borderId="4" xfId="0" applyFont="1" applyFill="1" applyBorder="1" applyAlignment="1">
      <alignment vertical="center" wrapText="1"/>
    </xf>
    <xf numFmtId="0" fontId="4" fillId="12" borderId="6" xfId="0" applyFont="1" applyFill="1" applyBorder="1" applyAlignment="1">
      <alignment vertical="center" wrapText="1"/>
    </xf>
    <xf numFmtId="0" fontId="2" fillId="7" borderId="1" xfId="0" applyFont="1" applyFill="1" applyBorder="1" applyAlignment="1">
      <alignment horizontal="center" vertical="center" wrapText="1"/>
    </xf>
    <xf numFmtId="0" fontId="2" fillId="0" borderId="1" xfId="0" applyFont="1" applyBorder="1" applyAlignment="1">
      <alignment horizontal="center" vertical="center"/>
    </xf>
    <xf numFmtId="0" fontId="0" fillId="0" borderId="1" xfId="0" applyBorder="1" applyAlignment="1" applyProtection="1">
      <alignment vertical="center" wrapText="1"/>
    </xf>
    <xf numFmtId="0" fontId="3" fillId="0" borderId="1" xfId="0" applyFont="1" applyBorder="1" applyAlignment="1" applyProtection="1">
      <alignment horizontal="left" vertical="center" wrapText="1"/>
    </xf>
    <xf numFmtId="0" fontId="3" fillId="0" borderId="1" xfId="0" applyFont="1" applyBorder="1" applyAlignment="1" applyProtection="1">
      <alignment vertical="center" wrapText="1"/>
    </xf>
    <xf numFmtId="0" fontId="1" fillId="0" borderId="1" xfId="0" applyFont="1" applyBorder="1" applyAlignment="1" applyProtection="1">
      <alignment horizontal="left" vertical="center" wrapText="1"/>
    </xf>
    <xf numFmtId="0" fontId="27" fillId="8" borderId="31" xfId="1" applyFont="1" applyFill="1" applyBorder="1" applyAlignment="1" applyProtection="1">
      <alignment horizontal="center" vertical="center" wrapText="1"/>
    </xf>
    <xf numFmtId="0" fontId="27" fillId="8" borderId="32" xfId="1" applyFont="1" applyFill="1" applyBorder="1" applyAlignment="1" applyProtection="1">
      <alignment horizontal="center" vertical="center" wrapText="1"/>
    </xf>
    <xf numFmtId="0" fontId="27" fillId="8" borderId="33" xfId="1" applyFont="1" applyFill="1" applyBorder="1" applyAlignment="1" applyProtection="1">
      <alignment horizontal="center" vertical="center" wrapText="1"/>
    </xf>
    <xf numFmtId="0" fontId="27" fillId="8" borderId="48" xfId="1" applyFont="1" applyFill="1" applyBorder="1" applyAlignment="1" applyProtection="1">
      <alignment horizontal="center" vertical="center" wrapText="1"/>
    </xf>
    <xf numFmtId="0" fontId="27" fillId="8" borderId="49" xfId="1" applyFont="1" applyFill="1" applyBorder="1" applyAlignment="1" applyProtection="1">
      <alignment horizontal="center" vertical="center" wrapText="1"/>
    </xf>
    <xf numFmtId="0" fontId="27" fillId="8" borderId="50" xfId="1" applyFont="1" applyFill="1" applyBorder="1" applyAlignment="1" applyProtection="1">
      <alignment horizontal="center" vertical="center" wrapText="1"/>
    </xf>
    <xf numFmtId="0" fontId="6" fillId="0" borderId="51" xfId="0" applyFont="1" applyBorder="1" applyAlignment="1"/>
    <xf numFmtId="0" fontId="6" fillId="0" borderId="0" xfId="0" applyFont="1" applyBorder="1" applyAlignment="1"/>
    <xf numFmtId="0" fontId="6" fillId="0" borderId="52" xfId="0" applyFont="1" applyBorder="1" applyAlignment="1"/>
    <xf numFmtId="0" fontId="7" fillId="0" borderId="43" xfId="0" applyFont="1" applyBorder="1" applyAlignment="1">
      <alignment horizontal="center" vertical="center" wrapText="1"/>
    </xf>
    <xf numFmtId="0" fontId="7" fillId="0" borderId="44" xfId="0" applyFont="1" applyBorder="1" applyAlignment="1">
      <alignment horizontal="center" vertical="center" wrapText="1"/>
    </xf>
    <xf numFmtId="0" fontId="7" fillId="0" borderId="45" xfId="0" applyFont="1" applyBorder="1" applyAlignment="1">
      <alignment horizontal="center" vertical="center" wrapText="1"/>
    </xf>
    <xf numFmtId="0" fontId="7" fillId="0" borderId="46" xfId="0" applyFont="1" applyBorder="1" applyAlignment="1">
      <alignment horizontal="center" vertical="center" wrapText="1"/>
    </xf>
    <xf numFmtId="0" fontId="7" fillId="0" borderId="12" xfId="0" applyFont="1" applyBorder="1" applyAlignment="1">
      <alignment horizontal="center" vertical="center" wrapText="1"/>
    </xf>
    <xf numFmtId="0" fontId="7" fillId="0" borderId="47" xfId="0" applyFont="1" applyBorder="1" applyAlignment="1">
      <alignment horizontal="center" vertical="center" wrapText="1"/>
    </xf>
    <xf numFmtId="0" fontId="6" fillId="0" borderId="43" xfId="0" applyFont="1" applyBorder="1" applyAlignment="1"/>
    <xf numFmtId="0" fontId="6" fillId="0" borderId="44" xfId="0" applyFont="1" applyBorder="1" applyAlignment="1"/>
    <xf numFmtId="0" fontId="6" fillId="0" borderId="45" xfId="0" applyFont="1" applyBorder="1" applyAlignment="1"/>
    <xf numFmtId="0" fontId="3" fillId="0" borderId="13" xfId="0" applyFont="1" applyFill="1" applyBorder="1" applyAlignment="1">
      <alignment horizontal="left" vertical="center" wrapText="1"/>
    </xf>
    <xf numFmtId="0" fontId="3" fillId="0" borderId="26" xfId="0" applyFont="1" applyFill="1" applyBorder="1" applyAlignment="1">
      <alignment horizontal="left" vertical="center" wrapText="1"/>
    </xf>
    <xf numFmtId="0" fontId="3" fillId="0" borderId="1" xfId="0" applyFont="1" applyFill="1" applyBorder="1" applyAlignment="1">
      <alignment horizontal="left" vertical="center" wrapText="1"/>
    </xf>
    <xf numFmtId="0" fontId="3" fillId="0" borderId="8" xfId="0" applyFont="1" applyFill="1" applyBorder="1" applyAlignment="1">
      <alignment horizontal="left" vertical="center" wrapText="1"/>
    </xf>
    <xf numFmtId="0" fontId="4" fillId="0" borderId="55" xfId="0" applyFont="1" applyBorder="1" applyAlignment="1">
      <alignment horizontal="left" vertical="center" wrapText="1"/>
    </xf>
    <xf numFmtId="0" fontId="4" fillId="0" borderId="27" xfId="0" applyFont="1" applyBorder="1" applyAlignment="1">
      <alignment horizontal="left" vertical="center" wrapText="1"/>
    </xf>
    <xf numFmtId="0" fontId="3" fillId="0" borderId="16" xfId="0" applyFont="1" applyFill="1" applyBorder="1" applyAlignment="1">
      <alignment vertical="center" wrapText="1"/>
    </xf>
    <xf numFmtId="0" fontId="3" fillId="0" borderId="9" xfId="0" applyFont="1" applyFill="1" applyBorder="1" applyAlignment="1">
      <alignment vertical="center" wrapText="1"/>
    </xf>
    <xf numFmtId="0" fontId="4" fillId="0" borderId="55" xfId="0" applyFont="1" applyBorder="1" applyAlignment="1">
      <alignment vertical="center" wrapText="1"/>
    </xf>
    <xf numFmtId="0" fontId="4" fillId="0" borderId="27" xfId="0" applyFont="1" applyBorder="1" applyAlignment="1">
      <alignment vertical="center" wrapText="1"/>
    </xf>
    <xf numFmtId="0" fontId="3" fillId="0" borderId="16" xfId="0" applyFont="1" applyFill="1" applyBorder="1" applyAlignment="1">
      <alignment horizontal="left" vertical="center" wrapText="1"/>
    </xf>
    <xf numFmtId="0" fontId="3" fillId="0" borderId="9" xfId="0" applyFont="1" applyFill="1" applyBorder="1" applyAlignment="1">
      <alignment horizontal="left" vertical="center" wrapText="1"/>
    </xf>
    <xf numFmtId="0" fontId="3" fillId="0" borderId="13" xfId="0" applyFont="1" applyFill="1" applyBorder="1" applyAlignment="1">
      <alignment vertical="center" wrapText="1"/>
    </xf>
    <xf numFmtId="0" fontId="3" fillId="0" borderId="26" xfId="0" applyFont="1" applyFill="1" applyBorder="1" applyAlignment="1">
      <alignment vertical="center" wrapText="1"/>
    </xf>
    <xf numFmtId="0" fontId="3" fillId="0" borderId="13" xfId="0" applyFont="1" applyFill="1" applyBorder="1" applyAlignment="1">
      <alignment horizontal="left" wrapText="1"/>
    </xf>
    <xf numFmtId="0" fontId="3" fillId="0" borderId="26" xfId="0" applyFont="1" applyFill="1" applyBorder="1" applyAlignment="1">
      <alignment horizontal="left" wrapText="1"/>
    </xf>
    <xf numFmtId="0" fontId="3" fillId="0" borderId="1" xfId="0" applyFont="1" applyFill="1" applyBorder="1" applyAlignment="1">
      <alignment vertical="center" wrapText="1"/>
    </xf>
    <xf numFmtId="0" fontId="3" fillId="0" borderId="8" xfId="0" applyFont="1" applyFill="1" applyBorder="1" applyAlignment="1">
      <alignment vertical="center" wrapText="1"/>
    </xf>
    <xf numFmtId="0" fontId="0" fillId="4" borderId="13" xfId="0" applyFill="1" applyBorder="1" applyAlignment="1">
      <alignment wrapText="1"/>
    </xf>
    <xf numFmtId="0" fontId="10" fillId="0" borderId="1" xfId="0" applyFont="1" applyBorder="1" applyAlignment="1">
      <alignment vertical="center" wrapText="1"/>
    </xf>
    <xf numFmtId="0" fontId="8" fillId="0" borderId="1" xfId="0" applyFont="1" applyBorder="1" applyAlignment="1">
      <alignment vertical="center" wrapText="1"/>
    </xf>
    <xf numFmtId="0" fontId="9" fillId="0" borderId="1" xfId="0" applyFont="1" applyBorder="1" applyAlignment="1">
      <alignment vertical="center" wrapText="1"/>
    </xf>
    <xf numFmtId="0" fontId="11" fillId="0" borderId="1" xfId="0" applyFont="1" applyBorder="1" applyAlignment="1">
      <alignment vertical="center" wrapText="1"/>
    </xf>
    <xf numFmtId="0" fontId="19" fillId="0" borderId="1" xfId="0" applyFont="1" applyBorder="1" applyAlignment="1">
      <alignment vertical="center" wrapText="1"/>
    </xf>
    <xf numFmtId="0" fontId="3" fillId="3" borderId="16" xfId="0" applyFont="1" applyFill="1" applyBorder="1" applyAlignment="1">
      <alignment vertical="center" wrapText="1"/>
    </xf>
    <xf numFmtId="0" fontId="3" fillId="0" borderId="53" xfId="0" applyFont="1" applyFill="1" applyBorder="1" applyAlignment="1">
      <alignment horizontal="left" wrapText="1"/>
    </xf>
    <xf numFmtId="0" fontId="3" fillId="0" borderId="54" xfId="0" applyFont="1" applyFill="1" applyBorder="1" applyAlignment="1">
      <alignment horizontal="left" wrapText="1"/>
    </xf>
    <xf numFmtId="0" fontId="3" fillId="0" borderId="13" xfId="0" applyFont="1" applyFill="1" applyBorder="1" applyAlignment="1">
      <alignment wrapText="1"/>
    </xf>
    <xf numFmtId="0" fontId="3" fillId="0" borderId="26" xfId="0" applyFont="1" applyFill="1" applyBorder="1" applyAlignment="1">
      <alignment wrapText="1"/>
    </xf>
  </cellXfs>
  <cellStyles count="3">
    <cellStyle name="Hyperlink" xfId="1" builtinId="8"/>
    <cellStyle name="Normal" xfId="0" builtinId="0"/>
    <cellStyle name="Percent" xfId="2" builtinId="5"/>
  </cellStyles>
  <dxfs count="123">
    <dxf>
      <font>
        <b/>
        <i val="0"/>
        <condense val="0"/>
        <extend val="0"/>
        <color indexed="14"/>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14"/>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14"/>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14"/>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14"/>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14"/>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14"/>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14"/>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14"/>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14"/>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14"/>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14"/>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14"/>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14"/>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14"/>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14"/>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14"/>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14"/>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14"/>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14"/>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14"/>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14"/>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14"/>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14"/>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14"/>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14"/>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14"/>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14"/>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14"/>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b/>
        <i val="0"/>
        <condense val="0"/>
        <extend val="0"/>
        <color indexed="14"/>
      </font>
      <fill>
        <patternFill patternType="none">
          <bgColor indexed="65"/>
        </patternFill>
      </fill>
    </dxf>
    <dxf>
      <font>
        <b/>
        <i val="0"/>
        <condense val="0"/>
        <extend val="0"/>
        <color indexed="10"/>
      </font>
      <fill>
        <patternFill patternType="none">
          <bgColor indexed="65"/>
        </patternFill>
      </fill>
    </dxf>
    <dxf>
      <font>
        <b/>
        <i val="0"/>
        <condense val="0"/>
        <extend val="0"/>
        <color indexed="17"/>
      </font>
      <fill>
        <patternFill patternType="none">
          <bgColor indexed="65"/>
        </patternFill>
      </fill>
    </dxf>
    <dxf>
      <font>
        <strike val="0"/>
        <condense val="0"/>
        <extend val="0"/>
        <color indexed="10"/>
      </font>
      <fill>
        <patternFill patternType="none">
          <bgColor indexed="65"/>
        </patternFill>
      </fill>
    </dxf>
    <dxf>
      <font>
        <condense val="0"/>
        <extend val="0"/>
        <color indexed="13"/>
      </font>
      <fill>
        <patternFill patternType="none">
          <bgColor indexed="65"/>
        </patternFill>
      </fill>
    </dxf>
    <dxf>
      <font>
        <condense val="0"/>
        <extend val="0"/>
        <color indexed="17"/>
      </font>
      <fill>
        <patternFill patternType="none">
          <bgColor indexed="65"/>
        </patternFill>
      </fill>
    </dxf>
    <dxf>
      <font>
        <strike val="0"/>
        <condense val="0"/>
        <extend val="0"/>
        <color indexed="10"/>
      </font>
      <fill>
        <patternFill patternType="none">
          <bgColor indexed="65"/>
        </patternFill>
      </fill>
    </dxf>
    <dxf>
      <font>
        <condense val="0"/>
        <extend val="0"/>
        <color indexed="13"/>
      </font>
      <fill>
        <patternFill patternType="none">
          <bgColor indexed="65"/>
        </patternFill>
      </fill>
    </dxf>
    <dxf>
      <font>
        <condense val="0"/>
        <extend val="0"/>
        <color indexed="17"/>
      </font>
      <fill>
        <patternFill patternType="none">
          <bgColor indexed="65"/>
        </patternFill>
      </fill>
    </dxf>
    <dxf>
      <font>
        <strike val="0"/>
        <condense val="0"/>
        <extend val="0"/>
        <color indexed="10"/>
      </font>
      <fill>
        <patternFill patternType="none">
          <bgColor indexed="65"/>
        </patternFill>
      </fill>
    </dxf>
    <dxf>
      <font>
        <condense val="0"/>
        <extend val="0"/>
        <color indexed="13"/>
      </font>
      <fill>
        <patternFill patternType="none">
          <bgColor indexed="65"/>
        </patternFill>
      </fill>
    </dxf>
    <dxf>
      <font>
        <condense val="0"/>
        <extend val="0"/>
        <color indexed="17"/>
      </font>
      <fill>
        <patternFill patternType="none">
          <bgColor indexed="65"/>
        </patternFill>
      </fill>
    </dxf>
    <dxf>
      <font>
        <strike val="0"/>
        <condense val="0"/>
        <extend val="0"/>
        <color indexed="10"/>
      </font>
      <fill>
        <patternFill patternType="none">
          <bgColor indexed="65"/>
        </patternFill>
      </fill>
    </dxf>
    <dxf>
      <font>
        <condense val="0"/>
        <extend val="0"/>
        <color indexed="13"/>
      </font>
      <fill>
        <patternFill patternType="none">
          <bgColor indexed="65"/>
        </patternFill>
      </fill>
    </dxf>
    <dxf>
      <font>
        <condense val="0"/>
        <extend val="0"/>
        <color indexed="17"/>
      </font>
      <fill>
        <patternFill patternType="none">
          <bgColor indexed="65"/>
        </patternFill>
      </fill>
    </dxf>
    <dxf>
      <font>
        <strike val="0"/>
        <condense val="0"/>
        <extend val="0"/>
        <color indexed="10"/>
      </font>
      <fill>
        <patternFill patternType="none">
          <bgColor indexed="65"/>
        </patternFill>
      </fill>
    </dxf>
    <dxf>
      <font>
        <condense val="0"/>
        <extend val="0"/>
        <color indexed="13"/>
      </font>
      <fill>
        <patternFill patternType="none">
          <bgColor indexed="65"/>
        </patternFill>
      </fill>
    </dxf>
    <dxf>
      <font>
        <condense val="0"/>
        <extend val="0"/>
        <color indexed="17"/>
      </font>
      <fill>
        <patternFill patternType="none">
          <bgColor indexed="65"/>
        </patternFill>
      </fill>
    </dxf>
    <dxf>
      <font>
        <strike val="0"/>
        <condense val="0"/>
        <extend val="0"/>
        <color indexed="10"/>
      </font>
      <fill>
        <patternFill patternType="none">
          <bgColor indexed="65"/>
        </patternFill>
      </fill>
    </dxf>
    <dxf>
      <font>
        <condense val="0"/>
        <extend val="0"/>
        <color indexed="13"/>
      </font>
      <fill>
        <patternFill patternType="none">
          <bgColor indexed="65"/>
        </patternFill>
      </fill>
    </dxf>
    <dxf>
      <font>
        <condense val="0"/>
        <extend val="0"/>
        <color indexed="17"/>
      </font>
      <fill>
        <patternFill patternType="none">
          <bgColor indexed="65"/>
        </patternFill>
      </fill>
    </dxf>
    <dxf>
      <font>
        <strike val="0"/>
        <condense val="0"/>
        <extend val="0"/>
        <color indexed="10"/>
      </font>
      <fill>
        <patternFill patternType="none">
          <bgColor indexed="65"/>
        </patternFill>
      </fill>
    </dxf>
    <dxf>
      <font>
        <condense val="0"/>
        <extend val="0"/>
        <color indexed="13"/>
      </font>
      <fill>
        <patternFill patternType="none">
          <bgColor indexed="65"/>
        </patternFill>
      </fill>
    </dxf>
    <dxf>
      <font>
        <condense val="0"/>
        <extend val="0"/>
        <color indexed="17"/>
      </font>
      <fill>
        <patternFill patternType="none">
          <bgColor indexed="65"/>
        </patternFill>
      </fill>
    </dxf>
    <dxf>
      <font>
        <strike val="0"/>
        <condense val="0"/>
        <extend val="0"/>
        <color indexed="10"/>
      </font>
      <fill>
        <patternFill patternType="none">
          <bgColor indexed="65"/>
        </patternFill>
      </fill>
    </dxf>
    <dxf>
      <font>
        <condense val="0"/>
        <extend val="0"/>
        <color indexed="13"/>
      </font>
      <fill>
        <patternFill patternType="none">
          <bgColor indexed="65"/>
        </patternFill>
      </fill>
    </dxf>
    <dxf>
      <font>
        <condense val="0"/>
        <extend val="0"/>
        <color indexed="17"/>
      </font>
      <fill>
        <patternFill patternType="none">
          <bgColor indexed="65"/>
        </patternFill>
      </fill>
    </dxf>
    <dxf>
      <font>
        <strike val="0"/>
        <condense val="0"/>
        <extend val="0"/>
        <color indexed="10"/>
      </font>
      <fill>
        <patternFill patternType="none">
          <bgColor indexed="65"/>
        </patternFill>
      </fill>
    </dxf>
    <dxf>
      <font>
        <condense val="0"/>
        <extend val="0"/>
        <color indexed="13"/>
      </font>
      <fill>
        <patternFill patternType="none">
          <bgColor indexed="65"/>
        </patternFill>
      </fill>
    </dxf>
    <dxf>
      <font>
        <condense val="0"/>
        <extend val="0"/>
        <color indexed="17"/>
      </font>
      <fill>
        <patternFill patternType="none">
          <bgColor indexed="65"/>
        </patternFill>
      </fill>
    </dxf>
    <dxf>
      <fill>
        <patternFill>
          <bgColor indexed="11"/>
        </patternFill>
      </fill>
    </dxf>
    <dxf>
      <fill>
        <patternFill>
          <bgColor indexed="43"/>
        </patternFill>
      </fill>
    </dxf>
    <dxf>
      <fill>
        <patternFill>
          <fgColor indexed="10"/>
          <bgColor indexed="10"/>
        </patternFill>
      </fill>
    </dxf>
    <dxf>
      <font>
        <strike val="0"/>
        <condense val="0"/>
        <extend val="0"/>
        <color indexed="10"/>
      </font>
      <fill>
        <patternFill patternType="none">
          <bgColor indexed="65"/>
        </patternFill>
      </fill>
    </dxf>
    <dxf>
      <font>
        <condense val="0"/>
        <extend val="0"/>
        <color indexed="13"/>
      </font>
      <fill>
        <patternFill patternType="none">
          <bgColor indexed="65"/>
        </patternFill>
      </fill>
    </dxf>
    <dxf>
      <font>
        <condense val="0"/>
        <extend val="0"/>
        <color indexed="17"/>
      </font>
      <fill>
        <patternFill patternType="none">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600076</xdr:colOff>
      <xdr:row>3</xdr:row>
      <xdr:rowOff>76199</xdr:rowOff>
    </xdr:from>
    <xdr:to>
      <xdr:col>22</xdr:col>
      <xdr:colOff>42566</xdr:colOff>
      <xdr:row>64</xdr:row>
      <xdr:rowOff>152399</xdr:rowOff>
    </xdr:to>
    <xdr:pic>
      <xdr:nvPicPr>
        <xdr:cNvPr id="2" name="Picture 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xmlns="" val="0"/>
            </a:ext>
          </a:extLst>
        </a:blip>
        <a:srcRect/>
        <a:stretch>
          <a:fillRect/>
        </a:stretch>
      </xdr:blipFill>
      <xdr:spPr bwMode="auto">
        <a:xfrm>
          <a:off x="1209676" y="561974"/>
          <a:ext cx="12244090" cy="9953625"/>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0</xdr:colOff>
      <xdr:row>8</xdr:row>
      <xdr:rowOff>0</xdr:rowOff>
    </xdr:from>
    <xdr:to>
      <xdr:col>24</xdr:col>
      <xdr:colOff>180975</xdr:colOff>
      <xdr:row>60</xdr:row>
      <xdr:rowOff>66675</xdr:rowOff>
    </xdr:to>
    <xdr:pic>
      <xdr:nvPicPr>
        <xdr:cNvPr id="2" name="Picture 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xmlns="" val="0"/>
            </a:ext>
          </a:extLst>
        </a:blip>
        <a:srcRect/>
        <a:stretch>
          <a:fillRect/>
        </a:stretch>
      </xdr:blipFill>
      <xdr:spPr bwMode="auto">
        <a:xfrm>
          <a:off x="2438400" y="1295400"/>
          <a:ext cx="12372975" cy="8486775"/>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172.24.190.167\VisionSDK_TestReport_doc_releas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www.india.ti.com/dsppsp-validation/jacinto/testdefinitions/iom_edma_stm.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Users\Anand\AppData\Roaming\Microsoft\Excel\VisionSDK_TestCases.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Test Summary"/>
      <sheetName val="Functional &amp; Usability"/>
      <sheetName val="Performance &amp; Stability"/>
      <sheetName val="SCV"/>
      <sheetName val="LVDS"/>
      <sheetName val="Revision History"/>
      <sheetName val="Help"/>
    </sheetNames>
    <sheetDataSet>
      <sheetData sheetId="0" refreshError="1"/>
      <sheetData sheetId="1" refreshError="1"/>
      <sheetData sheetId="2" refreshError="1"/>
      <sheetData sheetId="3" refreshError="1"/>
      <sheetData sheetId="4" refreshError="1"/>
      <sheetData sheetId="5" refreshError="1"/>
      <sheetData sheetId="6">
        <row r="66">
          <cell r="A66" t="str">
            <v>TDA2xx</v>
          </cell>
        </row>
        <row r="67">
          <cell r="A67" t="str">
            <v>TDA3xx</v>
          </cell>
        </row>
        <row r="68">
          <cell r="A68" t="str">
            <v>TDA2xx,TDA3xx</v>
          </cell>
        </row>
      </sheetData>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Test Summary"/>
      <sheetName val="BIOS EDMA"/>
      <sheetName val="Testing Scope for Requirement"/>
      <sheetName val="Revision History"/>
    </sheetNames>
    <sheetDataSet>
      <sheetData sheetId="0" refreshError="1"/>
      <sheetData sheetId="1">
        <row r="7">
          <cell r="P7" t="str">
            <v>Automated</v>
          </cell>
          <cell r="T7" t="str">
            <v>Test Adequacy</v>
          </cell>
        </row>
        <row r="8">
          <cell r="P8" t="str">
            <v>Completed</v>
          </cell>
          <cell r="T8" t="str">
            <v>Functional</v>
          </cell>
        </row>
        <row r="9">
          <cell r="P9" t="str">
            <v>Completed</v>
          </cell>
          <cell r="T9" t="str">
            <v>Functional</v>
          </cell>
        </row>
        <row r="10">
          <cell r="P10" t="str">
            <v>Completed</v>
          </cell>
          <cell r="T10" t="str">
            <v>Functional</v>
          </cell>
        </row>
        <row r="11">
          <cell r="P11" t="str">
            <v>Completed</v>
          </cell>
          <cell r="T11" t="str">
            <v>Functional</v>
          </cell>
        </row>
        <row r="12">
          <cell r="P12" t="str">
            <v>Completed</v>
          </cell>
          <cell r="T12" t="str">
            <v>Functional</v>
          </cell>
        </row>
        <row r="13">
          <cell r="P13" t="str">
            <v>Completed</v>
          </cell>
          <cell r="T13" t="str">
            <v>Functional</v>
          </cell>
        </row>
        <row r="14">
          <cell r="P14" t="str">
            <v>Completed</v>
          </cell>
          <cell r="T14" t="str">
            <v>Functional</v>
          </cell>
        </row>
        <row r="15">
          <cell r="P15" t="str">
            <v>Completed</v>
          </cell>
          <cell r="T15" t="str">
            <v>Functional</v>
          </cell>
        </row>
        <row r="16">
          <cell r="P16" t="str">
            <v>Completed</v>
          </cell>
          <cell r="T16" t="str">
            <v>Functional</v>
          </cell>
        </row>
        <row r="19">
          <cell r="P19" t="str">
            <v>Automated</v>
          </cell>
          <cell r="T19" t="str">
            <v>Test Adequacy</v>
          </cell>
        </row>
        <row r="20">
          <cell r="P20" t="str">
            <v>Completed</v>
          </cell>
          <cell r="T20" t="str">
            <v>Functional</v>
          </cell>
        </row>
        <row r="21">
          <cell r="P21" t="str">
            <v>Completed</v>
          </cell>
          <cell r="T21" t="str">
            <v>Functional</v>
          </cell>
        </row>
        <row r="22">
          <cell r="P22" t="str">
            <v>Completed</v>
          </cell>
          <cell r="T22" t="str">
            <v>Functional</v>
          </cell>
        </row>
        <row r="23">
          <cell r="P23" t="str">
            <v>Completed</v>
          </cell>
          <cell r="T23" t="str">
            <v>Functional</v>
          </cell>
        </row>
        <row r="24">
          <cell r="P24" t="str">
            <v>Completed</v>
          </cell>
          <cell r="T24" t="str">
            <v>Functional</v>
          </cell>
        </row>
        <row r="25">
          <cell r="P25" t="str">
            <v>Completed</v>
          </cell>
          <cell r="T25" t="str">
            <v>Functional</v>
          </cell>
        </row>
        <row r="26">
          <cell r="P26" t="str">
            <v>Completed</v>
          </cell>
          <cell r="T26" t="str">
            <v>Functional</v>
          </cell>
        </row>
        <row r="27">
          <cell r="P27" t="str">
            <v>Completed</v>
          </cell>
          <cell r="T27" t="str">
            <v>Functional</v>
          </cell>
        </row>
        <row r="28">
          <cell r="P28" t="str">
            <v>Completed</v>
          </cell>
          <cell r="T28" t="str">
            <v>Functional</v>
          </cell>
        </row>
        <row r="29">
          <cell r="P29" t="str">
            <v>Completed</v>
          </cell>
          <cell r="T29" t="str">
            <v>Functional</v>
          </cell>
        </row>
        <row r="30">
          <cell r="P30" t="str">
            <v>Completed</v>
          </cell>
          <cell r="T30" t="str">
            <v>Functional</v>
          </cell>
        </row>
        <row r="31">
          <cell r="P31" t="str">
            <v>Completed</v>
          </cell>
          <cell r="T31" t="str">
            <v>Functional</v>
          </cell>
        </row>
        <row r="32">
          <cell r="P32" t="str">
            <v>Completed</v>
          </cell>
          <cell r="T32" t="str">
            <v>Functional</v>
          </cell>
        </row>
        <row r="33">
          <cell r="P33" t="str">
            <v>Completed</v>
          </cell>
          <cell r="T33" t="str">
            <v>Functional</v>
          </cell>
        </row>
        <row r="34">
          <cell r="P34" t="str">
            <v>Completed</v>
          </cell>
          <cell r="T34" t="str">
            <v>Functional</v>
          </cell>
        </row>
        <row r="35">
          <cell r="P35" t="str">
            <v>Completed</v>
          </cell>
          <cell r="T35" t="str">
            <v>Functional</v>
          </cell>
        </row>
        <row r="36">
          <cell r="P36" t="str">
            <v>Completed</v>
          </cell>
          <cell r="T36" t="str">
            <v>Functional</v>
          </cell>
        </row>
        <row r="37">
          <cell r="P37" t="str">
            <v>Completed</v>
          </cell>
          <cell r="T37" t="str">
            <v>Functional</v>
          </cell>
        </row>
        <row r="38">
          <cell r="P38" t="str">
            <v>Completed</v>
          </cell>
          <cell r="T38" t="str">
            <v>Functional</v>
          </cell>
        </row>
        <row r="39">
          <cell r="P39" t="str">
            <v>Completed</v>
          </cell>
          <cell r="T39" t="str">
            <v>Functional</v>
          </cell>
        </row>
        <row r="40">
          <cell r="P40" t="str">
            <v>Completed</v>
          </cell>
          <cell r="T40" t="str">
            <v>Functional</v>
          </cell>
        </row>
        <row r="41">
          <cell r="P41" t="str">
            <v>Completed</v>
          </cell>
          <cell r="T41" t="str">
            <v>Functional</v>
          </cell>
        </row>
        <row r="42">
          <cell r="P42" t="str">
            <v>Completed</v>
          </cell>
          <cell r="T42" t="str">
            <v>Functional</v>
          </cell>
        </row>
        <row r="43">
          <cell r="P43" t="str">
            <v>Completed</v>
          </cell>
          <cell r="T43" t="str">
            <v>Functional</v>
          </cell>
        </row>
        <row r="44">
          <cell r="P44" t="str">
            <v>Completed</v>
          </cell>
          <cell r="T44" t="str">
            <v>Functional</v>
          </cell>
        </row>
        <row r="45">
          <cell r="P45" t="str">
            <v>Completed</v>
          </cell>
          <cell r="T45" t="str">
            <v>Functional</v>
          </cell>
        </row>
        <row r="46">
          <cell r="P46" t="str">
            <v>Completed</v>
          </cell>
          <cell r="T46" t="str">
            <v>Functional</v>
          </cell>
        </row>
        <row r="47">
          <cell r="P47" t="str">
            <v>Completed</v>
          </cell>
          <cell r="T47" t="str">
            <v>Functional</v>
          </cell>
        </row>
        <row r="48">
          <cell r="P48" t="str">
            <v>Completed</v>
          </cell>
          <cell r="T48" t="str">
            <v>Functional</v>
          </cell>
        </row>
        <row r="49">
          <cell r="P49" t="str">
            <v>Completed</v>
          </cell>
          <cell r="T49" t="str">
            <v>Functional</v>
          </cell>
        </row>
        <row r="50">
          <cell r="P50" t="str">
            <v>Completed</v>
          </cell>
          <cell r="T50" t="str">
            <v>Functional</v>
          </cell>
        </row>
        <row r="51">
          <cell r="P51" t="str">
            <v>Completed</v>
          </cell>
          <cell r="T51" t="str">
            <v>Functional</v>
          </cell>
        </row>
        <row r="52">
          <cell r="P52" t="str">
            <v>Completed</v>
          </cell>
          <cell r="T52" t="str">
            <v>Functional</v>
          </cell>
        </row>
        <row r="53">
          <cell r="P53" t="str">
            <v>Completed</v>
          </cell>
          <cell r="T53" t="str">
            <v>Functional</v>
          </cell>
        </row>
        <row r="54">
          <cell r="P54" t="str">
            <v>Completed</v>
          </cell>
          <cell r="T54" t="str">
            <v>Functional</v>
          </cell>
        </row>
        <row r="55">
          <cell r="P55" t="str">
            <v>Completed</v>
          </cell>
          <cell r="T55" t="str">
            <v>Functional</v>
          </cell>
        </row>
        <row r="56">
          <cell r="P56" t="str">
            <v>Completed</v>
          </cell>
          <cell r="T56" t="str">
            <v>Functional</v>
          </cell>
        </row>
        <row r="57">
          <cell r="P57" t="str">
            <v>Completed</v>
          </cell>
          <cell r="T57" t="str">
            <v>Functional</v>
          </cell>
        </row>
        <row r="58">
          <cell r="P58" t="str">
            <v>Completed</v>
          </cell>
          <cell r="T58" t="str">
            <v>Functional</v>
          </cell>
        </row>
        <row r="59">
          <cell r="P59" t="str">
            <v>Completed</v>
          </cell>
          <cell r="T59" t="str">
            <v>Functional</v>
          </cell>
        </row>
        <row r="60">
          <cell r="P60" t="str">
            <v>Completed</v>
          </cell>
          <cell r="T60" t="str">
            <v>Functional</v>
          </cell>
        </row>
        <row r="61">
          <cell r="P61" t="str">
            <v>Completed</v>
          </cell>
          <cell r="T61" t="str">
            <v>Functional</v>
          </cell>
        </row>
        <row r="62">
          <cell r="P62" t="str">
            <v>Completed</v>
          </cell>
          <cell r="T62" t="str">
            <v>Functional</v>
          </cell>
        </row>
        <row r="63">
          <cell r="P63" t="str">
            <v>Completed</v>
          </cell>
          <cell r="T63" t="str">
            <v>Functional</v>
          </cell>
        </row>
        <row r="64">
          <cell r="P64" t="str">
            <v>Completed</v>
          </cell>
          <cell r="T64" t="str">
            <v>Functional</v>
          </cell>
        </row>
        <row r="65">
          <cell r="P65" t="str">
            <v>Completed</v>
          </cell>
          <cell r="T65" t="str">
            <v>Functional</v>
          </cell>
        </row>
        <row r="66">
          <cell r="P66" t="str">
            <v>Completed</v>
          </cell>
          <cell r="T66" t="str">
            <v>Functional</v>
          </cell>
        </row>
        <row r="67">
          <cell r="P67" t="str">
            <v>Completed</v>
          </cell>
          <cell r="T67" t="str">
            <v>Functional</v>
          </cell>
        </row>
        <row r="68">
          <cell r="P68" t="str">
            <v>Completed</v>
          </cell>
          <cell r="T68" t="str">
            <v>Functional</v>
          </cell>
        </row>
        <row r="69">
          <cell r="P69" t="str">
            <v>Completed</v>
          </cell>
          <cell r="T69" t="str">
            <v>Functional</v>
          </cell>
        </row>
        <row r="70">
          <cell r="P70" t="str">
            <v>Completed</v>
          </cell>
          <cell r="T70" t="str">
            <v>Functional</v>
          </cell>
        </row>
        <row r="71">
          <cell r="P71" t="str">
            <v>Completed</v>
          </cell>
          <cell r="T71" t="str">
            <v>Functional</v>
          </cell>
        </row>
        <row r="72">
          <cell r="P72" t="str">
            <v>Completed</v>
          </cell>
          <cell r="T72" t="str">
            <v>Functional</v>
          </cell>
        </row>
        <row r="73">
          <cell r="P73" t="str">
            <v>Completed</v>
          </cell>
          <cell r="T73" t="str">
            <v>Functional</v>
          </cell>
        </row>
        <row r="74">
          <cell r="P74" t="str">
            <v>Completed</v>
          </cell>
          <cell r="T74" t="str">
            <v>Functional</v>
          </cell>
        </row>
        <row r="75">
          <cell r="P75" t="str">
            <v>Completed</v>
          </cell>
          <cell r="T75" t="str">
            <v>Functional</v>
          </cell>
        </row>
        <row r="76">
          <cell r="P76" t="str">
            <v>Completed</v>
          </cell>
          <cell r="T76" t="str">
            <v>Functional</v>
          </cell>
        </row>
        <row r="77">
          <cell r="P77" t="str">
            <v>Completed</v>
          </cell>
          <cell r="T77" t="str">
            <v>Functional</v>
          </cell>
        </row>
        <row r="78">
          <cell r="P78" t="str">
            <v>Completed</v>
          </cell>
          <cell r="T78" t="str">
            <v>Functional</v>
          </cell>
        </row>
        <row r="79">
          <cell r="P79" t="str">
            <v>Completed</v>
          </cell>
          <cell r="T79" t="str">
            <v>Functional</v>
          </cell>
        </row>
        <row r="80">
          <cell r="P80" t="str">
            <v>Completed</v>
          </cell>
          <cell r="T80" t="str">
            <v>Functional</v>
          </cell>
        </row>
        <row r="81">
          <cell r="P81" t="str">
            <v>Completed</v>
          </cell>
          <cell r="T81" t="str">
            <v>Functional</v>
          </cell>
        </row>
        <row r="82">
          <cell r="P82" t="str">
            <v>Completed</v>
          </cell>
          <cell r="T82" t="str">
            <v>Functional</v>
          </cell>
        </row>
        <row r="83">
          <cell r="P83" t="str">
            <v>Completed</v>
          </cell>
          <cell r="T83" t="str">
            <v>Functional</v>
          </cell>
        </row>
        <row r="84">
          <cell r="P84" t="str">
            <v>Completed</v>
          </cell>
          <cell r="T84" t="str">
            <v>Functional</v>
          </cell>
        </row>
        <row r="85">
          <cell r="P85" t="str">
            <v>Completed</v>
          </cell>
          <cell r="T85" t="str">
            <v>Functional</v>
          </cell>
        </row>
        <row r="86">
          <cell r="P86" t="str">
            <v>Completed</v>
          </cell>
          <cell r="T86" t="str">
            <v>Functional</v>
          </cell>
        </row>
        <row r="87">
          <cell r="P87" t="str">
            <v>Completed</v>
          </cell>
          <cell r="T87" t="str">
            <v>Functional</v>
          </cell>
        </row>
        <row r="88">
          <cell r="P88" t="str">
            <v>Completed</v>
          </cell>
          <cell r="T88" t="str">
            <v>Functional</v>
          </cell>
        </row>
        <row r="89">
          <cell r="P89" t="str">
            <v>Completed</v>
          </cell>
          <cell r="T89" t="str">
            <v>Functional</v>
          </cell>
        </row>
        <row r="90">
          <cell r="P90" t="str">
            <v>Completed</v>
          </cell>
          <cell r="T90" t="str">
            <v>Functional</v>
          </cell>
        </row>
        <row r="91">
          <cell r="P91" t="str">
            <v>Completed</v>
          </cell>
          <cell r="T91" t="str">
            <v>Functional</v>
          </cell>
        </row>
        <row r="92">
          <cell r="P92" t="str">
            <v>Completed</v>
          </cell>
          <cell r="T92" t="str">
            <v>Functional</v>
          </cell>
        </row>
        <row r="93">
          <cell r="P93" t="str">
            <v>Completed</v>
          </cell>
          <cell r="T93" t="str">
            <v>Functional</v>
          </cell>
        </row>
        <row r="94">
          <cell r="P94" t="str">
            <v>Completed</v>
          </cell>
          <cell r="T94" t="str">
            <v>Functional</v>
          </cell>
        </row>
        <row r="95">
          <cell r="P95" t="str">
            <v>Completed</v>
          </cell>
          <cell r="T95" t="str">
            <v>Functional</v>
          </cell>
        </row>
        <row r="96">
          <cell r="P96" t="str">
            <v>Completed</v>
          </cell>
          <cell r="T96" t="str">
            <v>Functional</v>
          </cell>
        </row>
        <row r="97">
          <cell r="P97" t="str">
            <v>Completed</v>
          </cell>
          <cell r="T97" t="str">
            <v>Functional</v>
          </cell>
        </row>
        <row r="98">
          <cell r="P98" t="str">
            <v>Completed</v>
          </cell>
          <cell r="T98" t="str">
            <v>Functional</v>
          </cell>
        </row>
        <row r="99">
          <cell r="P99" t="str">
            <v>Completed</v>
          </cell>
          <cell r="T99" t="str">
            <v>Functional</v>
          </cell>
        </row>
        <row r="100">
          <cell r="P100" t="str">
            <v>Completed</v>
          </cell>
          <cell r="T100" t="str">
            <v>Functional</v>
          </cell>
        </row>
        <row r="101">
          <cell r="P101" t="str">
            <v>Completed</v>
          </cell>
          <cell r="T101" t="str">
            <v>Functional</v>
          </cell>
        </row>
        <row r="102">
          <cell r="P102" t="str">
            <v>Completed</v>
          </cell>
          <cell r="T102" t="str">
            <v>Functional</v>
          </cell>
        </row>
        <row r="103">
          <cell r="P103" t="str">
            <v>Completed</v>
          </cell>
          <cell r="T103" t="str">
            <v>Functional</v>
          </cell>
        </row>
        <row r="104">
          <cell r="P104" t="str">
            <v>Completed</v>
          </cell>
          <cell r="T104" t="str">
            <v>Functional</v>
          </cell>
        </row>
        <row r="105">
          <cell r="P105" t="str">
            <v>Completed</v>
          </cell>
          <cell r="T105" t="str">
            <v>Functional</v>
          </cell>
        </row>
        <row r="106">
          <cell r="P106" t="str">
            <v>Completed</v>
          </cell>
          <cell r="T106" t="str">
            <v>Functional</v>
          </cell>
        </row>
        <row r="107">
          <cell r="P107" t="str">
            <v>Completed</v>
          </cell>
          <cell r="T107" t="str">
            <v>Functional</v>
          </cell>
        </row>
        <row r="108">
          <cell r="P108" t="str">
            <v>Completed</v>
          </cell>
          <cell r="T108" t="str">
            <v>Functional</v>
          </cell>
        </row>
        <row r="109">
          <cell r="P109" t="str">
            <v>Completed</v>
          </cell>
          <cell r="T109" t="str">
            <v>Functional</v>
          </cell>
        </row>
        <row r="110">
          <cell r="P110" t="str">
            <v>Completed</v>
          </cell>
          <cell r="T110" t="str">
            <v>Functional</v>
          </cell>
        </row>
        <row r="111">
          <cell r="P111" t="str">
            <v>Completed</v>
          </cell>
          <cell r="T111" t="str">
            <v>Functional</v>
          </cell>
        </row>
        <row r="112">
          <cell r="P112" t="str">
            <v>Completed</v>
          </cell>
          <cell r="T112" t="str">
            <v>Functional</v>
          </cell>
        </row>
        <row r="113">
          <cell r="P113" t="str">
            <v>Completed</v>
          </cell>
          <cell r="T113" t="str">
            <v>Functional</v>
          </cell>
        </row>
        <row r="114">
          <cell r="P114" t="str">
            <v>Completed</v>
          </cell>
          <cell r="T114" t="str">
            <v>Functional</v>
          </cell>
        </row>
        <row r="115">
          <cell r="P115" t="str">
            <v>Completed</v>
          </cell>
          <cell r="T115" t="str">
            <v>Functional</v>
          </cell>
        </row>
        <row r="116">
          <cell r="P116" t="str">
            <v>Completed</v>
          </cell>
          <cell r="T116" t="str">
            <v>Functional</v>
          </cell>
        </row>
        <row r="117">
          <cell r="P117" t="str">
            <v>Completed</v>
          </cell>
          <cell r="T117" t="str">
            <v>Functional</v>
          </cell>
        </row>
        <row r="120">
          <cell r="P120" t="str">
            <v>Automated</v>
          </cell>
          <cell r="T120" t="str">
            <v>Test Adequacy</v>
          </cell>
        </row>
        <row r="121">
          <cell r="P121" t="str">
            <v>Completed</v>
          </cell>
          <cell r="T121" t="str">
            <v>Functional</v>
          </cell>
        </row>
        <row r="122">
          <cell r="P122" t="str">
            <v>Completed</v>
          </cell>
          <cell r="T122" t="str">
            <v>Functional</v>
          </cell>
        </row>
        <row r="123">
          <cell r="P123" t="str">
            <v>Completed</v>
          </cell>
          <cell r="T123" t="str">
            <v>Functional</v>
          </cell>
        </row>
        <row r="124">
          <cell r="P124" t="str">
            <v>Completed</v>
          </cell>
          <cell r="T124" t="str">
            <v>Functional</v>
          </cell>
        </row>
        <row r="125">
          <cell r="P125" t="str">
            <v>Completed</v>
          </cell>
          <cell r="T125" t="str">
            <v>Functional</v>
          </cell>
        </row>
        <row r="126">
          <cell r="P126" t="str">
            <v>Completed</v>
          </cell>
          <cell r="T126" t="str">
            <v>Functional</v>
          </cell>
        </row>
        <row r="127">
          <cell r="P127" t="str">
            <v>Completed</v>
          </cell>
          <cell r="T127" t="str">
            <v>Functional</v>
          </cell>
        </row>
        <row r="128">
          <cell r="P128" t="str">
            <v>Completed</v>
          </cell>
          <cell r="T128" t="str">
            <v>Functional</v>
          </cell>
        </row>
        <row r="129">
          <cell r="P129" t="str">
            <v>Completed</v>
          </cell>
          <cell r="T129" t="str">
            <v>Functional</v>
          </cell>
        </row>
        <row r="130">
          <cell r="P130" t="str">
            <v>Completed</v>
          </cell>
          <cell r="T130" t="str">
            <v>Functional</v>
          </cell>
        </row>
        <row r="131">
          <cell r="P131" t="str">
            <v>Completed</v>
          </cell>
          <cell r="T131" t="str">
            <v>Functional</v>
          </cell>
        </row>
        <row r="132">
          <cell r="P132" t="str">
            <v>Completed</v>
          </cell>
          <cell r="T132" t="str">
            <v>Functional</v>
          </cell>
        </row>
        <row r="133">
          <cell r="P133" t="str">
            <v>Completed</v>
          </cell>
          <cell r="T133" t="str">
            <v>Functional</v>
          </cell>
        </row>
        <row r="134">
          <cell r="P134" t="str">
            <v>Completed</v>
          </cell>
          <cell r="T134" t="str">
            <v>Functional</v>
          </cell>
        </row>
        <row r="135">
          <cell r="P135" t="str">
            <v>Completed</v>
          </cell>
          <cell r="T135" t="str">
            <v>Functional</v>
          </cell>
        </row>
        <row r="136">
          <cell r="P136" t="str">
            <v>Completed</v>
          </cell>
          <cell r="T136" t="str">
            <v>Functional</v>
          </cell>
        </row>
        <row r="137">
          <cell r="P137" t="str">
            <v>Completed</v>
          </cell>
          <cell r="T137" t="str">
            <v>Functional</v>
          </cell>
        </row>
        <row r="138">
          <cell r="P138" t="str">
            <v>Completed</v>
          </cell>
          <cell r="T138" t="str">
            <v>Functional</v>
          </cell>
        </row>
        <row r="139">
          <cell r="P139" t="str">
            <v>Completed</v>
          </cell>
          <cell r="T139" t="str">
            <v>Functional</v>
          </cell>
        </row>
        <row r="140">
          <cell r="P140" t="str">
            <v>Completed</v>
          </cell>
          <cell r="T140" t="str">
            <v>Functional</v>
          </cell>
        </row>
        <row r="141">
          <cell r="P141" t="str">
            <v>Completed</v>
          </cell>
          <cell r="T141" t="str">
            <v>Functional</v>
          </cell>
        </row>
        <row r="142">
          <cell r="P142" t="str">
            <v>Completed</v>
          </cell>
          <cell r="T142" t="str">
            <v>Functional</v>
          </cell>
        </row>
        <row r="143">
          <cell r="P143" t="str">
            <v>Completed</v>
          </cell>
          <cell r="T143" t="str">
            <v>Functional</v>
          </cell>
        </row>
        <row r="144">
          <cell r="P144" t="str">
            <v>Completed</v>
          </cell>
          <cell r="T144" t="str">
            <v>Functional</v>
          </cell>
        </row>
        <row r="145">
          <cell r="P145" t="str">
            <v>Completed</v>
          </cell>
          <cell r="T145" t="str">
            <v>Functional</v>
          </cell>
        </row>
        <row r="146">
          <cell r="P146" t="str">
            <v>Completed</v>
          </cell>
          <cell r="T146" t="str">
            <v>Functional</v>
          </cell>
        </row>
        <row r="147">
          <cell r="P147" t="str">
            <v>Completed</v>
          </cell>
          <cell r="T147" t="str">
            <v>Functional</v>
          </cell>
        </row>
        <row r="148">
          <cell r="P148" t="str">
            <v>Completed</v>
          </cell>
          <cell r="T148" t="str">
            <v>Functional</v>
          </cell>
        </row>
        <row r="149">
          <cell r="P149" t="str">
            <v>Completed</v>
          </cell>
          <cell r="T149" t="str">
            <v>Functional</v>
          </cell>
        </row>
        <row r="150">
          <cell r="P150" t="str">
            <v>Completed</v>
          </cell>
          <cell r="T150" t="str">
            <v>Functional</v>
          </cell>
        </row>
        <row r="151">
          <cell r="P151" t="str">
            <v>Completed</v>
          </cell>
          <cell r="T151" t="str">
            <v>Functional</v>
          </cell>
        </row>
        <row r="152">
          <cell r="P152" t="str">
            <v>Completed</v>
          </cell>
          <cell r="T152" t="str">
            <v>Functional</v>
          </cell>
        </row>
        <row r="153">
          <cell r="P153" t="str">
            <v>Completed</v>
          </cell>
          <cell r="T153" t="str">
            <v>Functional</v>
          </cell>
        </row>
        <row r="154">
          <cell r="P154" t="str">
            <v>Completed</v>
          </cell>
          <cell r="T154" t="str">
            <v>Functional</v>
          </cell>
        </row>
        <row r="155">
          <cell r="P155" t="str">
            <v>Completed</v>
          </cell>
          <cell r="T155" t="str">
            <v>Functional</v>
          </cell>
        </row>
        <row r="156">
          <cell r="P156" t="str">
            <v>Completed</v>
          </cell>
          <cell r="T156" t="str">
            <v>Functional</v>
          </cell>
        </row>
        <row r="157">
          <cell r="P157" t="str">
            <v>Completed</v>
          </cell>
          <cell r="T157" t="str">
            <v>Functional</v>
          </cell>
        </row>
        <row r="158">
          <cell r="P158" t="str">
            <v>Completed</v>
          </cell>
          <cell r="T158" t="str">
            <v>Functional</v>
          </cell>
        </row>
        <row r="159">
          <cell r="P159" t="str">
            <v>Completed</v>
          </cell>
          <cell r="T159" t="str">
            <v>Functional</v>
          </cell>
        </row>
        <row r="160">
          <cell r="P160" t="str">
            <v>Completed</v>
          </cell>
          <cell r="T160" t="str">
            <v>Functional</v>
          </cell>
        </row>
        <row r="161">
          <cell r="P161" t="str">
            <v>Completed</v>
          </cell>
          <cell r="T161" t="str">
            <v>Functional</v>
          </cell>
        </row>
        <row r="162">
          <cell r="P162" t="str">
            <v>Completed</v>
          </cell>
          <cell r="T162" t="str">
            <v>Functional</v>
          </cell>
        </row>
        <row r="163">
          <cell r="P163" t="str">
            <v>Completed</v>
          </cell>
          <cell r="T163" t="str">
            <v>Functional</v>
          </cell>
        </row>
        <row r="164">
          <cell r="P164" t="str">
            <v>Completed</v>
          </cell>
          <cell r="T164" t="str">
            <v>Functional</v>
          </cell>
        </row>
        <row r="165">
          <cell r="P165" t="str">
            <v>Completed</v>
          </cell>
          <cell r="T165" t="str">
            <v>Functional</v>
          </cell>
        </row>
        <row r="166">
          <cell r="P166" t="str">
            <v>Completed</v>
          </cell>
          <cell r="T166" t="str">
            <v>Functional</v>
          </cell>
        </row>
        <row r="167">
          <cell r="P167" t="str">
            <v>Completed</v>
          </cell>
          <cell r="T167" t="str">
            <v>Functional</v>
          </cell>
        </row>
        <row r="168">
          <cell r="P168" t="str">
            <v>Completed</v>
          </cell>
          <cell r="T168" t="str">
            <v>Functional</v>
          </cell>
        </row>
        <row r="169">
          <cell r="P169" t="str">
            <v>Completed</v>
          </cell>
          <cell r="T169" t="str">
            <v>Functional</v>
          </cell>
        </row>
        <row r="170">
          <cell r="P170" t="str">
            <v>Completed</v>
          </cell>
          <cell r="T170" t="str">
            <v>Functional</v>
          </cell>
        </row>
        <row r="171">
          <cell r="P171" t="str">
            <v>Completed</v>
          </cell>
          <cell r="T171" t="str">
            <v>Functional</v>
          </cell>
        </row>
        <row r="172">
          <cell r="P172" t="str">
            <v>Completed</v>
          </cell>
          <cell r="T172" t="str">
            <v>Functional</v>
          </cell>
        </row>
        <row r="173">
          <cell r="P173" t="str">
            <v>Completed</v>
          </cell>
          <cell r="T173" t="str">
            <v>Functional</v>
          </cell>
        </row>
        <row r="174">
          <cell r="P174" t="str">
            <v>Completed</v>
          </cell>
          <cell r="T174" t="str">
            <v>Functional</v>
          </cell>
        </row>
        <row r="175">
          <cell r="P175" t="str">
            <v>Completed</v>
          </cell>
          <cell r="T175" t="str">
            <v>Functional</v>
          </cell>
        </row>
        <row r="176">
          <cell r="P176" t="str">
            <v>Completed</v>
          </cell>
          <cell r="T176" t="str">
            <v>Functional</v>
          </cell>
        </row>
        <row r="177">
          <cell r="P177" t="str">
            <v>Completed</v>
          </cell>
          <cell r="T177" t="str">
            <v>Functional</v>
          </cell>
        </row>
        <row r="178">
          <cell r="P178" t="str">
            <v>Completed</v>
          </cell>
          <cell r="T178" t="str">
            <v>Functional</v>
          </cell>
        </row>
        <row r="179">
          <cell r="P179" t="str">
            <v>Completed</v>
          </cell>
          <cell r="T179" t="str">
            <v>Functional</v>
          </cell>
        </row>
        <row r="180">
          <cell r="P180" t="str">
            <v>Completed</v>
          </cell>
          <cell r="T180" t="str">
            <v>Functional</v>
          </cell>
        </row>
        <row r="181">
          <cell r="P181" t="str">
            <v>Completed</v>
          </cell>
          <cell r="T181" t="str">
            <v>Functional</v>
          </cell>
        </row>
        <row r="182">
          <cell r="P182" t="str">
            <v>Completed</v>
          </cell>
          <cell r="T182" t="str">
            <v>Functional</v>
          </cell>
        </row>
        <row r="183">
          <cell r="P183" t="str">
            <v>Completed</v>
          </cell>
          <cell r="T183" t="str">
            <v>Functional</v>
          </cell>
        </row>
        <row r="184">
          <cell r="P184" t="str">
            <v>Completed</v>
          </cell>
          <cell r="T184" t="str">
            <v>Functional</v>
          </cell>
        </row>
        <row r="185">
          <cell r="P185" t="str">
            <v>Completed</v>
          </cell>
          <cell r="T185" t="str">
            <v>Functional</v>
          </cell>
        </row>
        <row r="186">
          <cell r="P186" t="str">
            <v>Completed</v>
          </cell>
          <cell r="T186" t="str">
            <v>Functional</v>
          </cell>
        </row>
        <row r="187">
          <cell r="P187" t="str">
            <v>Completed</v>
          </cell>
          <cell r="T187" t="str">
            <v>Functional</v>
          </cell>
        </row>
        <row r="188">
          <cell r="P188" t="str">
            <v>Completed</v>
          </cell>
          <cell r="T188" t="str">
            <v>Functional</v>
          </cell>
        </row>
        <row r="189">
          <cell r="P189" t="str">
            <v>Completed</v>
          </cell>
          <cell r="T189" t="str">
            <v>Functional</v>
          </cell>
        </row>
        <row r="190">
          <cell r="P190" t="str">
            <v>Completed</v>
          </cell>
          <cell r="T190" t="str">
            <v>Functional</v>
          </cell>
        </row>
        <row r="191">
          <cell r="P191" t="str">
            <v>Completed</v>
          </cell>
          <cell r="T191" t="str">
            <v>Functional</v>
          </cell>
        </row>
        <row r="192">
          <cell r="P192" t="str">
            <v>Completed</v>
          </cell>
          <cell r="T192" t="str">
            <v>Functional</v>
          </cell>
        </row>
        <row r="193">
          <cell r="P193" t="str">
            <v>Completed</v>
          </cell>
          <cell r="T193" t="str">
            <v>Functional</v>
          </cell>
        </row>
        <row r="194">
          <cell r="P194" t="str">
            <v>Completed</v>
          </cell>
          <cell r="T194" t="str">
            <v>Functional</v>
          </cell>
        </row>
        <row r="195">
          <cell r="P195" t="str">
            <v>Completed</v>
          </cell>
          <cell r="T195" t="str">
            <v>Functional</v>
          </cell>
        </row>
        <row r="196">
          <cell r="P196" t="str">
            <v>Completed</v>
          </cell>
          <cell r="T196" t="str">
            <v>Functional</v>
          </cell>
        </row>
        <row r="197">
          <cell r="P197" t="str">
            <v>Completed</v>
          </cell>
          <cell r="T197" t="str">
            <v>Functional</v>
          </cell>
        </row>
        <row r="198">
          <cell r="P198" t="str">
            <v>Completed</v>
          </cell>
          <cell r="T198" t="str">
            <v>Functional</v>
          </cell>
        </row>
        <row r="199">
          <cell r="P199" t="str">
            <v>Completed</v>
          </cell>
          <cell r="T199" t="str">
            <v>Functional</v>
          </cell>
        </row>
        <row r="200">
          <cell r="P200" t="str">
            <v>Completed</v>
          </cell>
          <cell r="T200" t="str">
            <v>Functional</v>
          </cell>
        </row>
        <row r="201">
          <cell r="P201" t="str">
            <v>Completed</v>
          </cell>
          <cell r="T201" t="str">
            <v>Functional</v>
          </cell>
        </row>
        <row r="202">
          <cell r="P202" t="str">
            <v>Completed</v>
          </cell>
          <cell r="T202" t="str">
            <v>Functional</v>
          </cell>
        </row>
        <row r="203">
          <cell r="P203" t="str">
            <v>Completed</v>
          </cell>
          <cell r="T203" t="str">
            <v>Functional</v>
          </cell>
        </row>
        <row r="204">
          <cell r="P204" t="str">
            <v>Completed</v>
          </cell>
          <cell r="T204" t="str">
            <v>Functional</v>
          </cell>
        </row>
        <row r="205">
          <cell r="P205" t="str">
            <v>Completed</v>
          </cell>
          <cell r="T205" t="str">
            <v>Functional</v>
          </cell>
        </row>
        <row r="206">
          <cell r="P206" t="str">
            <v>Completed</v>
          </cell>
          <cell r="T206" t="str">
            <v>Functional</v>
          </cell>
        </row>
        <row r="207">
          <cell r="P207" t="str">
            <v>Completed</v>
          </cell>
          <cell r="T207" t="str">
            <v>Functional</v>
          </cell>
        </row>
        <row r="208">
          <cell r="P208" t="str">
            <v>Completed</v>
          </cell>
          <cell r="T208" t="str">
            <v>Functional</v>
          </cell>
        </row>
        <row r="209">
          <cell r="P209" t="str">
            <v>Completed</v>
          </cell>
          <cell r="T209" t="str">
            <v>Functional</v>
          </cell>
        </row>
        <row r="210">
          <cell r="P210" t="str">
            <v>Completed</v>
          </cell>
          <cell r="T210" t="str">
            <v>Functional</v>
          </cell>
        </row>
        <row r="211">
          <cell r="P211" t="str">
            <v>Completed</v>
          </cell>
          <cell r="T211" t="str">
            <v>Functional</v>
          </cell>
        </row>
        <row r="212">
          <cell r="P212" t="str">
            <v>Completed</v>
          </cell>
          <cell r="T212" t="str">
            <v>Functional</v>
          </cell>
        </row>
        <row r="213">
          <cell r="P213" t="str">
            <v>Completed</v>
          </cell>
          <cell r="T213" t="str">
            <v>Functional</v>
          </cell>
        </row>
        <row r="214">
          <cell r="P214" t="str">
            <v>Completed</v>
          </cell>
          <cell r="T214" t="str">
            <v>Functional</v>
          </cell>
        </row>
        <row r="215">
          <cell r="P215" t="str">
            <v>Completed</v>
          </cell>
          <cell r="T215" t="str">
            <v>Functional</v>
          </cell>
        </row>
        <row r="216">
          <cell r="P216" t="str">
            <v>Completed</v>
          </cell>
          <cell r="T216" t="str">
            <v>Functional</v>
          </cell>
        </row>
        <row r="217">
          <cell r="P217" t="str">
            <v>Completed</v>
          </cell>
          <cell r="T217" t="str">
            <v>Functional</v>
          </cell>
        </row>
        <row r="218">
          <cell r="P218" t="str">
            <v>Completed</v>
          </cell>
          <cell r="T218" t="str">
            <v>Functional</v>
          </cell>
        </row>
        <row r="219">
          <cell r="P219" t="str">
            <v>Completed</v>
          </cell>
          <cell r="T219" t="str">
            <v>Functional</v>
          </cell>
        </row>
        <row r="222">
          <cell r="P222" t="str">
            <v>Automated</v>
          </cell>
          <cell r="T222" t="str">
            <v>Test Adequacy</v>
          </cell>
        </row>
        <row r="223">
          <cell r="P223" t="str">
            <v>Completed</v>
          </cell>
          <cell r="T223" t="str">
            <v>Functional</v>
          </cell>
        </row>
        <row r="224">
          <cell r="P224" t="str">
            <v>Completed</v>
          </cell>
          <cell r="T224" t="str">
            <v>Functional</v>
          </cell>
        </row>
        <row r="225">
          <cell r="P225" t="str">
            <v>Completed</v>
          </cell>
          <cell r="T225" t="str">
            <v>Functional</v>
          </cell>
        </row>
        <row r="226">
          <cell r="P226" t="str">
            <v>Completed</v>
          </cell>
          <cell r="T226" t="str">
            <v>Functional</v>
          </cell>
        </row>
        <row r="227">
          <cell r="P227" t="str">
            <v>Completed</v>
          </cell>
          <cell r="T227" t="str">
            <v>Functional</v>
          </cell>
        </row>
        <row r="228">
          <cell r="P228" t="str">
            <v>Completed</v>
          </cell>
          <cell r="T228" t="str">
            <v>Functional</v>
          </cell>
        </row>
        <row r="229">
          <cell r="P229" t="str">
            <v>Completed</v>
          </cell>
          <cell r="T229" t="str">
            <v>Functional</v>
          </cell>
        </row>
        <row r="230">
          <cell r="P230" t="str">
            <v>Completed</v>
          </cell>
          <cell r="T230" t="str">
            <v>Functional</v>
          </cell>
        </row>
        <row r="231">
          <cell r="P231" t="str">
            <v>Completed</v>
          </cell>
          <cell r="T231" t="str">
            <v>Functional</v>
          </cell>
        </row>
        <row r="232">
          <cell r="P232" t="str">
            <v>Completed</v>
          </cell>
          <cell r="T232" t="str">
            <v>Functional</v>
          </cell>
        </row>
        <row r="233">
          <cell r="P233" t="str">
            <v>Completed</v>
          </cell>
          <cell r="T233" t="str">
            <v>Functional</v>
          </cell>
        </row>
        <row r="234">
          <cell r="P234" t="str">
            <v>Completed</v>
          </cell>
          <cell r="T234" t="str">
            <v>Functional</v>
          </cell>
        </row>
        <row r="235">
          <cell r="P235" t="str">
            <v>Completed</v>
          </cell>
          <cell r="T235" t="str">
            <v>Functional</v>
          </cell>
        </row>
        <row r="236">
          <cell r="P236" t="str">
            <v>Completed</v>
          </cell>
          <cell r="T236" t="str">
            <v>Functional</v>
          </cell>
        </row>
        <row r="237">
          <cell r="P237" t="str">
            <v>Completed</v>
          </cell>
          <cell r="T237" t="str">
            <v>Functional</v>
          </cell>
        </row>
        <row r="238">
          <cell r="P238" t="str">
            <v>Completed</v>
          </cell>
          <cell r="T238" t="str">
            <v>Functional</v>
          </cell>
        </row>
        <row r="239">
          <cell r="P239" t="str">
            <v>Completed</v>
          </cell>
          <cell r="T239" t="str">
            <v>Functional</v>
          </cell>
        </row>
        <row r="240">
          <cell r="P240" t="str">
            <v>Completed</v>
          </cell>
          <cell r="T240" t="str">
            <v>Functional</v>
          </cell>
        </row>
        <row r="241">
          <cell r="P241" t="str">
            <v>Completed</v>
          </cell>
          <cell r="T241" t="str">
            <v>Functional</v>
          </cell>
        </row>
        <row r="242">
          <cell r="P242" t="str">
            <v>Completed</v>
          </cell>
          <cell r="T242" t="str">
            <v>Functional</v>
          </cell>
        </row>
        <row r="243">
          <cell r="P243" t="str">
            <v>Completed</v>
          </cell>
          <cell r="T243" t="str">
            <v>Functional</v>
          </cell>
        </row>
        <row r="244">
          <cell r="P244" t="str">
            <v>Completed</v>
          </cell>
          <cell r="T244" t="str">
            <v>Functional</v>
          </cell>
        </row>
        <row r="245">
          <cell r="P245" t="str">
            <v>Completed</v>
          </cell>
          <cell r="T245" t="str">
            <v>Functional</v>
          </cell>
        </row>
        <row r="246">
          <cell r="P246" t="str">
            <v>Completed</v>
          </cell>
          <cell r="T246" t="str">
            <v>Functional</v>
          </cell>
        </row>
        <row r="247">
          <cell r="P247" t="str">
            <v>Completed</v>
          </cell>
          <cell r="T247" t="str">
            <v>Functional</v>
          </cell>
        </row>
        <row r="248">
          <cell r="P248" t="str">
            <v>Completed</v>
          </cell>
          <cell r="T248" t="str">
            <v>Functional</v>
          </cell>
        </row>
        <row r="249">
          <cell r="P249" t="str">
            <v>Completed</v>
          </cell>
          <cell r="T249" t="str">
            <v>Functional</v>
          </cell>
        </row>
        <row r="250">
          <cell r="P250" t="str">
            <v>Completed</v>
          </cell>
          <cell r="T250" t="str">
            <v>Functional</v>
          </cell>
        </row>
        <row r="251">
          <cell r="P251" t="str">
            <v>Completed</v>
          </cell>
          <cell r="T251" t="str">
            <v>Functional</v>
          </cell>
        </row>
        <row r="252">
          <cell r="P252" t="str">
            <v>Completed</v>
          </cell>
          <cell r="T252" t="str">
            <v>Functional</v>
          </cell>
        </row>
        <row r="253">
          <cell r="P253" t="str">
            <v>Completed</v>
          </cell>
          <cell r="T253" t="str">
            <v>Functional</v>
          </cell>
        </row>
        <row r="254">
          <cell r="P254" t="str">
            <v>Completed</v>
          </cell>
          <cell r="T254" t="str">
            <v>Functional</v>
          </cell>
        </row>
        <row r="255">
          <cell r="P255" t="str">
            <v>Completed</v>
          </cell>
          <cell r="T255" t="str">
            <v>Functional</v>
          </cell>
        </row>
        <row r="256">
          <cell r="P256" t="str">
            <v>Completed</v>
          </cell>
          <cell r="T256" t="str">
            <v>Functional</v>
          </cell>
        </row>
        <row r="257">
          <cell r="P257" t="str">
            <v>Completed</v>
          </cell>
          <cell r="T257" t="str">
            <v>Functional</v>
          </cell>
        </row>
        <row r="258">
          <cell r="P258" t="str">
            <v>Completed</v>
          </cell>
          <cell r="T258" t="str">
            <v>Functional</v>
          </cell>
        </row>
        <row r="259">
          <cell r="P259" t="str">
            <v>Completed</v>
          </cell>
          <cell r="T259" t="str">
            <v>Functional</v>
          </cell>
        </row>
        <row r="260">
          <cell r="P260" t="str">
            <v>Completed</v>
          </cell>
          <cell r="T260" t="str">
            <v>Functional</v>
          </cell>
        </row>
        <row r="261">
          <cell r="P261" t="str">
            <v>Completed</v>
          </cell>
          <cell r="T261" t="str">
            <v>Functional</v>
          </cell>
        </row>
        <row r="262">
          <cell r="P262" t="str">
            <v>Completed</v>
          </cell>
          <cell r="T262" t="str">
            <v>Functional</v>
          </cell>
        </row>
        <row r="263">
          <cell r="P263" t="str">
            <v>Completed</v>
          </cell>
          <cell r="T263" t="str">
            <v>Functional</v>
          </cell>
        </row>
        <row r="264">
          <cell r="P264" t="str">
            <v>Completed</v>
          </cell>
          <cell r="T264" t="str">
            <v>Functional</v>
          </cell>
        </row>
        <row r="265">
          <cell r="P265" t="str">
            <v>Completed</v>
          </cell>
          <cell r="T265" t="str">
            <v>Functional</v>
          </cell>
        </row>
        <row r="266">
          <cell r="P266" t="str">
            <v>Completed</v>
          </cell>
          <cell r="T266" t="str">
            <v>Functional</v>
          </cell>
        </row>
        <row r="267">
          <cell r="P267" t="str">
            <v>Completed</v>
          </cell>
          <cell r="T267" t="str">
            <v>Functional</v>
          </cell>
        </row>
        <row r="268">
          <cell r="P268" t="str">
            <v>Completed</v>
          </cell>
          <cell r="T268" t="str">
            <v>Functional</v>
          </cell>
        </row>
        <row r="269">
          <cell r="P269" t="str">
            <v>Completed</v>
          </cell>
          <cell r="T269" t="str">
            <v>Functional</v>
          </cell>
        </row>
        <row r="270">
          <cell r="P270" t="str">
            <v>Completed</v>
          </cell>
          <cell r="T270" t="str">
            <v>Functional</v>
          </cell>
        </row>
        <row r="271">
          <cell r="P271" t="str">
            <v>Completed</v>
          </cell>
          <cell r="T271" t="str">
            <v>Functional</v>
          </cell>
        </row>
        <row r="272">
          <cell r="P272" t="str">
            <v>Completed</v>
          </cell>
          <cell r="T272" t="str">
            <v>Functional</v>
          </cell>
        </row>
        <row r="273">
          <cell r="P273" t="str">
            <v>Completed</v>
          </cell>
          <cell r="T273" t="str">
            <v>Functional</v>
          </cell>
        </row>
        <row r="274">
          <cell r="P274" t="str">
            <v>Completed</v>
          </cell>
          <cell r="T274" t="str">
            <v>Functional</v>
          </cell>
        </row>
        <row r="275">
          <cell r="P275" t="str">
            <v>Completed</v>
          </cell>
          <cell r="T275" t="str">
            <v>Functional</v>
          </cell>
        </row>
        <row r="276">
          <cell r="P276" t="str">
            <v>Completed</v>
          </cell>
          <cell r="T276" t="str">
            <v>Functional</v>
          </cell>
        </row>
        <row r="277">
          <cell r="P277" t="str">
            <v>Completed</v>
          </cell>
          <cell r="T277" t="str">
            <v>Functional</v>
          </cell>
        </row>
        <row r="278">
          <cell r="P278" t="str">
            <v>Completed</v>
          </cell>
          <cell r="T278" t="str">
            <v>Functional</v>
          </cell>
        </row>
        <row r="279">
          <cell r="P279" t="str">
            <v>Completed</v>
          </cell>
          <cell r="T279" t="str">
            <v>Functional</v>
          </cell>
        </row>
        <row r="280">
          <cell r="P280" t="str">
            <v>Completed</v>
          </cell>
          <cell r="T280" t="str">
            <v>Functional</v>
          </cell>
        </row>
        <row r="281">
          <cell r="P281" t="str">
            <v>Completed</v>
          </cell>
          <cell r="T281" t="str">
            <v>Functional</v>
          </cell>
        </row>
        <row r="282">
          <cell r="P282" t="str">
            <v>Completed</v>
          </cell>
          <cell r="T282" t="str">
            <v>Functional</v>
          </cell>
        </row>
        <row r="283">
          <cell r="P283" t="str">
            <v>Completed</v>
          </cell>
          <cell r="T283" t="str">
            <v>Functional</v>
          </cell>
        </row>
        <row r="284">
          <cell r="P284" t="str">
            <v>Completed</v>
          </cell>
          <cell r="T284" t="str">
            <v>Functional</v>
          </cell>
        </row>
        <row r="285">
          <cell r="P285" t="str">
            <v>Completed</v>
          </cell>
          <cell r="T285" t="str">
            <v>Functional</v>
          </cell>
        </row>
        <row r="286">
          <cell r="P286" t="str">
            <v>Completed</v>
          </cell>
          <cell r="T286" t="str">
            <v>Functional</v>
          </cell>
        </row>
        <row r="287">
          <cell r="P287" t="str">
            <v>Completed</v>
          </cell>
          <cell r="T287" t="str">
            <v>Functional</v>
          </cell>
        </row>
        <row r="288">
          <cell r="P288" t="str">
            <v>Completed</v>
          </cell>
          <cell r="T288" t="str">
            <v>Functional</v>
          </cell>
        </row>
        <row r="289">
          <cell r="P289" t="str">
            <v>Completed</v>
          </cell>
          <cell r="T289" t="str">
            <v>Functional</v>
          </cell>
        </row>
        <row r="290">
          <cell r="P290" t="str">
            <v>Completed</v>
          </cell>
          <cell r="T290" t="str">
            <v>Functional</v>
          </cell>
        </row>
        <row r="291">
          <cell r="P291" t="str">
            <v>Completed</v>
          </cell>
          <cell r="T291" t="str">
            <v>Functional</v>
          </cell>
        </row>
        <row r="292">
          <cell r="P292" t="str">
            <v>Completed</v>
          </cell>
          <cell r="T292" t="str">
            <v>Functional</v>
          </cell>
        </row>
        <row r="293">
          <cell r="P293" t="str">
            <v>Completed</v>
          </cell>
          <cell r="T293" t="str">
            <v>Functional</v>
          </cell>
        </row>
        <row r="294">
          <cell r="P294" t="str">
            <v>Completed</v>
          </cell>
          <cell r="T294" t="str">
            <v>Functional</v>
          </cell>
        </row>
        <row r="295">
          <cell r="P295" t="str">
            <v>Completed</v>
          </cell>
          <cell r="T295" t="str">
            <v>Functional</v>
          </cell>
        </row>
        <row r="296">
          <cell r="P296" t="str">
            <v>Completed</v>
          </cell>
          <cell r="T296" t="str">
            <v>Functional</v>
          </cell>
        </row>
        <row r="297">
          <cell r="P297" t="str">
            <v>Completed</v>
          </cell>
          <cell r="T297" t="str">
            <v>Functional</v>
          </cell>
        </row>
        <row r="298">
          <cell r="P298" t="str">
            <v>Completed</v>
          </cell>
          <cell r="T298" t="str">
            <v>Functional</v>
          </cell>
        </row>
        <row r="299">
          <cell r="P299" t="str">
            <v>Completed</v>
          </cell>
          <cell r="T299" t="str">
            <v>Functional</v>
          </cell>
        </row>
        <row r="300">
          <cell r="P300" t="str">
            <v>Completed</v>
          </cell>
          <cell r="T300" t="str">
            <v>Functional</v>
          </cell>
        </row>
        <row r="301">
          <cell r="P301" t="str">
            <v>Completed</v>
          </cell>
          <cell r="T301" t="str">
            <v>Functional</v>
          </cell>
        </row>
        <row r="302">
          <cell r="P302" t="str">
            <v>Completed</v>
          </cell>
          <cell r="T302" t="str">
            <v>Functional</v>
          </cell>
        </row>
        <row r="303">
          <cell r="P303" t="str">
            <v>Completed</v>
          </cell>
          <cell r="T303" t="str">
            <v>Functional</v>
          </cell>
        </row>
        <row r="304">
          <cell r="P304" t="str">
            <v>Completed</v>
          </cell>
          <cell r="T304" t="str">
            <v>Functional</v>
          </cell>
        </row>
        <row r="305">
          <cell r="P305" t="str">
            <v>Completed</v>
          </cell>
          <cell r="T305" t="str">
            <v>Functional</v>
          </cell>
        </row>
        <row r="306">
          <cell r="P306" t="str">
            <v>Completed</v>
          </cell>
          <cell r="T306" t="str">
            <v>Functional</v>
          </cell>
        </row>
        <row r="307">
          <cell r="P307" t="str">
            <v>Completed</v>
          </cell>
          <cell r="T307" t="str">
            <v>Functional</v>
          </cell>
        </row>
        <row r="308">
          <cell r="P308" t="str">
            <v>Completed</v>
          </cell>
          <cell r="T308" t="str">
            <v>Functional</v>
          </cell>
        </row>
        <row r="309">
          <cell r="P309" t="str">
            <v>Completed</v>
          </cell>
          <cell r="T309" t="str">
            <v>Functional</v>
          </cell>
        </row>
        <row r="310">
          <cell r="P310" t="str">
            <v>Completed</v>
          </cell>
          <cell r="T310" t="str">
            <v>Functional</v>
          </cell>
        </row>
        <row r="311">
          <cell r="P311" t="str">
            <v>Completed</v>
          </cell>
          <cell r="T311" t="str">
            <v>Functional</v>
          </cell>
        </row>
        <row r="312">
          <cell r="P312" t="str">
            <v>Completed</v>
          </cell>
          <cell r="T312" t="str">
            <v>Functional</v>
          </cell>
        </row>
        <row r="313">
          <cell r="P313" t="str">
            <v>Completed</v>
          </cell>
          <cell r="T313" t="str">
            <v>Functional</v>
          </cell>
        </row>
        <row r="314">
          <cell r="P314" t="str">
            <v>Completed</v>
          </cell>
          <cell r="T314" t="str">
            <v>Functional</v>
          </cell>
        </row>
        <row r="315">
          <cell r="P315" t="str">
            <v>Completed</v>
          </cell>
          <cell r="T315" t="str">
            <v>Functional</v>
          </cell>
        </row>
        <row r="316">
          <cell r="P316" t="str">
            <v>Completed</v>
          </cell>
          <cell r="T316" t="str">
            <v>Functional</v>
          </cell>
        </row>
        <row r="317">
          <cell r="P317" t="str">
            <v>Completed</v>
          </cell>
          <cell r="T317" t="str">
            <v>Functional</v>
          </cell>
        </row>
        <row r="318">
          <cell r="P318" t="str">
            <v>Completed</v>
          </cell>
          <cell r="T318" t="str">
            <v>Functional</v>
          </cell>
        </row>
        <row r="319">
          <cell r="P319" t="str">
            <v>Completed</v>
          </cell>
          <cell r="T319" t="str">
            <v>Functional</v>
          </cell>
        </row>
        <row r="320">
          <cell r="P320" t="str">
            <v>Completed</v>
          </cell>
          <cell r="T320" t="str">
            <v>Functional</v>
          </cell>
        </row>
        <row r="321">
          <cell r="P321" t="str">
            <v>Completed</v>
          </cell>
          <cell r="T321" t="str">
            <v>Functional</v>
          </cell>
        </row>
        <row r="322">
          <cell r="P322" t="str">
            <v>Completed</v>
          </cell>
          <cell r="T322" t="str">
            <v>Functional</v>
          </cell>
        </row>
        <row r="323">
          <cell r="P323" t="str">
            <v>Completed</v>
          </cell>
          <cell r="T323" t="str">
            <v>Functional</v>
          </cell>
        </row>
        <row r="324">
          <cell r="P324" t="str">
            <v>Completed</v>
          </cell>
          <cell r="T324" t="str">
            <v>Functional</v>
          </cell>
        </row>
        <row r="325">
          <cell r="P325" t="str">
            <v>Completed</v>
          </cell>
          <cell r="T325" t="str">
            <v>Functional</v>
          </cell>
        </row>
        <row r="326">
          <cell r="P326" t="str">
            <v>Completed</v>
          </cell>
          <cell r="T326" t="str">
            <v>Functional</v>
          </cell>
        </row>
        <row r="327">
          <cell r="P327" t="str">
            <v>Completed</v>
          </cell>
          <cell r="T327" t="str">
            <v>Functional</v>
          </cell>
        </row>
        <row r="328">
          <cell r="P328" t="str">
            <v>Completed</v>
          </cell>
          <cell r="T328" t="str">
            <v>Functional</v>
          </cell>
        </row>
        <row r="329">
          <cell r="P329" t="str">
            <v>Completed</v>
          </cell>
          <cell r="T329" t="str">
            <v>Functional</v>
          </cell>
        </row>
        <row r="330">
          <cell r="P330" t="str">
            <v>Completed</v>
          </cell>
          <cell r="T330" t="str">
            <v>Functional</v>
          </cell>
        </row>
        <row r="331">
          <cell r="P331" t="str">
            <v>Completed</v>
          </cell>
          <cell r="T331" t="str">
            <v>Functional</v>
          </cell>
        </row>
        <row r="332">
          <cell r="P332" t="str">
            <v>Completed</v>
          </cell>
          <cell r="T332" t="str">
            <v>Functional</v>
          </cell>
        </row>
        <row r="333">
          <cell r="P333" t="str">
            <v>Completed</v>
          </cell>
          <cell r="T333" t="str">
            <v>Functional</v>
          </cell>
        </row>
        <row r="334">
          <cell r="P334" t="str">
            <v>Completed</v>
          </cell>
          <cell r="T334" t="str">
            <v>Functional</v>
          </cell>
        </row>
        <row r="335">
          <cell r="P335" t="str">
            <v>Completed</v>
          </cell>
          <cell r="T335" t="str">
            <v>Functional</v>
          </cell>
        </row>
        <row r="336">
          <cell r="P336" t="str">
            <v>Completed</v>
          </cell>
          <cell r="T336" t="str">
            <v>Functional</v>
          </cell>
        </row>
        <row r="337">
          <cell r="P337" t="str">
            <v>Completed</v>
          </cell>
          <cell r="T337" t="str">
            <v>Functional</v>
          </cell>
        </row>
        <row r="338">
          <cell r="P338" t="str">
            <v>Completed</v>
          </cell>
          <cell r="T338" t="str">
            <v>Functional</v>
          </cell>
        </row>
        <row r="339">
          <cell r="P339" t="str">
            <v>Completed</v>
          </cell>
          <cell r="T339" t="str">
            <v>Functional</v>
          </cell>
        </row>
        <row r="340">
          <cell r="P340" t="str">
            <v>Completed</v>
          </cell>
          <cell r="T340" t="str">
            <v>Functional</v>
          </cell>
        </row>
        <row r="341">
          <cell r="P341" t="str">
            <v>Completed</v>
          </cell>
          <cell r="T341" t="str">
            <v>Functional</v>
          </cell>
        </row>
        <row r="342">
          <cell r="P342" t="str">
            <v>Completed</v>
          </cell>
          <cell r="T342" t="str">
            <v>Functional</v>
          </cell>
        </row>
        <row r="343">
          <cell r="P343" t="str">
            <v>Completed</v>
          </cell>
          <cell r="T343" t="str">
            <v>Functional</v>
          </cell>
        </row>
        <row r="344">
          <cell r="P344" t="str">
            <v>Completed</v>
          </cell>
          <cell r="T344" t="str">
            <v>Functional</v>
          </cell>
        </row>
        <row r="345">
          <cell r="P345" t="str">
            <v>Completed</v>
          </cell>
          <cell r="T345" t="str">
            <v>Functional</v>
          </cell>
        </row>
        <row r="346">
          <cell r="P346" t="str">
            <v>Completed</v>
          </cell>
          <cell r="T346" t="str">
            <v>Functional</v>
          </cell>
        </row>
        <row r="347">
          <cell r="P347" t="str">
            <v>Completed</v>
          </cell>
          <cell r="T347" t="str">
            <v>Functional</v>
          </cell>
        </row>
        <row r="348">
          <cell r="P348" t="str">
            <v>Completed</v>
          </cell>
          <cell r="T348" t="str">
            <v>Functional</v>
          </cell>
        </row>
        <row r="349">
          <cell r="P349" t="str">
            <v>Completed</v>
          </cell>
          <cell r="T349" t="str">
            <v>Functional</v>
          </cell>
        </row>
        <row r="350">
          <cell r="P350" t="str">
            <v>Completed</v>
          </cell>
          <cell r="T350" t="str">
            <v>Functional</v>
          </cell>
        </row>
        <row r="351">
          <cell r="P351" t="str">
            <v>Completed</v>
          </cell>
          <cell r="T351" t="str">
            <v>Functional</v>
          </cell>
        </row>
        <row r="352">
          <cell r="P352" t="str">
            <v>Completed</v>
          </cell>
          <cell r="T352" t="str">
            <v>Functional</v>
          </cell>
        </row>
        <row r="353">
          <cell r="P353" t="str">
            <v>Completed</v>
          </cell>
          <cell r="T353" t="str">
            <v>Functional</v>
          </cell>
        </row>
        <row r="354">
          <cell r="P354" t="str">
            <v>Completed</v>
          </cell>
          <cell r="T354" t="str">
            <v>Functional</v>
          </cell>
        </row>
        <row r="355">
          <cell r="P355" t="str">
            <v>Completed</v>
          </cell>
          <cell r="T355" t="str">
            <v>Functional</v>
          </cell>
        </row>
        <row r="356">
          <cell r="P356" t="str">
            <v>Completed</v>
          </cell>
          <cell r="T356" t="str">
            <v>Functional</v>
          </cell>
        </row>
        <row r="357">
          <cell r="P357" t="str">
            <v>Completed</v>
          </cell>
          <cell r="T357" t="str">
            <v>Functional</v>
          </cell>
        </row>
        <row r="358">
          <cell r="P358" t="str">
            <v>Completed</v>
          </cell>
          <cell r="T358" t="str">
            <v>Functional</v>
          </cell>
        </row>
        <row r="359">
          <cell r="P359" t="str">
            <v>Completed</v>
          </cell>
          <cell r="T359" t="str">
            <v>Functional</v>
          </cell>
        </row>
        <row r="360">
          <cell r="P360" t="str">
            <v>Completed</v>
          </cell>
          <cell r="T360" t="str">
            <v>Functional</v>
          </cell>
        </row>
        <row r="361">
          <cell r="P361" t="str">
            <v>Completed</v>
          </cell>
          <cell r="T361" t="str">
            <v>Functional</v>
          </cell>
        </row>
        <row r="362">
          <cell r="P362" t="str">
            <v>Completed</v>
          </cell>
          <cell r="T362" t="str">
            <v>Functional</v>
          </cell>
        </row>
        <row r="363">
          <cell r="P363" t="str">
            <v>Completed</v>
          </cell>
          <cell r="T363" t="str">
            <v>Functional</v>
          </cell>
        </row>
        <row r="364">
          <cell r="P364" t="str">
            <v>Completed</v>
          </cell>
          <cell r="T364" t="str">
            <v>Functional</v>
          </cell>
        </row>
        <row r="365">
          <cell r="P365" t="str">
            <v>Completed</v>
          </cell>
          <cell r="T365" t="str">
            <v>Functional</v>
          </cell>
        </row>
        <row r="366">
          <cell r="P366" t="str">
            <v>Completed</v>
          </cell>
          <cell r="T366" t="str">
            <v>Functional</v>
          </cell>
        </row>
        <row r="367">
          <cell r="P367" t="str">
            <v>Completed</v>
          </cell>
          <cell r="T367" t="str">
            <v>Functional</v>
          </cell>
        </row>
        <row r="368">
          <cell r="P368" t="str">
            <v>Completed</v>
          </cell>
          <cell r="T368" t="str">
            <v>Functional</v>
          </cell>
        </row>
        <row r="369">
          <cell r="P369" t="str">
            <v>Completed</v>
          </cell>
          <cell r="T369" t="str">
            <v>Functional</v>
          </cell>
        </row>
        <row r="370">
          <cell r="P370" t="str">
            <v>Completed</v>
          </cell>
          <cell r="T370" t="str">
            <v>Functional</v>
          </cell>
        </row>
        <row r="371">
          <cell r="P371" t="str">
            <v>Completed</v>
          </cell>
          <cell r="T371" t="str">
            <v>Functional</v>
          </cell>
        </row>
        <row r="372">
          <cell r="P372" t="str">
            <v>Completed</v>
          </cell>
          <cell r="T372" t="str">
            <v>Functional</v>
          </cell>
        </row>
        <row r="373">
          <cell r="P373" t="str">
            <v>Completed</v>
          </cell>
          <cell r="T373" t="str">
            <v>Functional</v>
          </cell>
        </row>
        <row r="374">
          <cell r="P374" t="str">
            <v>Completed</v>
          </cell>
          <cell r="T374" t="str">
            <v>Functional</v>
          </cell>
        </row>
        <row r="375">
          <cell r="P375" t="str">
            <v>Completed</v>
          </cell>
          <cell r="T375" t="str">
            <v>Functional</v>
          </cell>
        </row>
        <row r="376">
          <cell r="P376" t="str">
            <v>Completed</v>
          </cell>
          <cell r="T376" t="str">
            <v>Functional</v>
          </cell>
        </row>
        <row r="377">
          <cell r="P377" t="str">
            <v>Completed</v>
          </cell>
          <cell r="T377" t="str">
            <v>Functional</v>
          </cell>
        </row>
        <row r="378">
          <cell r="P378" t="str">
            <v>Completed</v>
          </cell>
          <cell r="T378" t="str">
            <v>Functional</v>
          </cell>
        </row>
        <row r="379">
          <cell r="P379" t="str">
            <v>Completed</v>
          </cell>
          <cell r="T379" t="str">
            <v>Functional</v>
          </cell>
        </row>
        <row r="380">
          <cell r="P380" t="str">
            <v>Completed</v>
          </cell>
          <cell r="T380" t="str">
            <v>Functional</v>
          </cell>
        </row>
        <row r="381">
          <cell r="P381" t="str">
            <v>Completed</v>
          </cell>
          <cell r="T381" t="str">
            <v>Functional</v>
          </cell>
        </row>
        <row r="382">
          <cell r="P382" t="str">
            <v>Completed</v>
          </cell>
          <cell r="T382" t="str">
            <v>Functional</v>
          </cell>
        </row>
        <row r="383">
          <cell r="P383" t="str">
            <v>Completed</v>
          </cell>
          <cell r="T383" t="str">
            <v>Functional</v>
          </cell>
        </row>
        <row r="384">
          <cell r="P384" t="str">
            <v>Completed</v>
          </cell>
          <cell r="T384" t="str">
            <v>Functional</v>
          </cell>
        </row>
        <row r="385">
          <cell r="P385" t="str">
            <v>Completed</v>
          </cell>
          <cell r="T385" t="str">
            <v>Functional</v>
          </cell>
        </row>
        <row r="386">
          <cell r="P386" t="str">
            <v>Completed</v>
          </cell>
          <cell r="T386" t="str">
            <v>Functional</v>
          </cell>
        </row>
        <row r="387">
          <cell r="P387" t="str">
            <v>Completed</v>
          </cell>
          <cell r="T387" t="str">
            <v>Functional</v>
          </cell>
        </row>
        <row r="388">
          <cell r="P388" t="str">
            <v>Completed</v>
          </cell>
          <cell r="T388" t="str">
            <v>Functional</v>
          </cell>
        </row>
        <row r="389">
          <cell r="P389" t="str">
            <v>Completed</v>
          </cell>
          <cell r="T389" t="str">
            <v>Functional</v>
          </cell>
        </row>
        <row r="390">
          <cell r="P390" t="str">
            <v>Completed</v>
          </cell>
          <cell r="T390" t="str">
            <v>Functional</v>
          </cell>
        </row>
        <row r="391">
          <cell r="P391" t="str">
            <v>Completed</v>
          </cell>
          <cell r="T391" t="str">
            <v>Functional</v>
          </cell>
        </row>
        <row r="392">
          <cell r="P392" t="str">
            <v>Completed</v>
          </cell>
          <cell r="T392" t="str">
            <v>Functional</v>
          </cell>
        </row>
        <row r="393">
          <cell r="P393" t="str">
            <v>Completed</v>
          </cell>
          <cell r="T393" t="str">
            <v>Functional</v>
          </cell>
        </row>
        <row r="394">
          <cell r="P394" t="str">
            <v>Completed</v>
          </cell>
          <cell r="T394" t="str">
            <v>Functional</v>
          </cell>
        </row>
        <row r="395">
          <cell r="P395" t="str">
            <v>Completed</v>
          </cell>
          <cell r="T395" t="str">
            <v>Functional</v>
          </cell>
        </row>
        <row r="396">
          <cell r="P396" t="str">
            <v>Completed</v>
          </cell>
          <cell r="T396" t="str">
            <v>Functional</v>
          </cell>
        </row>
        <row r="397">
          <cell r="P397" t="str">
            <v>Completed</v>
          </cell>
          <cell r="T397" t="str">
            <v>Functional</v>
          </cell>
        </row>
        <row r="398">
          <cell r="P398" t="str">
            <v>Completed</v>
          </cell>
          <cell r="T398" t="str">
            <v>Functional</v>
          </cell>
        </row>
        <row r="399">
          <cell r="P399" t="str">
            <v>Completed</v>
          </cell>
          <cell r="T399" t="str">
            <v>Functional</v>
          </cell>
        </row>
        <row r="400">
          <cell r="P400" t="str">
            <v>Completed</v>
          </cell>
          <cell r="T400" t="str">
            <v>Functional</v>
          </cell>
        </row>
        <row r="401">
          <cell r="P401" t="str">
            <v>Completed</v>
          </cell>
          <cell r="T401" t="str">
            <v>Functional</v>
          </cell>
        </row>
        <row r="402">
          <cell r="P402" t="str">
            <v>Completed</v>
          </cell>
          <cell r="T402" t="str">
            <v>Functional</v>
          </cell>
        </row>
        <row r="403">
          <cell r="P403" t="str">
            <v>Completed</v>
          </cell>
          <cell r="T403" t="str">
            <v>Functional</v>
          </cell>
        </row>
        <row r="404">
          <cell r="P404" t="str">
            <v>Completed</v>
          </cell>
          <cell r="T404" t="str">
            <v>Functional</v>
          </cell>
        </row>
        <row r="405">
          <cell r="P405" t="str">
            <v>Completed</v>
          </cell>
          <cell r="T405" t="str">
            <v>Functional</v>
          </cell>
        </row>
        <row r="406">
          <cell r="P406" t="str">
            <v>Completed</v>
          </cell>
          <cell r="T406" t="str">
            <v>Functional</v>
          </cell>
        </row>
        <row r="407">
          <cell r="P407" t="str">
            <v>Completed</v>
          </cell>
          <cell r="T407" t="str">
            <v>Functional</v>
          </cell>
        </row>
        <row r="408">
          <cell r="P408" t="str">
            <v>Completed</v>
          </cell>
          <cell r="T408" t="str">
            <v>Functional</v>
          </cell>
        </row>
        <row r="409">
          <cell r="P409" t="str">
            <v>Completed</v>
          </cell>
          <cell r="T409" t="str">
            <v>Functional</v>
          </cell>
        </row>
        <row r="410">
          <cell r="P410" t="str">
            <v>Completed</v>
          </cell>
          <cell r="T410" t="str">
            <v>Functional</v>
          </cell>
        </row>
        <row r="411">
          <cell r="P411" t="str">
            <v>Completed</v>
          </cell>
          <cell r="T411" t="str">
            <v>Functional</v>
          </cell>
        </row>
        <row r="412">
          <cell r="P412" t="str">
            <v>Completed</v>
          </cell>
          <cell r="T412" t="str">
            <v>Functional</v>
          </cell>
        </row>
        <row r="413">
          <cell r="P413" t="str">
            <v>Completed</v>
          </cell>
          <cell r="T413" t="str">
            <v>Functional</v>
          </cell>
        </row>
        <row r="414">
          <cell r="P414" t="str">
            <v>Completed</v>
          </cell>
          <cell r="T414" t="str">
            <v>Functional</v>
          </cell>
        </row>
        <row r="415">
          <cell r="P415" t="str">
            <v>Completed</v>
          </cell>
          <cell r="T415" t="str">
            <v>Functional</v>
          </cell>
        </row>
        <row r="416">
          <cell r="P416" t="str">
            <v>Completed</v>
          </cell>
          <cell r="T416" t="str">
            <v>Functional</v>
          </cell>
        </row>
        <row r="417">
          <cell r="P417" t="str">
            <v>Completed</v>
          </cell>
          <cell r="T417" t="str">
            <v>Functional</v>
          </cell>
        </row>
        <row r="418">
          <cell r="P418" t="str">
            <v>Completed</v>
          </cell>
          <cell r="T418" t="str">
            <v>Functional</v>
          </cell>
        </row>
        <row r="419">
          <cell r="P419" t="str">
            <v>Planned</v>
          </cell>
          <cell r="T419" t="str">
            <v>Functional</v>
          </cell>
        </row>
        <row r="420">
          <cell r="P420" t="str">
            <v>Planned</v>
          </cell>
          <cell r="T420" t="str">
            <v>Functional</v>
          </cell>
        </row>
        <row r="421">
          <cell r="P421" t="str">
            <v>Planned</v>
          </cell>
          <cell r="T421" t="str">
            <v>Functional</v>
          </cell>
        </row>
        <row r="422">
          <cell r="P422" t="str">
            <v>Planned</v>
          </cell>
          <cell r="T422" t="str">
            <v>Functional</v>
          </cell>
        </row>
        <row r="423">
          <cell r="P423" t="str">
            <v>Planned</v>
          </cell>
          <cell r="T423" t="str">
            <v>Functional</v>
          </cell>
        </row>
        <row r="426">
          <cell r="P426" t="str">
            <v>Automated</v>
          </cell>
          <cell r="T426" t="str">
            <v>Test Adequacy</v>
          </cell>
        </row>
        <row r="427">
          <cell r="P427" t="str">
            <v>Completed</v>
          </cell>
          <cell r="T427" t="str">
            <v>Functional</v>
          </cell>
        </row>
        <row r="428">
          <cell r="P428" t="str">
            <v>Completed</v>
          </cell>
          <cell r="T428" t="str">
            <v>Functional</v>
          </cell>
        </row>
        <row r="429">
          <cell r="P429" t="str">
            <v>Completed</v>
          </cell>
          <cell r="T429" t="str">
            <v>Functional</v>
          </cell>
        </row>
        <row r="430">
          <cell r="P430" t="str">
            <v>Completed</v>
          </cell>
          <cell r="T430" t="str">
            <v>Functional</v>
          </cell>
        </row>
        <row r="431">
          <cell r="P431" t="str">
            <v>Completed</v>
          </cell>
          <cell r="T431" t="str">
            <v>Functional</v>
          </cell>
        </row>
        <row r="432">
          <cell r="P432" t="str">
            <v>Completed</v>
          </cell>
          <cell r="T432" t="str">
            <v>Functional</v>
          </cell>
        </row>
        <row r="433">
          <cell r="P433" t="str">
            <v>Completed</v>
          </cell>
          <cell r="T433" t="str">
            <v>Functional</v>
          </cell>
        </row>
        <row r="434">
          <cell r="P434" t="str">
            <v>Completed</v>
          </cell>
          <cell r="T434" t="str">
            <v>Functional</v>
          </cell>
        </row>
        <row r="435">
          <cell r="P435" t="str">
            <v>Completed</v>
          </cell>
          <cell r="T435" t="str">
            <v>Functional</v>
          </cell>
        </row>
        <row r="436">
          <cell r="P436" t="str">
            <v>Completed</v>
          </cell>
          <cell r="T436" t="str">
            <v>Functional</v>
          </cell>
        </row>
        <row r="437">
          <cell r="P437" t="str">
            <v>Completed</v>
          </cell>
          <cell r="T437" t="str">
            <v>Functional</v>
          </cell>
        </row>
        <row r="438">
          <cell r="P438" t="str">
            <v>Completed</v>
          </cell>
          <cell r="T438" t="str">
            <v>Functional</v>
          </cell>
        </row>
        <row r="439">
          <cell r="P439" t="str">
            <v>Completed</v>
          </cell>
          <cell r="T439" t="str">
            <v>Functional</v>
          </cell>
        </row>
        <row r="440">
          <cell r="P440" t="str">
            <v>Completed</v>
          </cell>
          <cell r="T440" t="str">
            <v>Functional</v>
          </cell>
        </row>
        <row r="441">
          <cell r="P441" t="str">
            <v>Completed</v>
          </cell>
          <cell r="T441" t="str">
            <v>Functional</v>
          </cell>
        </row>
        <row r="442">
          <cell r="P442" t="str">
            <v>Completed</v>
          </cell>
          <cell r="T442" t="str">
            <v>Functional</v>
          </cell>
        </row>
        <row r="443">
          <cell r="P443" t="str">
            <v>Completed</v>
          </cell>
          <cell r="T443" t="str">
            <v>Functional</v>
          </cell>
        </row>
        <row r="444">
          <cell r="P444" t="str">
            <v>Completed</v>
          </cell>
          <cell r="T444" t="str">
            <v>Functional</v>
          </cell>
        </row>
        <row r="445">
          <cell r="P445" t="str">
            <v>Completed</v>
          </cell>
          <cell r="T445" t="str">
            <v>Functional</v>
          </cell>
        </row>
        <row r="446">
          <cell r="P446" t="str">
            <v>Completed</v>
          </cell>
          <cell r="T446" t="str">
            <v>Functional</v>
          </cell>
        </row>
        <row r="447">
          <cell r="P447" t="str">
            <v>Completed</v>
          </cell>
          <cell r="T447" t="str">
            <v>Functional</v>
          </cell>
        </row>
        <row r="448">
          <cell r="P448" t="str">
            <v>Completed</v>
          </cell>
          <cell r="T448" t="str">
            <v>Functional</v>
          </cell>
        </row>
        <row r="449">
          <cell r="P449" t="str">
            <v>Completed</v>
          </cell>
          <cell r="T449" t="str">
            <v>Functional</v>
          </cell>
        </row>
        <row r="450">
          <cell r="P450" t="str">
            <v>Completed</v>
          </cell>
          <cell r="T450" t="str">
            <v>Functional</v>
          </cell>
        </row>
        <row r="451">
          <cell r="P451" t="str">
            <v>Completed</v>
          </cell>
          <cell r="T451" t="str">
            <v>Functional</v>
          </cell>
        </row>
        <row r="452">
          <cell r="P452" t="str">
            <v>Completed</v>
          </cell>
          <cell r="T452" t="str">
            <v>Functional</v>
          </cell>
        </row>
        <row r="453">
          <cell r="P453" t="str">
            <v>Completed</v>
          </cell>
          <cell r="T453" t="str">
            <v>Functional</v>
          </cell>
        </row>
        <row r="454">
          <cell r="P454" t="str">
            <v>Completed</v>
          </cell>
          <cell r="T454" t="str">
            <v>Functional</v>
          </cell>
        </row>
        <row r="455">
          <cell r="P455" t="str">
            <v>Completed</v>
          </cell>
          <cell r="T455" t="str">
            <v>Functional</v>
          </cell>
        </row>
        <row r="456">
          <cell r="P456" t="str">
            <v>Completed</v>
          </cell>
          <cell r="T456" t="str">
            <v>Functional</v>
          </cell>
        </row>
        <row r="457">
          <cell r="P457" t="str">
            <v>Completed</v>
          </cell>
          <cell r="T457" t="str">
            <v>Functional</v>
          </cell>
        </row>
        <row r="458">
          <cell r="P458" t="str">
            <v>Completed</v>
          </cell>
          <cell r="T458" t="str">
            <v>Functional</v>
          </cell>
        </row>
        <row r="459">
          <cell r="P459" t="str">
            <v>Completed</v>
          </cell>
          <cell r="T459" t="str">
            <v>Functional</v>
          </cell>
        </row>
        <row r="460">
          <cell r="P460" t="str">
            <v>Completed</v>
          </cell>
          <cell r="T460" t="str">
            <v>Functional</v>
          </cell>
        </row>
        <row r="461">
          <cell r="P461" t="str">
            <v>Completed</v>
          </cell>
          <cell r="T461" t="str">
            <v>Functional</v>
          </cell>
        </row>
        <row r="462">
          <cell r="P462" t="str">
            <v>Completed</v>
          </cell>
          <cell r="T462" t="str">
            <v>Functional</v>
          </cell>
        </row>
        <row r="463">
          <cell r="P463" t="str">
            <v>Completed</v>
          </cell>
          <cell r="T463" t="str">
            <v>Functional</v>
          </cell>
        </row>
        <row r="464">
          <cell r="P464" t="str">
            <v>Completed</v>
          </cell>
          <cell r="T464" t="str">
            <v>Functional</v>
          </cell>
        </row>
        <row r="465">
          <cell r="P465" t="str">
            <v>Completed</v>
          </cell>
          <cell r="T465" t="str">
            <v>Functional</v>
          </cell>
        </row>
        <row r="466">
          <cell r="P466" t="str">
            <v>Completed</v>
          </cell>
          <cell r="T466" t="str">
            <v>Functional</v>
          </cell>
        </row>
        <row r="467">
          <cell r="P467" t="str">
            <v>Completed</v>
          </cell>
          <cell r="T467" t="str">
            <v>Functional</v>
          </cell>
        </row>
        <row r="468">
          <cell r="P468" t="str">
            <v>Completed</v>
          </cell>
          <cell r="T468" t="str">
            <v>Functional</v>
          </cell>
        </row>
        <row r="469">
          <cell r="P469" t="str">
            <v>Completed</v>
          </cell>
          <cell r="T469" t="str">
            <v>Functional</v>
          </cell>
        </row>
        <row r="470">
          <cell r="P470" t="str">
            <v>Completed</v>
          </cell>
          <cell r="T470" t="str">
            <v>Functional</v>
          </cell>
        </row>
        <row r="471">
          <cell r="P471" t="str">
            <v>Completed</v>
          </cell>
          <cell r="T471" t="str">
            <v>Functional</v>
          </cell>
        </row>
        <row r="472">
          <cell r="P472" t="str">
            <v>Completed</v>
          </cell>
          <cell r="T472" t="str">
            <v>Functional</v>
          </cell>
        </row>
        <row r="473">
          <cell r="P473" t="str">
            <v>Completed</v>
          </cell>
          <cell r="T473" t="str">
            <v>Functional</v>
          </cell>
        </row>
        <row r="474">
          <cell r="P474" t="str">
            <v>Completed</v>
          </cell>
          <cell r="T474" t="str">
            <v>Functional</v>
          </cell>
        </row>
        <row r="475">
          <cell r="P475" t="str">
            <v>Completed</v>
          </cell>
          <cell r="T475" t="str">
            <v>Functional</v>
          </cell>
        </row>
        <row r="476">
          <cell r="P476" t="str">
            <v>Completed</v>
          </cell>
          <cell r="T476" t="str">
            <v>Functional</v>
          </cell>
        </row>
        <row r="477">
          <cell r="P477" t="str">
            <v>Completed</v>
          </cell>
          <cell r="T477" t="str">
            <v>Functional</v>
          </cell>
        </row>
        <row r="478">
          <cell r="P478" t="str">
            <v>Completed</v>
          </cell>
          <cell r="T478" t="str">
            <v>Functional</v>
          </cell>
        </row>
        <row r="479">
          <cell r="P479" t="str">
            <v>Completed</v>
          </cell>
          <cell r="T479" t="str">
            <v>Functional</v>
          </cell>
        </row>
        <row r="480">
          <cell r="P480" t="str">
            <v>Completed</v>
          </cell>
          <cell r="T480" t="str">
            <v>Functional</v>
          </cell>
        </row>
        <row r="481">
          <cell r="P481" t="str">
            <v>Completed</v>
          </cell>
          <cell r="T481" t="str">
            <v>Functional</v>
          </cell>
        </row>
        <row r="482">
          <cell r="P482" t="str">
            <v>Completed</v>
          </cell>
          <cell r="T482" t="str">
            <v>Functional</v>
          </cell>
        </row>
        <row r="483">
          <cell r="P483" t="str">
            <v>Completed</v>
          </cell>
          <cell r="T483" t="str">
            <v>Functional</v>
          </cell>
        </row>
        <row r="484">
          <cell r="P484" t="str">
            <v>Completed</v>
          </cell>
          <cell r="T484" t="str">
            <v>Functional</v>
          </cell>
        </row>
        <row r="485">
          <cell r="P485" t="str">
            <v>Completed</v>
          </cell>
          <cell r="T485" t="str">
            <v>Functional</v>
          </cell>
        </row>
        <row r="486">
          <cell r="P486" t="str">
            <v>Completed</v>
          </cell>
          <cell r="T486" t="str">
            <v>Functional</v>
          </cell>
        </row>
        <row r="487">
          <cell r="P487" t="str">
            <v>Completed</v>
          </cell>
          <cell r="T487" t="str">
            <v>Functional</v>
          </cell>
        </row>
        <row r="488">
          <cell r="P488" t="str">
            <v>Completed</v>
          </cell>
          <cell r="T488" t="str">
            <v>Functional</v>
          </cell>
        </row>
        <row r="489">
          <cell r="P489" t="str">
            <v>Completed</v>
          </cell>
          <cell r="T489" t="str">
            <v>Functional</v>
          </cell>
        </row>
        <row r="490">
          <cell r="P490" t="str">
            <v>Completed</v>
          </cell>
          <cell r="T490" t="str">
            <v>Functional</v>
          </cell>
        </row>
        <row r="491">
          <cell r="P491" t="str">
            <v>Completed</v>
          </cell>
          <cell r="T491" t="str">
            <v>Functional</v>
          </cell>
        </row>
        <row r="492">
          <cell r="P492" t="str">
            <v>Completed</v>
          </cell>
          <cell r="T492" t="str">
            <v>Functional</v>
          </cell>
        </row>
        <row r="493">
          <cell r="P493" t="str">
            <v>Completed</v>
          </cell>
          <cell r="T493" t="str">
            <v>Functional</v>
          </cell>
        </row>
        <row r="494">
          <cell r="P494" t="str">
            <v>Completed</v>
          </cell>
          <cell r="T494" t="str">
            <v>Functional</v>
          </cell>
        </row>
        <row r="495">
          <cell r="P495" t="str">
            <v>Completed</v>
          </cell>
          <cell r="T495" t="str">
            <v>Functional</v>
          </cell>
        </row>
        <row r="496">
          <cell r="P496" t="str">
            <v>Completed</v>
          </cell>
          <cell r="T496" t="str">
            <v>Functional</v>
          </cell>
        </row>
        <row r="497">
          <cell r="P497" t="str">
            <v>Completed</v>
          </cell>
          <cell r="T497" t="str">
            <v>Functional</v>
          </cell>
        </row>
        <row r="498">
          <cell r="P498" t="str">
            <v>Completed</v>
          </cell>
          <cell r="T498" t="str">
            <v>Functional</v>
          </cell>
        </row>
        <row r="499">
          <cell r="P499" t="str">
            <v>Completed</v>
          </cell>
          <cell r="T499" t="str">
            <v>Functional</v>
          </cell>
        </row>
        <row r="500">
          <cell r="P500" t="str">
            <v>Completed</v>
          </cell>
          <cell r="T500" t="str">
            <v>Functional</v>
          </cell>
        </row>
        <row r="501">
          <cell r="P501" t="str">
            <v>Completed</v>
          </cell>
          <cell r="T501" t="str">
            <v>Functional</v>
          </cell>
        </row>
        <row r="502">
          <cell r="P502" t="str">
            <v>Completed</v>
          </cell>
          <cell r="T502" t="str">
            <v>Functional</v>
          </cell>
        </row>
        <row r="503">
          <cell r="P503" t="str">
            <v>Completed</v>
          </cell>
          <cell r="T503" t="str">
            <v>Functional</v>
          </cell>
        </row>
        <row r="504">
          <cell r="P504" t="str">
            <v>Completed</v>
          </cell>
          <cell r="T504" t="str">
            <v>Functional</v>
          </cell>
        </row>
        <row r="505">
          <cell r="P505" t="str">
            <v>Completed</v>
          </cell>
          <cell r="T505" t="str">
            <v>Functional</v>
          </cell>
        </row>
        <row r="506">
          <cell r="P506" t="str">
            <v>Completed</v>
          </cell>
          <cell r="T506" t="str">
            <v>Functional</v>
          </cell>
        </row>
        <row r="507">
          <cell r="P507" t="str">
            <v>Completed</v>
          </cell>
          <cell r="T507" t="str">
            <v>Functional</v>
          </cell>
        </row>
        <row r="508">
          <cell r="P508" t="str">
            <v>Completed</v>
          </cell>
          <cell r="T508" t="str">
            <v>Functional</v>
          </cell>
        </row>
        <row r="509">
          <cell r="P509" t="str">
            <v>Completed</v>
          </cell>
          <cell r="T509" t="str">
            <v>Functional</v>
          </cell>
        </row>
        <row r="510">
          <cell r="P510" t="str">
            <v>Completed</v>
          </cell>
          <cell r="T510" t="str">
            <v>Functional</v>
          </cell>
        </row>
        <row r="511">
          <cell r="P511" t="str">
            <v>Completed</v>
          </cell>
          <cell r="T511" t="str">
            <v>Functional</v>
          </cell>
        </row>
        <row r="512">
          <cell r="P512" t="str">
            <v>Completed</v>
          </cell>
          <cell r="T512" t="str">
            <v>Functional</v>
          </cell>
        </row>
        <row r="513">
          <cell r="P513" t="str">
            <v>Completed</v>
          </cell>
          <cell r="T513" t="str">
            <v>Functional</v>
          </cell>
        </row>
        <row r="514">
          <cell r="P514" t="str">
            <v>Completed</v>
          </cell>
          <cell r="T514" t="str">
            <v>Functional</v>
          </cell>
        </row>
        <row r="515">
          <cell r="P515" t="str">
            <v>Completed</v>
          </cell>
          <cell r="T515" t="str">
            <v>Functional</v>
          </cell>
        </row>
        <row r="516">
          <cell r="P516" t="str">
            <v>Completed</v>
          </cell>
          <cell r="T516" t="str">
            <v>Functional</v>
          </cell>
        </row>
        <row r="517">
          <cell r="P517" t="str">
            <v>Completed</v>
          </cell>
          <cell r="T517" t="str">
            <v>Functional</v>
          </cell>
        </row>
        <row r="518">
          <cell r="P518" t="str">
            <v>Completed</v>
          </cell>
          <cell r="T518" t="str">
            <v>Functional</v>
          </cell>
        </row>
        <row r="519">
          <cell r="P519" t="str">
            <v>Completed</v>
          </cell>
          <cell r="T519" t="str">
            <v>Functional</v>
          </cell>
        </row>
        <row r="520">
          <cell r="P520" t="str">
            <v>Completed</v>
          </cell>
          <cell r="T520" t="str">
            <v>Functional</v>
          </cell>
        </row>
        <row r="521">
          <cell r="P521" t="str">
            <v>Completed</v>
          </cell>
          <cell r="T521" t="str">
            <v>Functional</v>
          </cell>
        </row>
        <row r="522">
          <cell r="P522" t="str">
            <v>Completed</v>
          </cell>
          <cell r="T522" t="str">
            <v>Functional</v>
          </cell>
        </row>
        <row r="523">
          <cell r="P523" t="str">
            <v>Completed</v>
          </cell>
          <cell r="T523" t="str">
            <v>Functional</v>
          </cell>
        </row>
        <row r="524">
          <cell r="P524" t="str">
            <v>Completed</v>
          </cell>
          <cell r="T524" t="str">
            <v>Functional</v>
          </cell>
        </row>
        <row r="525">
          <cell r="P525" t="str">
            <v>Completed</v>
          </cell>
          <cell r="T525" t="str">
            <v>Functional</v>
          </cell>
        </row>
        <row r="526">
          <cell r="P526" t="str">
            <v>Planned</v>
          </cell>
          <cell r="T526" t="str">
            <v>Functional</v>
          </cell>
        </row>
        <row r="527">
          <cell r="P527" t="str">
            <v>Planned</v>
          </cell>
          <cell r="T527" t="str">
            <v>Functional</v>
          </cell>
        </row>
        <row r="528">
          <cell r="P528" t="str">
            <v>Planned</v>
          </cell>
          <cell r="T528" t="str">
            <v>Functional</v>
          </cell>
        </row>
        <row r="531">
          <cell r="P531" t="str">
            <v>Automated</v>
          </cell>
          <cell r="T531" t="str">
            <v>Test Adequacy</v>
          </cell>
        </row>
        <row r="532">
          <cell r="P532" t="str">
            <v>Completed</v>
          </cell>
          <cell r="T532" t="str">
            <v>Functional</v>
          </cell>
        </row>
        <row r="533">
          <cell r="P533" t="str">
            <v>Completed</v>
          </cell>
          <cell r="T533" t="str">
            <v>Functional</v>
          </cell>
        </row>
        <row r="534">
          <cell r="P534" t="str">
            <v>Completed</v>
          </cell>
          <cell r="T534" t="str">
            <v>Functional</v>
          </cell>
        </row>
        <row r="535">
          <cell r="P535" t="str">
            <v>Completed</v>
          </cell>
          <cell r="T535" t="str">
            <v>Functional</v>
          </cell>
        </row>
        <row r="536">
          <cell r="P536" t="str">
            <v>Completed</v>
          </cell>
          <cell r="T536" t="str">
            <v>Functional</v>
          </cell>
        </row>
        <row r="537">
          <cell r="P537" t="str">
            <v>Completed</v>
          </cell>
          <cell r="T537" t="str">
            <v>Functional</v>
          </cell>
        </row>
        <row r="538">
          <cell r="P538" t="str">
            <v>Completed</v>
          </cell>
          <cell r="T538" t="str">
            <v>Functional</v>
          </cell>
        </row>
        <row r="539">
          <cell r="P539" t="str">
            <v>Completed</v>
          </cell>
          <cell r="T539" t="str">
            <v>Functional</v>
          </cell>
        </row>
        <row r="540">
          <cell r="P540" t="str">
            <v>Completed</v>
          </cell>
          <cell r="T540" t="str">
            <v>Functional</v>
          </cell>
        </row>
        <row r="541">
          <cell r="P541" t="str">
            <v>Completed</v>
          </cell>
          <cell r="T541" t="str">
            <v>Functional</v>
          </cell>
        </row>
        <row r="542">
          <cell r="P542" t="str">
            <v>Completed</v>
          </cell>
          <cell r="T542" t="str">
            <v>Functional</v>
          </cell>
        </row>
        <row r="543">
          <cell r="P543" t="str">
            <v>Completed</v>
          </cell>
          <cell r="T543" t="str">
            <v>Functional</v>
          </cell>
        </row>
        <row r="544">
          <cell r="P544" t="str">
            <v>Completed</v>
          </cell>
          <cell r="T544" t="str">
            <v>Functional</v>
          </cell>
        </row>
        <row r="545">
          <cell r="P545" t="str">
            <v>Completed</v>
          </cell>
          <cell r="T545" t="str">
            <v>Functional</v>
          </cell>
        </row>
        <row r="546">
          <cell r="P546" t="str">
            <v>Completed</v>
          </cell>
          <cell r="T546" t="str">
            <v>Functional</v>
          </cell>
        </row>
        <row r="547">
          <cell r="P547" t="str">
            <v>Completed</v>
          </cell>
          <cell r="T547" t="str">
            <v>Functional</v>
          </cell>
        </row>
        <row r="548">
          <cell r="P548" t="str">
            <v>Completed</v>
          </cell>
          <cell r="T548" t="str">
            <v>Functional</v>
          </cell>
        </row>
        <row r="549">
          <cell r="P549" t="str">
            <v>Completed</v>
          </cell>
          <cell r="T549" t="str">
            <v>Functional</v>
          </cell>
        </row>
        <row r="550">
          <cell r="P550" t="str">
            <v>Completed</v>
          </cell>
          <cell r="T550" t="str">
            <v>Functional</v>
          </cell>
        </row>
        <row r="551">
          <cell r="P551" t="str">
            <v>Completed</v>
          </cell>
          <cell r="T551" t="str">
            <v>Functional</v>
          </cell>
        </row>
        <row r="552">
          <cell r="P552" t="str">
            <v>Completed</v>
          </cell>
          <cell r="T552" t="str">
            <v>Functional</v>
          </cell>
        </row>
        <row r="553">
          <cell r="P553" t="str">
            <v>Completed</v>
          </cell>
          <cell r="T553" t="str">
            <v>Functional</v>
          </cell>
        </row>
        <row r="554">
          <cell r="P554" t="str">
            <v>Completed</v>
          </cell>
          <cell r="T554" t="str">
            <v>Functional</v>
          </cell>
        </row>
        <row r="555">
          <cell r="P555" t="str">
            <v>Completed</v>
          </cell>
          <cell r="T555" t="str">
            <v>Functional</v>
          </cell>
        </row>
        <row r="556">
          <cell r="P556" t="str">
            <v>Completed</v>
          </cell>
          <cell r="T556" t="str">
            <v>Functional</v>
          </cell>
        </row>
        <row r="557">
          <cell r="P557" t="str">
            <v>Completed</v>
          </cell>
          <cell r="T557" t="str">
            <v>Functional</v>
          </cell>
        </row>
        <row r="558">
          <cell r="P558" t="str">
            <v>Completed</v>
          </cell>
          <cell r="T558" t="str">
            <v>Functional</v>
          </cell>
        </row>
        <row r="559">
          <cell r="P559" t="str">
            <v>Completed</v>
          </cell>
          <cell r="T559" t="str">
            <v>Functional</v>
          </cell>
        </row>
        <row r="560">
          <cell r="P560" t="str">
            <v>Completed</v>
          </cell>
          <cell r="T560" t="str">
            <v>Functional</v>
          </cell>
        </row>
        <row r="561">
          <cell r="P561" t="str">
            <v>Completed</v>
          </cell>
          <cell r="T561" t="str">
            <v>Functional</v>
          </cell>
        </row>
        <row r="562">
          <cell r="P562" t="str">
            <v>Completed</v>
          </cell>
          <cell r="T562" t="str">
            <v>Functional</v>
          </cell>
        </row>
        <row r="563">
          <cell r="P563" t="str">
            <v>Completed</v>
          </cell>
          <cell r="T563" t="str">
            <v>Functional</v>
          </cell>
        </row>
        <row r="564">
          <cell r="P564" t="str">
            <v>Completed</v>
          </cell>
          <cell r="T564" t="str">
            <v>Functional</v>
          </cell>
        </row>
        <row r="565">
          <cell r="P565" t="str">
            <v>Completed</v>
          </cell>
          <cell r="T565" t="str">
            <v>Functional</v>
          </cell>
        </row>
        <row r="566">
          <cell r="P566" t="str">
            <v>Completed</v>
          </cell>
          <cell r="T566" t="str">
            <v>Functional</v>
          </cell>
        </row>
        <row r="569">
          <cell r="P569" t="str">
            <v>Automated</v>
          </cell>
          <cell r="T569" t="str">
            <v>Test Adequacy</v>
          </cell>
        </row>
        <row r="570">
          <cell r="P570" t="str">
            <v>Planned</v>
          </cell>
          <cell r="T570" t="str">
            <v>Usability</v>
          </cell>
        </row>
        <row r="571">
          <cell r="P571" t="str">
            <v>Planned</v>
          </cell>
          <cell r="T571" t="str">
            <v>Usability</v>
          </cell>
        </row>
        <row r="572">
          <cell r="P572" t="str">
            <v>Planned</v>
          </cell>
          <cell r="T572" t="str">
            <v>Usability</v>
          </cell>
        </row>
        <row r="573">
          <cell r="P573" t="str">
            <v>Planned</v>
          </cell>
          <cell r="T573" t="str">
            <v>Usability</v>
          </cell>
        </row>
        <row r="574">
          <cell r="P574" t="str">
            <v>Planned</v>
          </cell>
          <cell r="T574" t="str">
            <v>Usability</v>
          </cell>
        </row>
        <row r="575">
          <cell r="P575" t="str">
            <v>Not Scoped</v>
          </cell>
          <cell r="T575" t="str">
            <v>Usability</v>
          </cell>
        </row>
        <row r="576">
          <cell r="P576" t="str">
            <v>Not Scoped</v>
          </cell>
          <cell r="T576" t="str">
            <v>Usability</v>
          </cell>
        </row>
        <row r="577">
          <cell r="P577" t="str">
            <v>Not Scoped</v>
          </cell>
          <cell r="T577" t="str">
            <v>Usability</v>
          </cell>
        </row>
        <row r="578">
          <cell r="P578" t="str">
            <v>Not Scoped</v>
          </cell>
          <cell r="T578" t="str">
            <v>Usability</v>
          </cell>
        </row>
        <row r="579">
          <cell r="P579" t="str">
            <v>Not Scoped</v>
          </cell>
          <cell r="T579" t="str">
            <v>Usability</v>
          </cell>
        </row>
        <row r="580">
          <cell r="P580" t="str">
            <v>Not Scoped</v>
          </cell>
          <cell r="T580" t="str">
            <v>Usability</v>
          </cell>
        </row>
        <row r="581">
          <cell r="P581" t="str">
            <v>Not Scoped</v>
          </cell>
          <cell r="T581" t="str">
            <v>Usability</v>
          </cell>
        </row>
        <row r="582">
          <cell r="P582" t="str">
            <v>Completed</v>
          </cell>
          <cell r="T582" t="str">
            <v>Usability</v>
          </cell>
        </row>
        <row r="583">
          <cell r="P583" t="str">
            <v>Not Scoped</v>
          </cell>
          <cell r="T583" t="str">
            <v>Usability</v>
          </cell>
        </row>
        <row r="584">
          <cell r="P584" t="str">
            <v>Not Scoped</v>
          </cell>
          <cell r="T584" t="str">
            <v>Usability</v>
          </cell>
        </row>
        <row r="585">
          <cell r="P585" t="str">
            <v>Planned</v>
          </cell>
          <cell r="T585" t="str">
            <v>Stability</v>
          </cell>
        </row>
        <row r="586">
          <cell r="P586" t="str">
            <v>Planned</v>
          </cell>
          <cell r="T586" t="str">
            <v>Performance</v>
          </cell>
        </row>
        <row r="587">
          <cell r="P587" t="str">
            <v>Planned</v>
          </cell>
          <cell r="T587" t="str">
            <v>Functional</v>
          </cell>
        </row>
        <row r="588">
          <cell r="P588" t="str">
            <v>Completed</v>
          </cell>
          <cell r="T588" t="str">
            <v>Functional</v>
          </cell>
        </row>
        <row r="589">
          <cell r="P589" t="str">
            <v>Planned</v>
          </cell>
          <cell r="T589" t="str">
            <v>Functional</v>
          </cell>
        </row>
        <row r="590">
          <cell r="P590" t="str">
            <v>Planned</v>
          </cell>
          <cell r="T590" t="str">
            <v>Functional</v>
          </cell>
        </row>
        <row r="591">
          <cell r="P591" t="str">
            <v>Completed</v>
          </cell>
          <cell r="T591" t="str">
            <v>Functional</v>
          </cell>
        </row>
        <row r="592">
          <cell r="P592" t="str">
            <v>Completed</v>
          </cell>
          <cell r="T592" t="str">
            <v>Functional</v>
          </cell>
        </row>
        <row r="593">
          <cell r="P593" t="str">
            <v>Completed</v>
          </cell>
          <cell r="T593" t="str">
            <v>Functional</v>
          </cell>
        </row>
        <row r="594">
          <cell r="P594" t="str">
            <v>Completed</v>
          </cell>
          <cell r="T594" t="str">
            <v>Functional</v>
          </cell>
        </row>
        <row r="595">
          <cell r="P595" t="str">
            <v>Completed</v>
          </cell>
          <cell r="T595" t="str">
            <v>Functional</v>
          </cell>
        </row>
        <row r="596">
          <cell r="P596" t="str">
            <v>Completed</v>
          </cell>
          <cell r="T596" t="str">
            <v>Functional</v>
          </cell>
        </row>
        <row r="597">
          <cell r="P597" t="str">
            <v>Completed</v>
          </cell>
          <cell r="T597" t="str">
            <v>Functional</v>
          </cell>
        </row>
        <row r="598">
          <cell r="P598" t="str">
            <v>Completed</v>
          </cell>
          <cell r="T598" t="str">
            <v>Functional</v>
          </cell>
        </row>
        <row r="599">
          <cell r="P599" t="str">
            <v>Completed</v>
          </cell>
          <cell r="T599" t="str">
            <v>Functional</v>
          </cell>
        </row>
        <row r="600">
          <cell r="P600" t="str">
            <v>Completed</v>
          </cell>
          <cell r="T600" t="str">
            <v>Functional</v>
          </cell>
        </row>
      </sheetData>
      <sheetData sheetId="2"/>
      <sheetData sheetId="3"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Test Summary"/>
      <sheetName val="Functional &amp; Usability"/>
      <sheetName val="Performance &amp; Stability"/>
      <sheetName val="SCV"/>
      <sheetName val="LVDS"/>
      <sheetName val="Revision History"/>
      <sheetName val="Help"/>
      <sheetName val="AR0140 "/>
      <sheetName val="AR0132 MC "/>
      <sheetName val="AR0132 Bayer"/>
      <sheetName val="IMX224 "/>
      <sheetName val="OV10640 CSI2"/>
      <sheetName val="OV10640 Parallel"/>
      <sheetName val="DCC"/>
    </sheetNames>
    <sheetDataSet>
      <sheetData sheetId="0"/>
      <sheetData sheetId="1"/>
      <sheetData sheetId="2"/>
      <sheetData sheetId="3"/>
      <sheetData sheetId="4"/>
      <sheetData sheetId="5"/>
      <sheetData sheetId="6">
        <row r="66">
          <cell r="A66" t="str">
            <v>TDA2xx</v>
          </cell>
        </row>
        <row r="67">
          <cell r="A67" t="str">
            <v>TDA3xx</v>
          </cell>
        </row>
        <row r="68">
          <cell r="A68" t="str">
            <v>TDA2xx,TDA3xx</v>
          </cell>
        </row>
      </sheetData>
      <sheetData sheetId="7"/>
      <sheetData sheetId="8"/>
      <sheetData sheetId="9"/>
      <sheetData sheetId="10"/>
      <sheetData sheetId="11"/>
      <sheetData sheetId="12"/>
      <sheetData sheetId="1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file:///C:\Users\Anand\AppData\Roaming\Microsoft\Excel\TestCaseDocument-Template.xls" TargetMode="Externa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printerSettings" Target="../printerSettings/printerSettings3.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printerSettings" Target="../printerSettings/printerSettings5.bin"/><Relationship Id="rId1"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9.bin"/><Relationship Id="rId2" Type="http://schemas.openxmlformats.org/officeDocument/2006/relationships/printerSettings" Target="../printerSettings/printerSettings8.bin"/><Relationship Id="rId1" Type="http://schemas.openxmlformats.org/officeDocument/2006/relationships/printerSettings" Target="../printerSettings/printerSettings7.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12.bin"/><Relationship Id="rId2" Type="http://schemas.openxmlformats.org/officeDocument/2006/relationships/printerSettings" Target="../printerSettings/printerSettings11.bin"/><Relationship Id="rId1" Type="http://schemas.openxmlformats.org/officeDocument/2006/relationships/printerSettings" Target="../printerSettings/printerSettings10.bin"/></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15.bin"/><Relationship Id="rId2" Type="http://schemas.openxmlformats.org/officeDocument/2006/relationships/printerSettings" Target="../printerSettings/printerSettings14.bin"/><Relationship Id="rId1" Type="http://schemas.openxmlformats.org/officeDocument/2006/relationships/printerSettings" Target="../printerSettings/printerSettings13.bin"/></Relationships>
</file>

<file path=xl/worksheets/sheet1.xml><?xml version="1.0" encoding="utf-8"?>
<worksheet xmlns="http://schemas.openxmlformats.org/spreadsheetml/2006/main" xmlns:r="http://schemas.openxmlformats.org/officeDocument/2006/relationships">
  <sheetPr codeName="Sheet2"/>
  <dimension ref="A1:AF585"/>
  <sheetViews>
    <sheetView tabSelected="1" topLeftCell="A16" zoomScale="85" zoomScaleNormal="85" workbookViewId="0">
      <selection activeCell="H30" sqref="H30"/>
    </sheetView>
  </sheetViews>
  <sheetFormatPr defaultRowHeight="12.75" outlineLevelRow="1"/>
  <cols>
    <col min="1" max="1" width="32.85546875" customWidth="1"/>
    <col min="2" max="2" width="13.28515625" customWidth="1"/>
    <col min="3" max="3" width="11" customWidth="1"/>
    <col min="4" max="4" width="10.5703125" customWidth="1"/>
    <col min="5" max="5" width="12.42578125" customWidth="1"/>
    <col min="6" max="8" width="10.5703125" customWidth="1"/>
    <col min="9" max="9" width="10.5703125" style="196" customWidth="1"/>
    <col min="10" max="11" width="13.42578125" customWidth="1"/>
    <col min="13" max="13" width="16.28515625" hidden="1" customWidth="1"/>
    <col min="14" max="14" width="10.42578125" hidden="1" customWidth="1"/>
    <col min="15" max="25" width="9.140625" hidden="1" customWidth="1"/>
    <col min="26" max="26" width="9.5703125" hidden="1" customWidth="1"/>
  </cols>
  <sheetData>
    <row r="1" spans="1:27">
      <c r="A1" s="5"/>
    </row>
    <row r="2" spans="1:27" ht="13.5" thickBot="1"/>
    <row r="3" spans="1:27" ht="18.75" thickBot="1">
      <c r="A3" s="314" t="s">
        <v>257</v>
      </c>
      <c r="B3" s="315"/>
      <c r="C3" s="315"/>
      <c r="D3" s="315"/>
      <c r="E3" s="315"/>
      <c r="F3" s="315"/>
      <c r="G3" s="315"/>
      <c r="H3" s="315"/>
      <c r="I3" s="315"/>
      <c r="J3" s="315"/>
      <c r="K3" s="316"/>
      <c r="AA3" s="141"/>
    </row>
    <row r="4" spans="1:27" ht="15">
      <c r="A4" s="66" t="str">
        <f>Help!A3</f>
        <v>Release</v>
      </c>
      <c r="B4" s="341" t="s">
        <v>1753</v>
      </c>
      <c r="C4" s="341"/>
      <c r="D4" s="341"/>
      <c r="E4" s="341"/>
      <c r="F4" s="341"/>
      <c r="G4" s="341"/>
      <c r="H4" s="341"/>
      <c r="I4" s="341"/>
      <c r="J4" s="341"/>
      <c r="K4" s="342"/>
      <c r="AA4" s="142"/>
    </row>
    <row r="5" spans="1:27" ht="15">
      <c r="A5" s="7" t="str">
        <f>Help!A4</f>
        <v>Platform</v>
      </c>
      <c r="B5" s="339" t="s">
        <v>780</v>
      </c>
      <c r="C5" s="339"/>
      <c r="D5" s="339"/>
      <c r="E5" s="339"/>
      <c r="F5" s="339"/>
      <c r="G5" s="339"/>
      <c r="H5" s="339"/>
      <c r="I5" s="339"/>
      <c r="J5" s="339"/>
      <c r="K5" s="340"/>
      <c r="AA5" s="142"/>
    </row>
    <row r="6" spans="1:27" ht="15">
      <c r="A6" s="210" t="s">
        <v>34</v>
      </c>
      <c r="B6" s="307">
        <v>42291</v>
      </c>
      <c r="C6" s="308"/>
      <c r="D6" s="308"/>
      <c r="E6" s="308"/>
      <c r="F6" s="308"/>
      <c r="G6" s="308"/>
      <c r="H6" s="308"/>
      <c r="I6" s="308"/>
      <c r="J6" s="308"/>
      <c r="K6" s="309"/>
      <c r="AA6" s="142"/>
    </row>
    <row r="7" spans="1:27" ht="15">
      <c r="A7" s="210" t="s">
        <v>834</v>
      </c>
      <c r="B7" s="310" t="s">
        <v>835</v>
      </c>
      <c r="C7" s="311"/>
      <c r="D7" s="311"/>
      <c r="E7" s="311"/>
      <c r="F7" s="311"/>
      <c r="G7" s="311"/>
      <c r="H7" s="311"/>
      <c r="I7" s="311"/>
      <c r="J7" s="311"/>
      <c r="K7" s="312"/>
      <c r="AA7" s="142"/>
    </row>
    <row r="8" spans="1:27" ht="15.75" thickBot="1">
      <c r="A8" s="120" t="str">
        <f>Help!A6</f>
        <v>Test Scope</v>
      </c>
      <c r="B8" s="337" t="s">
        <v>7</v>
      </c>
      <c r="C8" s="337"/>
      <c r="D8" s="337"/>
      <c r="E8" s="337"/>
      <c r="F8" s="337"/>
      <c r="G8" s="337"/>
      <c r="H8" s="337"/>
      <c r="I8" s="337"/>
      <c r="J8" s="337"/>
      <c r="K8" s="338"/>
      <c r="AA8" s="142"/>
    </row>
    <row r="9" spans="1:27">
      <c r="A9" s="86"/>
      <c r="B9" s="87" t="s">
        <v>40</v>
      </c>
      <c r="C9" s="67" t="str">
        <f>Help!F10</f>
        <v>PASS</v>
      </c>
      <c r="D9" s="68" t="str">
        <f>Help!F11</f>
        <v>FAIL</v>
      </c>
      <c r="E9" s="69" t="str">
        <f>Help!F12</f>
        <v>BLK</v>
      </c>
      <c r="F9" s="70" t="str">
        <f>Help!F9</f>
        <v>NRY</v>
      </c>
      <c r="G9" s="88" t="str">
        <f>Help!F13</f>
        <v>DNR</v>
      </c>
      <c r="H9" s="88" t="str">
        <f>Help!F14</f>
        <v>TNR</v>
      </c>
      <c r="I9" s="71" t="str">
        <f>Help!F15</f>
        <v>NA</v>
      </c>
      <c r="J9" s="89" t="str">
        <f>Help!F16</f>
        <v>NST</v>
      </c>
      <c r="K9" s="85" t="s">
        <v>2</v>
      </c>
      <c r="N9" t="str">
        <f>Help!F10</f>
        <v>PASS</v>
      </c>
      <c r="O9" t="str">
        <f>Help!F11</f>
        <v>FAIL</v>
      </c>
      <c r="P9" t="str">
        <f>Help!F12</f>
        <v>BLK</v>
      </c>
      <c r="Q9" t="str">
        <f>Help!F9</f>
        <v>NRY</v>
      </c>
      <c r="R9" t="str">
        <f>Help!F13</f>
        <v>DNR</v>
      </c>
      <c r="S9" t="s">
        <v>96</v>
      </c>
      <c r="T9" t="str">
        <f>Help!F15</f>
        <v>NA</v>
      </c>
      <c r="U9" s="13" t="str">
        <f>Help!F16</f>
        <v>NST</v>
      </c>
      <c r="Y9" t="s">
        <v>65</v>
      </c>
      <c r="AA9" s="142"/>
    </row>
    <row r="10" spans="1:27">
      <c r="A10" s="122" t="s">
        <v>309</v>
      </c>
      <c r="B10" s="90">
        <f>SUM(C10:J10)</f>
        <v>331</v>
      </c>
      <c r="C10" s="41">
        <f>COUNTIF('Functional &amp; Usability'!$W:$W, $N10&amp;N$9)</f>
        <v>326</v>
      </c>
      <c r="D10" s="41">
        <f>COUNTIF(('Functional &amp; Usability'!$W:$W), $N10&amp;O$9)</f>
        <v>5</v>
      </c>
      <c r="E10" s="41">
        <f>COUNTIF(('Functional &amp; Usability'!$W:$W), $N10&amp;P$9)</f>
        <v>0</v>
      </c>
      <c r="F10" s="41">
        <f>COUNTIF(('Functional &amp; Usability'!$W:$W), $N10&amp;Q$9)</f>
        <v>0</v>
      </c>
      <c r="G10" s="41">
        <f>COUNTIF(('Functional &amp; Usability'!$W:$W), $N10&amp;R$9)</f>
        <v>0</v>
      </c>
      <c r="H10" s="41">
        <f>COUNTIF(('Functional &amp; Usability'!$W:$W), $N10&amp;S$9)</f>
        <v>0</v>
      </c>
      <c r="I10" s="41">
        <f>COUNTIF(('Functional &amp; Usability'!$W:$W), $N10&amp;T$9)</f>
        <v>0</v>
      </c>
      <c r="J10" s="43">
        <f>COUNTIF(('Functional &amp; Usability'!$W:$W), $N10&amp;U$9)</f>
        <v>0</v>
      </c>
      <c r="K10" s="84"/>
      <c r="N10" t="s">
        <v>55</v>
      </c>
      <c r="W10" t="str">
        <f>Help!A19</f>
        <v>Sanity</v>
      </c>
      <c r="X10" t="str">
        <f>Help!A42</f>
        <v>Out of Test Scope</v>
      </c>
      <c r="AA10" s="142"/>
    </row>
    <row r="11" spans="1:27">
      <c r="A11" s="122" t="s">
        <v>310</v>
      </c>
      <c r="B11" s="90">
        <f>SUM(C11:J11)</f>
        <v>20</v>
      </c>
      <c r="C11" s="41">
        <f>COUNTIF('Performance &amp; Stability'!$W:$W, $N11&amp;N$9)</f>
        <v>19</v>
      </c>
      <c r="D11" s="41">
        <f>COUNTIF(('Performance &amp; Stability'!$W:$W), $N11&amp;O$9)</f>
        <v>1</v>
      </c>
      <c r="E11" s="41">
        <f>COUNTIF(('Performance &amp; Stability'!$W:$W), $N11&amp;P$9)</f>
        <v>0</v>
      </c>
      <c r="F11" s="41">
        <f>COUNTIF(('Performance &amp; Stability'!$W:$W), $N11&amp;Q$9)</f>
        <v>0</v>
      </c>
      <c r="G11" s="41">
        <f>COUNTIF(('Performance &amp; Stability'!$W:$W), $N11&amp;R$9)</f>
        <v>0</v>
      </c>
      <c r="H11" s="41">
        <f>COUNTIF(('Performance &amp; Stability'!$W:$W), $N11&amp;S$9)</f>
        <v>0</v>
      </c>
      <c r="I11" s="41">
        <f>COUNTIF(('Performance &amp; Stability'!$W:$W), $N11&amp;T$9)</f>
        <v>0</v>
      </c>
      <c r="J11" s="43">
        <f>COUNTIF(('Performance &amp; Stability'!$W:$W), $N11&amp;U$9)</f>
        <v>0</v>
      </c>
      <c r="K11" s="84"/>
      <c r="N11" t="s">
        <v>321</v>
      </c>
      <c r="W11" t="str">
        <f>Help!A20</f>
        <v>Regression</v>
      </c>
      <c r="X11" t="str">
        <f>Help!A43</f>
        <v>No Testing Required</v>
      </c>
      <c r="AA11" s="142"/>
    </row>
    <row r="12" spans="1:27" ht="14.25">
      <c r="A12" s="333" t="s">
        <v>119</v>
      </c>
      <c r="B12" s="92">
        <f>SUM(B10:B11)-H12</f>
        <v>351</v>
      </c>
      <c r="C12" s="42">
        <f t="shared" ref="C12:J12" si="0">SUM(C10:C11)</f>
        <v>345</v>
      </c>
      <c r="D12" s="42">
        <f t="shared" si="0"/>
        <v>6</v>
      </c>
      <c r="E12" s="42">
        <f t="shared" si="0"/>
        <v>0</v>
      </c>
      <c r="F12" s="42">
        <f t="shared" si="0"/>
        <v>0</v>
      </c>
      <c r="G12" s="42">
        <f t="shared" si="0"/>
        <v>0</v>
      </c>
      <c r="H12" s="42">
        <f t="shared" si="0"/>
        <v>0</v>
      </c>
      <c r="I12" s="345">
        <f t="shared" si="0"/>
        <v>0</v>
      </c>
      <c r="J12" s="343">
        <f t="shared" si="0"/>
        <v>0</v>
      </c>
      <c r="K12" s="335"/>
      <c r="W12" t="str">
        <f>Help!A21</f>
        <v>Full</v>
      </c>
      <c r="X12" t="str">
        <f>Help!A44</f>
        <v>Test Definition Pending</v>
      </c>
      <c r="AA12" s="142"/>
    </row>
    <row r="13" spans="1:27" ht="15" thickBot="1">
      <c r="A13" s="334"/>
      <c r="B13" s="94" t="s">
        <v>120</v>
      </c>
      <c r="C13" s="95">
        <f>IF(C12&lt;&gt;0,(C12)/(B12-I12-J12),0)</f>
        <v>0.98290598290598286</v>
      </c>
      <c r="D13" s="95">
        <f>IF(D12 &lt;&gt;0,(D12)/(B12-I12-J12),0)</f>
        <v>1.7094017094017096E-2</v>
      </c>
      <c r="E13" s="95">
        <f>IF(E12 &lt;&gt;0,(E12)/(B12-I12-J12),0)</f>
        <v>0</v>
      </c>
      <c r="F13" s="95">
        <f>IF(F12 &lt;&gt;0,(F12)/(B12-I12-J12),0)</f>
        <v>0</v>
      </c>
      <c r="G13" s="95">
        <f>IF(G12 &lt;&gt;0,(G12)/(B12-I12-J12),0)</f>
        <v>0</v>
      </c>
      <c r="H13" s="95">
        <f>IF(H12 &lt;&gt;0,(H12)/(B12-I12-J12),0)</f>
        <v>0</v>
      </c>
      <c r="I13" s="346"/>
      <c r="J13" s="344"/>
      <c r="K13" s="336"/>
      <c r="AA13" s="142"/>
    </row>
    <row r="14" spans="1:27">
      <c r="AA14" s="142"/>
    </row>
    <row r="15" spans="1:27" ht="13.5" thickBot="1">
      <c r="AA15" s="142"/>
    </row>
    <row r="16" spans="1:27" ht="18.75" thickBot="1">
      <c r="A16" s="326" t="s">
        <v>122</v>
      </c>
      <c r="B16" s="327"/>
      <c r="C16" s="327"/>
      <c r="D16" s="327"/>
      <c r="E16" s="327"/>
      <c r="F16" s="327"/>
      <c r="G16" s="327"/>
      <c r="H16" s="327"/>
      <c r="I16" s="327"/>
      <c r="J16" s="328"/>
      <c r="AA16" s="142"/>
    </row>
    <row r="17" spans="1:27" ht="25.5" customHeight="1" thickBot="1">
      <c r="A17" s="101"/>
      <c r="B17" s="102" t="s">
        <v>58</v>
      </c>
      <c r="C17" s="103" t="s">
        <v>41</v>
      </c>
      <c r="D17" s="104" t="s">
        <v>42</v>
      </c>
      <c r="E17" s="105" t="s">
        <v>45</v>
      </c>
      <c r="F17" s="106" t="s">
        <v>27</v>
      </c>
      <c r="G17" s="107" t="s">
        <v>89</v>
      </c>
      <c r="H17" s="107" t="s">
        <v>96</v>
      </c>
      <c r="I17" s="108" t="s">
        <v>46</v>
      </c>
      <c r="J17" s="109" t="s">
        <v>92</v>
      </c>
      <c r="AA17" s="142"/>
    </row>
    <row r="18" spans="1:27" s="132" customFormat="1">
      <c r="A18" s="129" t="str">
        <f>Help!A24</f>
        <v>Functional</v>
      </c>
      <c r="B18" s="110">
        <f>SUM(COUNTIF('Functional &amp; Usability'!S:S,A18))</f>
        <v>312</v>
      </c>
      <c r="C18" s="130">
        <f>SUM(COUNTIF(('Functional &amp; Usability'!$X:$X),N10&amp;N9&amp;A18),COUNTIF(('Performance &amp; Stability'!$X:$X),N11&amp;N9&amp;A18))</f>
        <v>307</v>
      </c>
      <c r="D18" s="130">
        <f>SUM(COUNTIF(('Functional &amp; Usability'!$X:$X),N10&amp;O9&amp;A18),COUNTIF(('Performance &amp; Stability'!$X:$X),N11&amp;O9&amp;A18))</f>
        <v>5</v>
      </c>
      <c r="E18" s="130">
        <f>SUM(COUNTIF(('Functional &amp; Usability'!$X:$X),N10&amp;P9&amp;A18),COUNTIF(('Performance &amp; Stability'!$X:$X),N11&amp;P9&amp;A18))</f>
        <v>0</v>
      </c>
      <c r="F18" s="130">
        <f>SUM(COUNTIF(('Functional &amp; Usability'!$X:$X),N10&amp;Q9&amp;A18),COUNTIF(('Performance &amp; Stability'!$X:$X),N11&amp;Q9&amp;A18))</f>
        <v>0</v>
      </c>
      <c r="G18" s="130">
        <f>SUM(COUNTIF(('Functional &amp; Usability'!$X:$X),N10&amp;R9&amp;A18),COUNTIF(('Performance &amp; Stability'!$X:$X),N11&amp;R9&amp;A18))</f>
        <v>0</v>
      </c>
      <c r="H18" s="130">
        <f>SUM(COUNTIF(('Functional &amp; Usability'!$X:$X),N10&amp;S9&amp;A18),COUNTIF(('Performance &amp; Stability'!$X:$X),N11&amp;S9&amp;A18))</f>
        <v>0</v>
      </c>
      <c r="I18" s="130">
        <f>SUM(COUNTIF(('Functional &amp; Usability'!$X:$X),N10&amp;T9&amp;A18),COUNTIF(('Performance &amp; Stability'!$X:$X),N11&amp;T9&amp;A18))</f>
        <v>0</v>
      </c>
      <c r="J18" s="131">
        <f>SUM(COUNTIF(('Functional &amp; Usability'!$X:$X),N10&amp;U9&amp;A18),COUNTIF(('Performance &amp; Stability'!$X:$X),N11&amp;U9&amp;A18))</f>
        <v>0</v>
      </c>
      <c r="AA18" s="144"/>
    </row>
    <row r="19" spans="1:27" s="132" customFormat="1">
      <c r="A19" s="133" t="str">
        <f>Help!A25</f>
        <v>Usability</v>
      </c>
      <c r="B19" s="90">
        <f>SUM(COUNTIF('Functional &amp; Usability'!S:S,A19),COUNTIF('Performance &amp; Stability'!S:S,A19))</f>
        <v>14</v>
      </c>
      <c r="C19" s="41">
        <f>SUM(COUNTIF(('Functional &amp; Usability'!$X:$X),N10&amp;N9&amp;A19))</f>
        <v>14</v>
      </c>
      <c r="D19" s="41">
        <f>SUM(COUNTIF(('Functional &amp; Usability'!$X:$X),N10&amp;O9&amp;A19),COUNTIF(('Performance &amp; Stability'!$X:$X),N10&amp;O9&amp;A19))</f>
        <v>0</v>
      </c>
      <c r="E19" s="41">
        <f>SUM(COUNTIF(('Functional &amp; Usability'!$X:$X),N10&amp;P9&amp;A19),COUNTIF(('Performance &amp; Stability'!$X:$X),N11&amp;P9&amp;A19))</f>
        <v>0</v>
      </c>
      <c r="F19" s="41">
        <f>SUM(COUNTIF(('Functional &amp; Usability'!$X:$X),N10&amp;Q9&amp;A19),COUNTIF(('Performance &amp; Stability'!$X:$X),N11&amp;Q9&amp;A19))</f>
        <v>0</v>
      </c>
      <c r="G19" s="41">
        <f>SUM(COUNTIF(('Functional &amp; Usability'!$X:$X),N10&amp;R9&amp;A19),COUNTIF(('Performance &amp; Stability'!$X:$X),N11&amp;R9&amp;A19))</f>
        <v>0</v>
      </c>
      <c r="H19" s="41">
        <f>SUM(COUNTIF(('Functional &amp; Usability'!$X:$X),N10&amp;S9&amp;A19),COUNTIF(('Performance &amp; Stability'!$X:$X),N11&amp;S9&amp;A19))</f>
        <v>0</v>
      </c>
      <c r="I19" s="41">
        <f>SUM(COUNTIF(('Functional &amp; Usability'!$X:$X),N10&amp;T9&amp;A19),COUNTIF(('Performance &amp; Stability'!$X:$X),N11&amp;T9&amp;A19))</f>
        <v>0</v>
      </c>
      <c r="J19" s="43">
        <f>SUM(COUNTIF(('Functional &amp; Usability'!$X:$X),N10&amp;U9&amp;A19),COUNTIF(('Performance &amp; Stability'!$X:$X),N11&amp;U9&amp;A19))</f>
        <v>0</v>
      </c>
      <c r="AA19" s="144"/>
    </row>
    <row r="20" spans="1:27" s="132" customFormat="1">
      <c r="A20" s="133" t="str">
        <f>Help!A26</f>
        <v>Performance</v>
      </c>
      <c r="B20" s="90">
        <f>SUM(COUNTIF('Functional &amp; Usability'!S:S,A20),COUNTIF('Performance &amp; Stability'!S:S,A20))</f>
        <v>8</v>
      </c>
      <c r="C20" s="41">
        <f>SUM(COUNTIF(('Functional &amp; Usability'!$X:$X),N10&amp;N9&amp;A20),COUNTIF(('Performance &amp; Stability'!$X:$X),N11&amp;N9&amp;A20))</f>
        <v>8</v>
      </c>
      <c r="D20" s="41">
        <f>SUM(COUNTIF(('Functional &amp; Usability'!$X:$X),N10&amp;O9&amp;A20),COUNTIF(('Performance &amp; Stability'!$X:$X),N11&amp;O9&amp;A20))</f>
        <v>0</v>
      </c>
      <c r="E20" s="41">
        <f>SUM(COUNTIF(('Functional &amp; Usability'!$X:$X),N10&amp;P9&amp;A20),COUNTIF(('Performance &amp; Stability'!$X:$X),N11&amp;P9&amp;A20))</f>
        <v>0</v>
      </c>
      <c r="F20" s="41">
        <f>SUM(COUNTIF(('Functional &amp; Usability'!$X:$X),N10&amp;Q9&amp;A20),COUNTIF(('Performance &amp; Stability'!$X:$X),N11&amp;Q9&amp;A20))</f>
        <v>0</v>
      </c>
      <c r="G20" s="41">
        <f>SUM(COUNTIF(('Functional &amp; Usability'!$X:$X),N10&amp;R9&amp;A20),COUNTIF(('Performance &amp; Stability'!$X:$X),N11&amp;R9&amp;A20))</f>
        <v>0</v>
      </c>
      <c r="H20" s="41">
        <f>SUM(COUNTIF(('Functional &amp; Usability'!$X:$X),N10&amp;S9&amp;A20),COUNTIF(('Performance &amp; Stability'!$X:$X),N11&amp;S9&amp;A20))</f>
        <v>0</v>
      </c>
      <c r="I20" s="41">
        <f>SUM(COUNTIF(('Functional &amp; Usability'!$X:$X),N10&amp;T9&amp;A20),COUNTIF(('Performance &amp; Stability'!$X:$X),N11&amp;T9&amp;A20))</f>
        <v>0</v>
      </c>
      <c r="J20" s="43">
        <f>SUM(COUNTIF(('Functional &amp; Usability'!$X:$X),N10&amp;U9&amp;A20),COUNTIF(('Performance &amp; Stability'!$X:$X),N11&amp;U9&amp;A20))</f>
        <v>0</v>
      </c>
      <c r="AA20" s="144"/>
    </row>
    <row r="21" spans="1:27" s="132" customFormat="1">
      <c r="A21" s="133" t="str">
        <f>Help!A27</f>
        <v>Reliability</v>
      </c>
      <c r="B21" s="90">
        <f>SUM(COUNTIF('Functional &amp; Usability'!S:S,A21),COUNTIF('Performance &amp; Stability'!S:S,A21))</f>
        <v>15</v>
      </c>
      <c r="C21" s="41">
        <f>SUM(COUNTIF(('Functional &amp; Usability'!$X:$X),N10&amp;N9&amp;A21),COUNTIF(('Performance &amp; Stability'!$X:$X),N11&amp;N9&amp;A21))</f>
        <v>14</v>
      </c>
      <c r="D21" s="41">
        <f>SUM(COUNTIF(('Functional &amp; Usability'!$X:$X),N10&amp;O9&amp;A21),COUNTIF(('Performance &amp; Stability'!$X:$X),N11&amp;O9&amp;A21))</f>
        <v>1</v>
      </c>
      <c r="E21" s="41">
        <f>SUM(COUNTIF(('Functional &amp; Usability'!$X:$X),N10&amp;P9&amp;A21),COUNTIF(('Performance &amp; Stability'!$X:$X),N11&amp;P9&amp;A21))</f>
        <v>0</v>
      </c>
      <c r="F21" s="41">
        <f>SUM(COUNTIF(('Functional &amp; Usability'!$X:$X),N10&amp;Q9&amp;A21),COUNTIF(('Performance &amp; Stability'!$X:$X),N11&amp;Q9&amp;A21))</f>
        <v>0</v>
      </c>
      <c r="G21" s="41">
        <f>SUM(COUNTIF(('Functional &amp; Usability'!$X:$X),N10&amp;R9&amp;A21),COUNTIF(('Performance &amp; Stability'!$X:$X),N11&amp;R9&amp;A21))</f>
        <v>0</v>
      </c>
      <c r="H21" s="41">
        <f>SUM(COUNTIF(('Functional &amp; Usability'!$X:$X),N10&amp;S9&amp;A21),COUNTIF(('Performance &amp; Stability'!$X:$X),N11&amp;S9&amp;A21))</f>
        <v>0</v>
      </c>
      <c r="I21" s="41">
        <f>SUM(COUNTIF(('Functional &amp; Usability'!$X:$X),N10&amp;T9&amp;A21),COUNTIF(('Performance &amp; Stability'!$X:$X),N11&amp;T9&amp;A21))</f>
        <v>0</v>
      </c>
      <c r="J21" s="43">
        <f>SUM(COUNTIF(('Functional &amp; Usability'!$X:$X),N10&amp;U9&amp;A21),COUNTIF(('Performance &amp; Stability'!$X:$X),N11&amp;U9&amp;A21))</f>
        <v>0</v>
      </c>
      <c r="AA21" s="144"/>
    </row>
    <row r="22" spans="1:27" s="132" customFormat="1">
      <c r="A22" s="133" t="str">
        <f>Help!A28</f>
        <v>Stress</v>
      </c>
      <c r="B22" s="90">
        <f>SUM(COUNTIF('Functional &amp; Usability'!S:S,A22),COUNTIF('Performance &amp; Stability'!S:S,A22))</f>
        <v>2</v>
      </c>
      <c r="C22" s="41">
        <f>SUM(COUNTIF(('Functional &amp; Usability'!$X:$X),N10&amp;N9&amp;A22),COUNTIF(('Performance &amp; Stability'!$X:$X),N11&amp;N9&amp;A22))</f>
        <v>2</v>
      </c>
      <c r="D22" s="41">
        <f>SUM(COUNTIF(('Functional &amp; Usability'!$X:$X),N10&amp;O9&amp;A22),COUNTIF(('Performance &amp; Stability'!$X:$X),N11&amp;O9&amp;A22))</f>
        <v>0</v>
      </c>
      <c r="E22" s="41">
        <f>SUM(COUNTIF(('Functional &amp; Usability'!$X:$X),N10&amp;P9&amp;A22),COUNTIF(('Performance &amp; Stability'!$X:$X),N10&amp;P9&amp;A22))</f>
        <v>0</v>
      </c>
      <c r="F22" s="41">
        <f>SUM(COUNTIF(('Functional &amp; Usability'!$X:$X),N10&amp;Q9&amp;A22),COUNTIF(('Performance &amp; Stability'!$X:$X),N11&amp;Q9&amp;A22))</f>
        <v>0</v>
      </c>
      <c r="G22" s="41">
        <f>SUM(COUNTIF(('Functional &amp; Usability'!$X:$X),N10&amp;R9&amp;A22),COUNTIF(('Performance &amp; Stability'!$X:$X),N11&amp;R9&amp;A22))</f>
        <v>0</v>
      </c>
      <c r="H22" s="41">
        <f>SUM(COUNTIF(('Functional &amp; Usability'!$X:$X),N10&amp;S9&amp;A22),COUNTIF(('Performance &amp; Stability'!$X:$X),N11&amp;S9&amp;A22))</f>
        <v>0</v>
      </c>
      <c r="I22" s="41">
        <f>SUM(COUNTIF(('Functional &amp; Usability'!$X:$X),N10&amp;T9&amp;A22),COUNTIF(('Performance &amp; Stability'!$X:$X),N11&amp;T9&amp;A22))</f>
        <v>0</v>
      </c>
      <c r="J22" s="43">
        <f>SUM(COUNTIF(('Functional &amp; Usability'!$X:$X),N10&amp;U9&amp;A22),COUNTIF(('Performance &amp; Stability'!$X:$X),N11&amp;U9&amp;A22))</f>
        <v>0</v>
      </c>
      <c r="S22" s="41"/>
      <c r="AA22" s="144"/>
    </row>
    <row r="23" spans="1:27" s="132" customFormat="1" ht="13.5" thickBot="1">
      <c r="A23" s="134" t="s">
        <v>40</v>
      </c>
      <c r="B23" s="90">
        <f>SUM(B18:B22)-H23</f>
        <v>351</v>
      </c>
      <c r="C23" s="40">
        <f t="shared" ref="C23:J23" si="1">SUM(C18:C22)</f>
        <v>345</v>
      </c>
      <c r="D23" s="40">
        <f t="shared" si="1"/>
        <v>6</v>
      </c>
      <c r="E23" s="40">
        <f t="shared" si="1"/>
        <v>0</v>
      </c>
      <c r="F23" s="40">
        <f t="shared" si="1"/>
        <v>0</v>
      </c>
      <c r="G23" s="40">
        <f t="shared" si="1"/>
        <v>0</v>
      </c>
      <c r="H23" s="40">
        <f t="shared" si="1"/>
        <v>0</v>
      </c>
      <c r="I23" s="329">
        <f t="shared" si="1"/>
        <v>0</v>
      </c>
      <c r="J23" s="331">
        <f t="shared" si="1"/>
        <v>0</v>
      </c>
      <c r="O23" s="41"/>
      <c r="AA23" s="144"/>
    </row>
    <row r="24" spans="1:27" s="132" customFormat="1" ht="15" thickBot="1">
      <c r="A24" s="134"/>
      <c r="B24" s="94" t="s">
        <v>120</v>
      </c>
      <c r="C24" s="95">
        <f>IF(C23&lt;&gt;0,(C23)/(B23-I23-J23),0)</f>
        <v>0.98290598290598286</v>
      </c>
      <c r="D24" s="95">
        <f>IF(D23&lt;&gt;0,(D23)/(B23),0)</f>
        <v>1.7094017094017096E-2</v>
      </c>
      <c r="E24" s="95">
        <f>IF(E23&lt;&gt;0,(E23)/(B23),0)</f>
        <v>0</v>
      </c>
      <c r="F24" s="95">
        <f>IF(F23&lt;&gt;0,(F23)/(B23),0)</f>
        <v>0</v>
      </c>
      <c r="G24" s="95">
        <f>IF(G23&lt;&gt;0,(G23)/(B23),0)</f>
        <v>0</v>
      </c>
      <c r="H24" s="95">
        <f>IF(H23&lt;&gt;0,(H23)/(B23),0)</f>
        <v>0</v>
      </c>
      <c r="I24" s="330"/>
      <c r="J24" s="332"/>
      <c r="AA24" s="144"/>
    </row>
    <row r="25" spans="1:27">
      <c r="B25" s="48"/>
      <c r="AA25" s="142"/>
    </row>
    <row r="26" spans="1:27" ht="13.5" thickBot="1">
      <c r="AA26" s="142"/>
    </row>
    <row r="27" spans="1:27" ht="18">
      <c r="A27" s="350" t="s">
        <v>78</v>
      </c>
      <c r="B27" s="351"/>
      <c r="C27" s="351"/>
      <c r="D27" s="351"/>
      <c r="E27" s="352"/>
      <c r="AA27" s="142"/>
    </row>
    <row r="28" spans="1:27">
      <c r="A28" s="27"/>
      <c r="B28" s="28" t="s">
        <v>40</v>
      </c>
      <c r="C28" s="14" t="str">
        <f>Help!A31</f>
        <v>Completed</v>
      </c>
      <c r="D28" s="15" t="str">
        <f>Help!A32</f>
        <v>Planned</v>
      </c>
      <c r="E28" s="29" t="str">
        <f>Help!A33</f>
        <v>Not Scoped</v>
      </c>
      <c r="AA28" s="142"/>
    </row>
    <row r="29" spans="1:27">
      <c r="A29" s="122" t="s">
        <v>309</v>
      </c>
      <c r="B29" s="30">
        <f>SUM(C29:E29)</f>
        <v>302</v>
      </c>
      <c r="C29" s="97">
        <f>COUNTIF('Functional &amp; Usability'!N:N,C28)</f>
        <v>247</v>
      </c>
      <c r="D29" s="97">
        <f>COUNTIF('Functional &amp; Usability'!N:N,D28)</f>
        <v>50</v>
      </c>
      <c r="E29" s="98">
        <f>COUNTIF('Functional &amp; Usability'!N:N,E28)</f>
        <v>5</v>
      </c>
      <c r="AA29" s="142"/>
    </row>
    <row r="30" spans="1:27">
      <c r="A30" s="122" t="s">
        <v>310</v>
      </c>
      <c r="B30" s="30">
        <f>SUM(C30:E30)</f>
        <v>20</v>
      </c>
      <c r="C30" s="97">
        <f>COUNTIF('Performance &amp; Stability'!N:N,C28)</f>
        <v>20</v>
      </c>
      <c r="D30" s="97">
        <f>COUNTIF('Performance &amp; Stability'!N:N,D28)</f>
        <v>0</v>
      </c>
      <c r="E30" s="98">
        <f>COUNTIF('Performance &amp; Stability'!N:N,E28)</f>
        <v>0</v>
      </c>
      <c r="AA30" s="142"/>
    </row>
    <row r="31" spans="1:27" ht="13.5" thickBot="1">
      <c r="A31" s="353" t="s">
        <v>119</v>
      </c>
      <c r="B31" s="96">
        <f>SUM(B29:B30)</f>
        <v>322</v>
      </c>
      <c r="C31" s="96">
        <f>SUM(C29:C30)</f>
        <v>267</v>
      </c>
      <c r="D31" s="96">
        <f>SUM(D29:D30)</f>
        <v>50</v>
      </c>
      <c r="E31" s="99">
        <f>SUM(E29:E30)</f>
        <v>5</v>
      </c>
      <c r="AA31" s="142"/>
    </row>
    <row r="32" spans="1:27" ht="15" thickBot="1">
      <c r="A32" s="354"/>
      <c r="B32" s="93" t="s">
        <v>121</v>
      </c>
      <c r="C32" s="95">
        <f>IF(C31&lt;&gt;0, (C31)/(B31-E31),0)</f>
        <v>0.8422712933753943</v>
      </c>
      <c r="D32" s="95">
        <f>IF(D31&lt;&gt;0, (D31)/(B31),0)</f>
        <v>0.15527950310559005</v>
      </c>
      <c r="E32" s="100">
        <f>IF(E31&lt;&gt;0, (E31)/(B31),0)</f>
        <v>1.5527950310559006E-2</v>
      </c>
      <c r="AA32" s="142"/>
    </row>
    <row r="33" spans="1:30">
      <c r="A33" s="46"/>
      <c r="AA33" s="142"/>
    </row>
    <row r="34" spans="1:30" s="128" customFormat="1">
      <c r="A34"/>
      <c r="B34"/>
      <c r="C34"/>
      <c r="D34"/>
      <c r="I34" s="197"/>
      <c r="AA34" s="127"/>
    </row>
    <row r="35" spans="1:30">
      <c r="AA35" s="142"/>
    </row>
    <row r="36" spans="1:30">
      <c r="A36" s="155"/>
      <c r="B36" s="156"/>
      <c r="AA36" s="142"/>
    </row>
    <row r="37" spans="1:30" ht="30.75" customHeight="1">
      <c r="A37" s="201" t="s">
        <v>484</v>
      </c>
      <c r="B37" s="202"/>
      <c r="C37" s="202"/>
      <c r="D37" s="202"/>
      <c r="E37" s="202"/>
      <c r="F37" s="202"/>
      <c r="G37" s="203"/>
      <c r="AA37" s="142"/>
    </row>
    <row r="38" spans="1:30" ht="47.25" outlineLevel="1">
      <c r="A38" s="159" t="s">
        <v>570</v>
      </c>
      <c r="B38" s="159" t="s">
        <v>478</v>
      </c>
      <c r="C38" s="159" t="s">
        <v>448</v>
      </c>
      <c r="D38" s="347" t="s">
        <v>802</v>
      </c>
      <c r="E38" s="348"/>
      <c r="F38" s="348"/>
      <c r="G38" s="349"/>
      <c r="H38" s="158"/>
      <c r="I38" s="212"/>
      <c r="J38" s="213"/>
      <c r="K38" s="213"/>
      <c r="L38" s="211"/>
      <c r="M38" s="211"/>
      <c r="N38" s="211"/>
      <c r="O38" s="211"/>
      <c r="P38" s="211"/>
      <c r="Q38" s="211"/>
      <c r="R38" s="211"/>
      <c r="S38" s="211"/>
      <c r="T38" s="211"/>
      <c r="U38" s="211"/>
      <c r="V38" s="211"/>
      <c r="W38" s="211"/>
      <c r="X38" s="211"/>
      <c r="Y38" s="211"/>
      <c r="Z38" s="211"/>
      <c r="AA38" s="211"/>
      <c r="AB38" s="211"/>
      <c r="AC38" s="211"/>
      <c r="AD38" s="211"/>
    </row>
    <row r="39" spans="1:30" ht="15" outlineLevel="1">
      <c r="A39" s="195" t="s">
        <v>836</v>
      </c>
      <c r="B39" s="160" t="s">
        <v>466</v>
      </c>
      <c r="C39" s="148">
        <f>SUM(C40:C76)</f>
        <v>67</v>
      </c>
      <c r="D39" s="303" t="s">
        <v>666</v>
      </c>
      <c r="E39" s="304"/>
      <c r="F39" s="304"/>
      <c r="G39" s="305"/>
      <c r="H39" s="158"/>
      <c r="I39" s="214"/>
      <c r="J39" s="213"/>
      <c r="K39" s="213"/>
      <c r="L39" s="215"/>
      <c r="M39" s="211"/>
      <c r="N39" s="211"/>
      <c r="O39" s="211"/>
      <c r="P39" s="211"/>
      <c r="Q39" s="211"/>
      <c r="R39" s="211"/>
      <c r="S39" s="211"/>
      <c r="T39" s="211"/>
      <c r="U39" s="211"/>
      <c r="V39" s="211"/>
      <c r="W39" s="211"/>
      <c r="X39" s="211"/>
      <c r="Y39" s="211"/>
      <c r="Z39" s="211"/>
      <c r="AA39" s="211"/>
      <c r="AB39" s="211"/>
      <c r="AC39" s="211"/>
      <c r="AD39" s="211"/>
    </row>
    <row r="40" spans="1:30" ht="12.75" customHeight="1" outlineLevel="1">
      <c r="A40" s="140" t="s">
        <v>837</v>
      </c>
      <c r="B40" s="140" t="s">
        <v>466</v>
      </c>
      <c r="C40" s="147">
        <f>COUNTIF('Functional &amp; Usability'!H10:H1065,"* SR1724*")</f>
        <v>5</v>
      </c>
      <c r="D40" s="306"/>
      <c r="E40" s="306"/>
      <c r="F40" s="306"/>
      <c r="G40" s="306"/>
      <c r="H40" s="158"/>
      <c r="I40" s="216"/>
      <c r="J40" s="213"/>
      <c r="K40" s="213"/>
      <c r="L40" s="215"/>
      <c r="M40" s="211"/>
      <c r="N40" s="211"/>
      <c r="O40" s="211"/>
      <c r="P40" s="211"/>
      <c r="Q40" s="211"/>
      <c r="R40" s="211"/>
      <c r="S40" s="211"/>
      <c r="T40" s="211"/>
      <c r="U40" s="211"/>
      <c r="V40" s="211"/>
      <c r="W40" s="211"/>
      <c r="X40" s="211"/>
      <c r="Y40" s="211"/>
      <c r="Z40" s="211"/>
      <c r="AA40" s="211"/>
      <c r="AB40" s="211"/>
      <c r="AC40" s="211"/>
      <c r="AD40" s="211"/>
    </row>
    <row r="41" spans="1:30" ht="12.75" customHeight="1" outlineLevel="1">
      <c r="A41" s="140" t="s">
        <v>838</v>
      </c>
      <c r="B41" s="140" t="s">
        <v>467</v>
      </c>
      <c r="C41" s="147">
        <f>COUNTIF('Functional &amp; Usability'!H10:H1065,"* SR1725*")</f>
        <v>1</v>
      </c>
      <c r="D41" s="306"/>
      <c r="E41" s="306"/>
      <c r="F41" s="306"/>
      <c r="G41" s="306"/>
      <c r="H41" s="158"/>
      <c r="I41" s="216"/>
      <c r="J41" s="213"/>
      <c r="K41" s="213"/>
      <c r="L41" s="215"/>
      <c r="M41" s="211"/>
      <c r="N41" s="211"/>
      <c r="O41" s="211"/>
      <c r="P41" s="211"/>
      <c r="Q41" s="211"/>
      <c r="R41" s="211"/>
      <c r="S41" s="211"/>
      <c r="T41" s="211"/>
      <c r="U41" s="211"/>
      <c r="V41" s="211"/>
      <c r="W41" s="211"/>
      <c r="X41" s="211"/>
      <c r="Y41" s="211"/>
      <c r="Z41" s="211"/>
      <c r="AA41" s="211"/>
      <c r="AB41" s="211"/>
      <c r="AC41" s="211"/>
      <c r="AD41" s="211"/>
    </row>
    <row r="42" spans="1:30" ht="49.5" customHeight="1" outlineLevel="1">
      <c r="A42" s="182" t="s">
        <v>839</v>
      </c>
      <c r="B42" s="182" t="s">
        <v>468</v>
      </c>
      <c r="C42" s="183">
        <f>COUNTIF('Functional &amp; Usability'!H10:H1065,"* SR1726*")</f>
        <v>2</v>
      </c>
      <c r="D42" s="355"/>
      <c r="E42" s="355"/>
      <c r="F42" s="355"/>
      <c r="G42" s="355"/>
      <c r="H42" s="158"/>
      <c r="I42" s="217"/>
      <c r="J42" s="213"/>
      <c r="K42" s="213"/>
      <c r="L42" s="215"/>
      <c r="M42" s="211"/>
      <c r="N42" s="211"/>
      <c r="O42" s="211"/>
      <c r="P42" s="211"/>
      <c r="Q42" s="211"/>
      <c r="R42" s="211"/>
      <c r="S42" s="211"/>
      <c r="T42" s="211"/>
      <c r="U42" s="211"/>
      <c r="V42" s="211"/>
      <c r="W42" s="211"/>
      <c r="X42" s="211"/>
      <c r="Y42" s="211"/>
      <c r="Z42" s="211"/>
      <c r="AA42" s="211"/>
      <c r="AB42" s="211"/>
      <c r="AC42" s="211"/>
      <c r="AD42" s="211"/>
    </row>
    <row r="43" spans="1:30" ht="12.75" customHeight="1" outlineLevel="1">
      <c r="A43" s="140" t="s">
        <v>840</v>
      </c>
      <c r="B43" s="182" t="s">
        <v>468</v>
      </c>
      <c r="C43" s="147">
        <f>COUNTIF('Functional &amp; Usability'!H10:H1065,"* SR1727*")</f>
        <v>1</v>
      </c>
      <c r="D43" s="306"/>
      <c r="E43" s="306"/>
      <c r="F43" s="306"/>
      <c r="G43" s="306"/>
      <c r="H43" s="158"/>
      <c r="I43" s="216"/>
      <c r="J43" s="213"/>
      <c r="K43" s="213"/>
      <c r="L43" s="215"/>
      <c r="M43" s="211"/>
      <c r="N43" s="211"/>
      <c r="O43" s="211"/>
      <c r="P43" s="211"/>
      <c r="Q43" s="211"/>
      <c r="R43" s="211"/>
      <c r="S43" s="211"/>
      <c r="T43" s="211"/>
      <c r="U43" s="211"/>
      <c r="V43" s="211"/>
      <c r="W43" s="211"/>
      <c r="X43" s="211"/>
      <c r="Y43" s="211"/>
      <c r="Z43" s="211"/>
      <c r="AA43" s="211"/>
      <c r="AB43" s="211"/>
      <c r="AC43" s="211"/>
      <c r="AD43" s="211"/>
    </row>
    <row r="44" spans="1:30" ht="12.75" customHeight="1" outlineLevel="1">
      <c r="A44" s="140" t="s">
        <v>841</v>
      </c>
      <c r="B44" s="140" t="s">
        <v>468</v>
      </c>
      <c r="C44" s="147">
        <f>COUNTIF('Functional &amp; Usability'!H10:H1065,"* SR1728*")</f>
        <v>3</v>
      </c>
      <c r="D44" s="306"/>
      <c r="E44" s="306"/>
      <c r="F44" s="306"/>
      <c r="G44" s="306"/>
      <c r="H44" s="158"/>
      <c r="I44" s="216"/>
      <c r="J44" s="213"/>
      <c r="K44" s="213"/>
      <c r="L44" s="215"/>
      <c r="M44" s="211"/>
      <c r="N44" s="211"/>
      <c r="O44" s="211"/>
      <c r="P44" s="211"/>
      <c r="Q44" s="211"/>
      <c r="R44" s="211"/>
      <c r="S44" s="211"/>
      <c r="T44" s="211"/>
      <c r="U44" s="211"/>
      <c r="V44" s="211"/>
      <c r="W44" s="211"/>
      <c r="X44" s="211"/>
      <c r="Y44" s="211"/>
      <c r="Z44" s="211"/>
      <c r="AA44" s="211"/>
      <c r="AB44" s="211"/>
      <c r="AC44" s="211"/>
      <c r="AD44" s="211"/>
    </row>
    <row r="45" spans="1:30" ht="12.75" customHeight="1" outlineLevel="1">
      <c r="A45" s="140" t="s">
        <v>842</v>
      </c>
      <c r="B45" s="140" t="s">
        <v>468</v>
      </c>
      <c r="C45" s="147">
        <f>COUNTIF('Functional &amp; Usability'!H10:H1065,"* SR1729*")</f>
        <v>1</v>
      </c>
      <c r="D45" s="306"/>
      <c r="E45" s="306"/>
      <c r="F45" s="306"/>
      <c r="G45" s="306"/>
      <c r="H45" s="158"/>
      <c r="I45" s="216"/>
      <c r="J45" s="213"/>
      <c r="K45" s="213"/>
      <c r="L45" s="215"/>
      <c r="M45" s="211"/>
      <c r="N45" s="211"/>
      <c r="O45" s="211"/>
      <c r="P45" s="211"/>
      <c r="Q45" s="211"/>
      <c r="R45" s="211"/>
      <c r="S45" s="211"/>
      <c r="T45" s="211"/>
      <c r="U45" s="211"/>
      <c r="V45" s="211"/>
      <c r="W45" s="211"/>
      <c r="X45" s="211"/>
      <c r="Y45" s="211"/>
      <c r="Z45" s="211"/>
      <c r="AA45" s="211"/>
      <c r="AB45" s="211"/>
      <c r="AC45" s="211"/>
      <c r="AD45" s="211"/>
    </row>
    <row r="46" spans="1:30" ht="12.75" customHeight="1" outlineLevel="1">
      <c r="A46" s="140" t="s">
        <v>843</v>
      </c>
      <c r="B46" s="140" t="s">
        <v>468</v>
      </c>
      <c r="C46" s="147">
        <f>COUNTIF('Functional &amp; Usability'!H10:H1065,"* SR1730*")</f>
        <v>1</v>
      </c>
      <c r="D46" s="306"/>
      <c r="E46" s="306"/>
      <c r="F46" s="306"/>
      <c r="G46" s="306"/>
      <c r="H46" s="158"/>
      <c r="I46" s="216"/>
      <c r="J46" s="213"/>
      <c r="K46" s="213"/>
      <c r="L46" s="215"/>
      <c r="M46" s="211"/>
      <c r="N46" s="211"/>
      <c r="O46" s="211"/>
      <c r="P46" s="211"/>
      <c r="Q46" s="211"/>
      <c r="R46" s="211"/>
      <c r="S46" s="211"/>
      <c r="T46" s="211"/>
      <c r="U46" s="211"/>
      <c r="V46" s="211"/>
      <c r="W46" s="211"/>
      <c r="X46" s="211"/>
      <c r="Y46" s="211"/>
      <c r="Z46" s="211"/>
      <c r="AA46" s="211"/>
      <c r="AB46" s="211"/>
      <c r="AC46" s="211"/>
      <c r="AD46" s="211"/>
    </row>
    <row r="47" spans="1:30" ht="12.75" customHeight="1" outlineLevel="1">
      <c r="A47" s="140" t="s">
        <v>844</v>
      </c>
      <c r="B47" s="140" t="s">
        <v>468</v>
      </c>
      <c r="C47" s="147">
        <f>COUNTIF('Functional &amp; Usability'!H10:H1065,"* SR1731*")</f>
        <v>3</v>
      </c>
      <c r="D47" s="306"/>
      <c r="E47" s="306"/>
      <c r="F47" s="306"/>
      <c r="G47" s="306"/>
      <c r="H47" s="158"/>
      <c r="I47" s="216"/>
      <c r="J47" s="213"/>
      <c r="K47" s="213"/>
      <c r="L47" s="215"/>
      <c r="M47" s="213"/>
      <c r="N47" s="213"/>
      <c r="O47" s="213"/>
      <c r="P47" s="213"/>
      <c r="Q47" s="213"/>
      <c r="R47" s="213"/>
      <c r="S47" s="213"/>
      <c r="T47" s="213"/>
      <c r="U47" s="213"/>
      <c r="V47" s="213"/>
      <c r="W47" s="213"/>
      <c r="X47" s="213"/>
      <c r="Y47" s="213"/>
      <c r="Z47" s="213"/>
      <c r="AA47" s="213"/>
      <c r="AB47" s="213"/>
      <c r="AC47" s="213"/>
      <c r="AD47" s="211"/>
    </row>
    <row r="48" spans="1:30" outlineLevel="1">
      <c r="A48" s="140" t="s">
        <v>845</v>
      </c>
      <c r="B48" s="140" t="s">
        <v>468</v>
      </c>
      <c r="C48" s="147">
        <f>COUNTIF('Functional &amp; Usability'!H10:H1065,"* SR1732*")</f>
        <v>2</v>
      </c>
      <c r="D48" s="306"/>
      <c r="E48" s="306"/>
      <c r="F48" s="306"/>
      <c r="G48" s="306"/>
      <c r="H48" s="158"/>
      <c r="I48" s="216"/>
      <c r="J48" s="213"/>
      <c r="K48" s="213"/>
      <c r="L48" s="215"/>
      <c r="M48" s="213"/>
      <c r="N48" s="213"/>
      <c r="O48" s="213"/>
      <c r="P48" s="213"/>
      <c r="Q48" s="213"/>
      <c r="R48" s="213"/>
      <c r="S48" s="213"/>
      <c r="T48" s="213"/>
      <c r="U48" s="213"/>
      <c r="V48" s="213"/>
      <c r="W48" s="213"/>
      <c r="X48" s="213"/>
      <c r="Y48" s="213"/>
      <c r="Z48" s="213"/>
      <c r="AA48" s="213"/>
      <c r="AB48" s="213"/>
      <c r="AC48" s="213"/>
      <c r="AD48" s="211"/>
    </row>
    <row r="49" spans="1:32" outlineLevel="1">
      <c r="A49" s="140" t="s">
        <v>846</v>
      </c>
      <c r="B49" s="140" t="s">
        <v>468</v>
      </c>
      <c r="C49" s="147">
        <f>COUNTIF('Functional &amp; Usability'!H10:H1065,"* SR1733*")</f>
        <v>2</v>
      </c>
      <c r="D49" s="306"/>
      <c r="E49" s="306"/>
      <c r="F49" s="306"/>
      <c r="G49" s="306"/>
      <c r="H49" s="158"/>
      <c r="I49" s="216"/>
      <c r="J49" s="213"/>
      <c r="K49" s="213"/>
      <c r="L49" s="215"/>
      <c r="M49" s="213"/>
      <c r="N49" s="213"/>
      <c r="O49" s="213"/>
      <c r="P49" s="213"/>
      <c r="Q49" s="213"/>
      <c r="R49" s="213"/>
      <c r="S49" s="213"/>
      <c r="T49" s="213"/>
      <c r="U49" s="213"/>
      <c r="V49" s="213"/>
      <c r="W49" s="213"/>
      <c r="X49" s="213"/>
      <c r="Y49" s="213"/>
      <c r="Z49" s="213"/>
      <c r="AA49" s="213"/>
      <c r="AB49" s="213"/>
      <c r="AC49" s="213"/>
      <c r="AD49" s="211"/>
    </row>
    <row r="50" spans="1:32" outlineLevel="1">
      <c r="A50" s="140" t="s">
        <v>847</v>
      </c>
      <c r="B50" s="140" t="s">
        <v>466</v>
      </c>
      <c r="C50" s="147">
        <f>COUNTIF('Functional &amp; Usability'!H10:H1065,"* SR1734*")</f>
        <v>7</v>
      </c>
      <c r="D50" s="306"/>
      <c r="E50" s="306"/>
      <c r="F50" s="306"/>
      <c r="G50" s="306"/>
      <c r="H50" s="158"/>
      <c r="I50" s="216"/>
      <c r="J50" s="213"/>
      <c r="K50" s="213"/>
      <c r="L50" s="215"/>
      <c r="M50" s="213"/>
      <c r="N50" s="213"/>
      <c r="O50" s="213"/>
      <c r="P50" s="213"/>
      <c r="Q50" s="213"/>
      <c r="R50" s="213"/>
      <c r="S50" s="213"/>
      <c r="T50" s="213"/>
      <c r="U50" s="213"/>
      <c r="V50" s="213"/>
      <c r="W50" s="213"/>
      <c r="X50" s="213"/>
      <c r="Y50" s="213"/>
      <c r="Z50" s="213"/>
      <c r="AA50" s="213"/>
      <c r="AB50" s="213"/>
      <c r="AC50" s="213"/>
      <c r="AD50" s="211"/>
    </row>
    <row r="51" spans="1:32" outlineLevel="1">
      <c r="A51" s="140" t="s">
        <v>848</v>
      </c>
      <c r="B51" s="140" t="s">
        <v>466</v>
      </c>
      <c r="C51" s="147">
        <f>COUNTIF('Functional &amp; Usability'!H10:H1065,"* SR1735*")</f>
        <v>1</v>
      </c>
      <c r="D51" s="306"/>
      <c r="E51" s="306"/>
      <c r="F51" s="306"/>
      <c r="G51" s="306"/>
      <c r="H51" s="158"/>
      <c r="I51" s="216"/>
      <c r="J51" s="213"/>
      <c r="K51" s="213"/>
      <c r="L51" s="215"/>
      <c r="M51" s="213"/>
      <c r="N51" s="213"/>
      <c r="O51" s="213"/>
      <c r="P51" s="213"/>
      <c r="Q51" s="213"/>
      <c r="R51" s="213"/>
      <c r="S51" s="213"/>
      <c r="T51" s="213"/>
      <c r="U51" s="213"/>
      <c r="V51" s="213"/>
      <c r="W51" s="213"/>
      <c r="X51" s="213"/>
      <c r="Y51" s="213"/>
      <c r="Z51" s="213"/>
      <c r="AA51" s="213"/>
      <c r="AB51" s="213"/>
      <c r="AC51" s="213"/>
      <c r="AD51" s="211"/>
    </row>
    <row r="52" spans="1:32" ht="12.75" customHeight="1" outlineLevel="1">
      <c r="A52" s="140" t="s">
        <v>849</v>
      </c>
      <c r="B52" s="140" t="s">
        <v>466</v>
      </c>
      <c r="C52" s="147">
        <f>COUNTIF('Functional &amp; Usability'!H10:H1065,"* SR1736*")</f>
        <v>1</v>
      </c>
      <c r="D52" s="306"/>
      <c r="E52" s="306"/>
      <c r="F52" s="306"/>
      <c r="G52" s="306"/>
      <c r="H52" s="158"/>
      <c r="I52" s="216"/>
      <c r="J52" s="213"/>
      <c r="K52" s="213"/>
      <c r="L52" s="215"/>
      <c r="M52" s="213"/>
      <c r="N52" s="213"/>
      <c r="O52" s="213"/>
      <c r="P52" s="213"/>
      <c r="Q52" s="213"/>
      <c r="R52" s="213"/>
      <c r="S52" s="213"/>
      <c r="T52" s="213"/>
      <c r="U52" s="213"/>
      <c r="V52" s="213"/>
      <c r="W52" s="213"/>
      <c r="X52" s="213"/>
      <c r="Y52" s="213"/>
      <c r="Z52" s="213"/>
      <c r="AA52" s="213"/>
      <c r="AB52" s="213"/>
      <c r="AC52" s="213"/>
      <c r="AD52" s="211"/>
    </row>
    <row r="53" spans="1:32" ht="12.75" customHeight="1" outlineLevel="1">
      <c r="A53" s="140" t="s">
        <v>850</v>
      </c>
      <c r="B53" s="140" t="s">
        <v>473</v>
      </c>
      <c r="C53" s="147">
        <f>COUNTIF('Functional &amp; Usability'!H10:H1065,"* SR1737*")</f>
        <v>1</v>
      </c>
      <c r="D53" s="306" t="s">
        <v>446</v>
      </c>
      <c r="E53" s="306"/>
      <c r="F53" s="306"/>
      <c r="G53" s="306"/>
      <c r="H53" s="158"/>
      <c r="I53" s="216"/>
      <c r="J53" s="213"/>
      <c r="K53" s="213"/>
      <c r="L53" s="215"/>
      <c r="M53" s="213"/>
      <c r="N53" s="213"/>
      <c r="O53" s="213"/>
      <c r="P53" s="213"/>
      <c r="Q53" s="213"/>
      <c r="R53" s="213"/>
      <c r="S53" s="213"/>
      <c r="T53" s="213"/>
      <c r="U53" s="213"/>
      <c r="V53" s="213"/>
      <c r="W53" s="213"/>
      <c r="X53" s="213"/>
      <c r="Y53" s="213"/>
      <c r="Z53" s="213"/>
      <c r="AA53" s="213"/>
      <c r="AB53" s="213"/>
      <c r="AC53" s="213"/>
      <c r="AD53" s="211"/>
    </row>
    <row r="54" spans="1:32" outlineLevel="1">
      <c r="A54" s="140" t="s">
        <v>851</v>
      </c>
      <c r="B54" s="140" t="s">
        <v>468</v>
      </c>
      <c r="C54" s="147">
        <f>COUNTIF('Functional &amp; Usability'!H10:H1065,"* SR1738*")</f>
        <v>2</v>
      </c>
      <c r="D54" s="306"/>
      <c r="E54" s="306"/>
      <c r="F54" s="306"/>
      <c r="G54" s="306"/>
      <c r="H54" s="158"/>
      <c r="I54" s="216"/>
      <c r="J54" s="213"/>
      <c r="K54" s="213"/>
      <c r="L54" s="215"/>
      <c r="M54" s="213"/>
      <c r="N54" s="213"/>
      <c r="O54" s="213"/>
      <c r="P54" s="213"/>
      <c r="Q54" s="213"/>
      <c r="R54" s="213"/>
      <c r="S54" s="213"/>
      <c r="T54" s="213"/>
      <c r="U54" s="213"/>
      <c r="V54" s="213"/>
      <c r="W54" s="213"/>
      <c r="X54" s="213"/>
      <c r="Y54" s="213"/>
      <c r="Z54" s="213"/>
      <c r="AA54" s="213"/>
      <c r="AB54" s="213"/>
      <c r="AC54" s="213"/>
      <c r="AD54" s="213"/>
      <c r="AE54" s="158"/>
      <c r="AF54" s="158"/>
    </row>
    <row r="55" spans="1:32" outlineLevel="1">
      <c r="A55" s="140" t="s">
        <v>852</v>
      </c>
      <c r="B55" s="140" t="s">
        <v>468</v>
      </c>
      <c r="C55" s="147">
        <f>COUNTIF('Functional &amp; Usability'!H10:H1065,"* SR1739*")</f>
        <v>2</v>
      </c>
      <c r="D55" s="306"/>
      <c r="E55" s="306"/>
      <c r="F55" s="306"/>
      <c r="G55" s="306"/>
      <c r="H55" s="158"/>
      <c r="I55" s="216"/>
      <c r="J55" s="213"/>
      <c r="K55" s="213"/>
      <c r="L55" s="215"/>
      <c r="M55" s="213"/>
      <c r="N55" s="213"/>
      <c r="O55" s="213"/>
      <c r="P55" s="213"/>
      <c r="Q55" s="213"/>
      <c r="R55" s="213"/>
      <c r="S55" s="213"/>
      <c r="T55" s="213"/>
      <c r="U55" s="213"/>
      <c r="V55" s="213"/>
      <c r="W55" s="213"/>
      <c r="X55" s="213"/>
      <c r="Y55" s="213"/>
      <c r="Z55" s="213"/>
      <c r="AA55" s="213"/>
      <c r="AB55" s="213"/>
      <c r="AC55" s="213"/>
      <c r="AD55" s="213"/>
      <c r="AE55" s="158"/>
      <c r="AF55" s="158"/>
    </row>
    <row r="56" spans="1:32" outlineLevel="1">
      <c r="A56" s="140" t="s">
        <v>853</v>
      </c>
      <c r="B56" s="140" t="s">
        <v>469</v>
      </c>
      <c r="C56" s="147">
        <f>COUNTIF('Functional &amp; Usability'!H10:H1065,"* SR1740*")</f>
        <v>1</v>
      </c>
      <c r="D56" s="306"/>
      <c r="E56" s="306"/>
      <c r="F56" s="306"/>
      <c r="G56" s="306"/>
      <c r="H56" s="158"/>
      <c r="I56" s="216"/>
      <c r="J56" s="213"/>
      <c r="K56" s="213"/>
      <c r="L56" s="215"/>
      <c r="M56" s="213"/>
      <c r="N56" s="213"/>
      <c r="O56" s="213"/>
      <c r="P56" s="213"/>
      <c r="Q56" s="213"/>
      <c r="R56" s="213"/>
      <c r="S56" s="213"/>
      <c r="T56" s="213"/>
      <c r="U56" s="213"/>
      <c r="V56" s="213"/>
      <c r="W56" s="213"/>
      <c r="X56" s="213"/>
      <c r="Y56" s="213"/>
      <c r="Z56" s="213"/>
      <c r="AA56" s="213"/>
      <c r="AB56" s="213"/>
      <c r="AC56" s="213"/>
      <c r="AD56" s="213"/>
      <c r="AE56" s="158"/>
      <c r="AF56" s="158"/>
    </row>
    <row r="57" spans="1:32" outlineLevel="1">
      <c r="A57" s="140" t="s">
        <v>854</v>
      </c>
      <c r="B57" s="140" t="s">
        <v>468</v>
      </c>
      <c r="C57" s="147">
        <f>COUNTIF('Functional &amp; Usability'!H10:H1065,"* SR1741*")</f>
        <v>1</v>
      </c>
      <c r="D57" s="306"/>
      <c r="E57" s="306"/>
      <c r="F57" s="306"/>
      <c r="G57" s="306"/>
      <c r="H57" s="158"/>
      <c r="I57" s="216"/>
      <c r="J57" s="213"/>
      <c r="K57" s="213"/>
      <c r="L57" s="215"/>
      <c r="M57" s="213"/>
      <c r="N57" s="213"/>
      <c r="O57" s="213"/>
      <c r="P57" s="213"/>
      <c r="Q57" s="213"/>
      <c r="R57" s="213"/>
      <c r="S57" s="213"/>
      <c r="T57" s="213"/>
      <c r="U57" s="213"/>
      <c r="V57" s="213"/>
      <c r="W57" s="213"/>
      <c r="X57" s="213"/>
      <c r="Y57" s="213"/>
      <c r="Z57" s="213"/>
      <c r="AA57" s="213"/>
      <c r="AB57" s="213"/>
      <c r="AC57" s="213"/>
      <c r="AD57" s="213"/>
      <c r="AE57" s="158"/>
      <c r="AF57" s="158"/>
    </row>
    <row r="58" spans="1:32" outlineLevel="1">
      <c r="A58" s="140" t="s">
        <v>855</v>
      </c>
      <c r="B58" s="140" t="s">
        <v>473</v>
      </c>
      <c r="C58" s="147">
        <f>COUNTIF('Functional &amp; Usability'!H10:H1065,"* SR1742*")</f>
        <v>0</v>
      </c>
      <c r="D58" s="306" t="s">
        <v>447</v>
      </c>
      <c r="E58" s="306"/>
      <c r="F58" s="306"/>
      <c r="G58" s="306"/>
      <c r="H58" s="158"/>
      <c r="I58" s="216"/>
      <c r="J58" s="213"/>
      <c r="K58" s="213"/>
      <c r="L58" s="215"/>
      <c r="M58" s="213"/>
      <c r="N58" s="213"/>
      <c r="O58" s="213"/>
      <c r="P58" s="213"/>
      <c r="Q58" s="213"/>
      <c r="R58" s="213"/>
      <c r="S58" s="213"/>
      <c r="T58" s="213"/>
      <c r="U58" s="213"/>
      <c r="V58" s="213"/>
      <c r="W58" s="213"/>
      <c r="X58" s="213"/>
      <c r="Y58" s="213"/>
      <c r="Z58" s="213"/>
      <c r="AA58" s="213"/>
      <c r="AB58" s="213"/>
      <c r="AC58" s="213"/>
      <c r="AD58" s="213"/>
      <c r="AE58" s="158"/>
      <c r="AF58" s="158"/>
    </row>
    <row r="59" spans="1:32" outlineLevel="1">
      <c r="A59" s="140" t="s">
        <v>856</v>
      </c>
      <c r="B59" s="140" t="s">
        <v>1301</v>
      </c>
      <c r="C59" s="147">
        <f>COUNTIF('Functional &amp; Usability'!H10:H1065,"* SR1743*")</f>
        <v>4</v>
      </c>
      <c r="D59" s="313"/>
      <c r="E59" s="313"/>
      <c r="F59" s="313"/>
      <c r="G59" s="313"/>
      <c r="H59" s="158"/>
      <c r="I59" s="216"/>
      <c r="J59" s="213"/>
      <c r="K59" s="213"/>
      <c r="L59" s="215"/>
      <c r="M59" s="213"/>
      <c r="N59" s="213"/>
      <c r="O59" s="213"/>
      <c r="P59" s="213"/>
      <c r="Q59" s="213"/>
      <c r="R59" s="213"/>
      <c r="S59" s="213"/>
      <c r="T59" s="213"/>
      <c r="U59" s="213"/>
      <c r="V59" s="213"/>
      <c r="W59" s="213"/>
      <c r="X59" s="213"/>
      <c r="Y59" s="213"/>
      <c r="Z59" s="213"/>
      <c r="AA59" s="213"/>
      <c r="AB59" s="213"/>
      <c r="AC59" s="213"/>
      <c r="AD59" s="213"/>
      <c r="AE59" s="158"/>
      <c r="AF59" s="158"/>
    </row>
    <row r="60" spans="1:32" outlineLevel="1">
      <c r="A60" s="140" t="s">
        <v>857</v>
      </c>
      <c r="B60" s="140" t="s">
        <v>1301</v>
      </c>
      <c r="C60" s="147">
        <f>COUNTIF('Functional &amp; Usability'!H10:H1065,"* SR1744*")</f>
        <v>4</v>
      </c>
      <c r="D60" s="313"/>
      <c r="E60" s="313"/>
      <c r="F60" s="313"/>
      <c r="G60" s="313"/>
      <c r="H60" s="158"/>
      <c r="I60" s="216"/>
      <c r="J60" s="213"/>
      <c r="K60" s="213"/>
      <c r="L60" s="215"/>
      <c r="M60" s="213"/>
      <c r="N60" s="213"/>
      <c r="O60" s="213"/>
      <c r="P60" s="213"/>
      <c r="Q60" s="213"/>
      <c r="R60" s="213"/>
      <c r="S60" s="213"/>
      <c r="T60" s="213"/>
      <c r="U60" s="213"/>
      <c r="V60" s="213"/>
      <c r="W60" s="213"/>
      <c r="X60" s="213"/>
      <c r="Y60" s="213"/>
      <c r="Z60" s="213"/>
      <c r="AA60" s="213"/>
      <c r="AB60" s="213"/>
      <c r="AC60" s="213"/>
      <c r="AD60" s="213"/>
      <c r="AE60" s="158"/>
      <c r="AF60" s="158"/>
    </row>
    <row r="61" spans="1:32" ht="12.75" customHeight="1" outlineLevel="1">
      <c r="A61" s="140" t="s">
        <v>858</v>
      </c>
      <c r="B61" s="140" t="s">
        <v>1301</v>
      </c>
      <c r="C61" s="147">
        <f>COUNTIF('Functional &amp; Usability'!H10:H1065,"* SR1745*")</f>
        <v>3</v>
      </c>
      <c r="D61" s="313"/>
      <c r="E61" s="313"/>
      <c r="F61" s="313"/>
      <c r="G61" s="313"/>
      <c r="H61" s="158"/>
      <c r="I61" s="216"/>
      <c r="J61" s="213"/>
      <c r="K61" s="213"/>
      <c r="L61" s="215"/>
      <c r="M61" s="213"/>
      <c r="N61" s="213"/>
      <c r="O61" s="213"/>
      <c r="P61" s="213"/>
      <c r="Q61" s="213"/>
      <c r="R61" s="213"/>
      <c r="S61" s="213"/>
      <c r="T61" s="213"/>
      <c r="U61" s="213"/>
      <c r="V61" s="213"/>
      <c r="W61" s="213"/>
      <c r="X61" s="213"/>
      <c r="Y61" s="213"/>
      <c r="Z61" s="213"/>
      <c r="AA61" s="213"/>
      <c r="AB61" s="213"/>
      <c r="AC61" s="213"/>
      <c r="AD61" s="213"/>
      <c r="AE61" s="158"/>
      <c r="AF61" s="158"/>
    </row>
    <row r="62" spans="1:32" ht="12.75" customHeight="1" outlineLevel="1">
      <c r="A62" s="140" t="s">
        <v>859</v>
      </c>
      <c r="B62" s="140" t="s">
        <v>473</v>
      </c>
      <c r="C62" s="147">
        <f>COUNTIF('Functional &amp; Usability'!H10:H1065,"* SR1746*")</f>
        <v>0</v>
      </c>
      <c r="D62" s="306" t="s">
        <v>474</v>
      </c>
      <c r="E62" s="306"/>
      <c r="F62" s="306"/>
      <c r="G62" s="306"/>
      <c r="H62" s="158"/>
      <c r="I62" s="216"/>
      <c r="J62" s="213"/>
      <c r="K62" s="213"/>
      <c r="L62" s="215"/>
      <c r="M62" s="213"/>
      <c r="N62" s="213"/>
      <c r="O62" s="213"/>
      <c r="P62" s="213"/>
      <c r="Q62" s="213"/>
      <c r="R62" s="213"/>
      <c r="S62" s="213"/>
      <c r="T62" s="213"/>
      <c r="U62" s="213"/>
      <c r="V62" s="213"/>
      <c r="W62" s="213"/>
      <c r="X62" s="213"/>
      <c r="Y62" s="213"/>
      <c r="Z62" s="213"/>
      <c r="AA62" s="213"/>
      <c r="AB62" s="213"/>
      <c r="AC62" s="213"/>
      <c r="AD62" s="213"/>
      <c r="AE62" s="158"/>
      <c r="AF62" s="158"/>
    </row>
    <row r="63" spans="1:32" ht="12.75" customHeight="1" outlineLevel="1">
      <c r="A63" s="140" t="s">
        <v>860</v>
      </c>
      <c r="B63" s="140" t="s">
        <v>473</v>
      </c>
      <c r="C63" s="147">
        <f>COUNTIF('Functional &amp; Usability'!H10:H1065,"* SR1747*")</f>
        <v>0</v>
      </c>
      <c r="D63" s="306" t="s">
        <v>1302</v>
      </c>
      <c r="E63" s="306"/>
      <c r="F63" s="306"/>
      <c r="G63" s="306"/>
      <c r="H63" s="158"/>
      <c r="I63" s="216"/>
      <c r="J63" s="213"/>
      <c r="K63" s="213"/>
      <c r="L63" s="215"/>
      <c r="M63" s="213"/>
      <c r="N63" s="213"/>
      <c r="O63" s="213"/>
      <c r="P63" s="213"/>
      <c r="Q63" s="213"/>
      <c r="R63" s="213"/>
      <c r="S63" s="213"/>
      <c r="T63" s="213"/>
      <c r="U63" s="213"/>
      <c r="V63" s="213"/>
      <c r="W63" s="213"/>
      <c r="X63" s="213"/>
      <c r="Y63" s="213"/>
      <c r="Z63" s="213"/>
      <c r="AA63" s="213"/>
      <c r="AB63" s="213"/>
      <c r="AC63" s="213"/>
      <c r="AD63" s="213"/>
      <c r="AE63" s="158"/>
      <c r="AF63" s="158"/>
    </row>
    <row r="64" spans="1:32" outlineLevel="1">
      <c r="A64" s="140" t="s">
        <v>861</v>
      </c>
      <c r="B64" s="140" t="s">
        <v>466</v>
      </c>
      <c r="C64" s="147">
        <f>COUNTIF('Functional &amp; Usability'!H10:H1065,"* SR1748*")</f>
        <v>1</v>
      </c>
      <c r="D64" s="313"/>
      <c r="E64" s="313"/>
      <c r="F64" s="313"/>
      <c r="G64" s="313"/>
      <c r="H64" s="158"/>
      <c r="I64" s="216"/>
      <c r="J64" s="213"/>
      <c r="K64" s="213"/>
      <c r="L64" s="215"/>
      <c r="M64" s="213"/>
      <c r="N64" s="213"/>
      <c r="O64" s="213"/>
      <c r="P64" s="213"/>
      <c r="Q64" s="213"/>
      <c r="R64" s="213"/>
      <c r="S64" s="213"/>
      <c r="T64" s="213"/>
      <c r="U64" s="213"/>
      <c r="V64" s="213"/>
      <c r="W64" s="213"/>
      <c r="X64" s="213"/>
      <c r="Y64" s="213"/>
      <c r="Z64" s="213"/>
      <c r="AA64" s="213"/>
      <c r="AB64" s="213"/>
      <c r="AC64" s="213"/>
      <c r="AD64" s="213"/>
      <c r="AE64" s="158"/>
      <c r="AF64" s="158"/>
    </row>
    <row r="65" spans="1:32" outlineLevel="1">
      <c r="A65" s="140" t="s">
        <v>862</v>
      </c>
      <c r="B65" s="140" t="s">
        <v>468</v>
      </c>
      <c r="C65" s="147">
        <f>COUNTIF('Functional &amp; Usability'!H10:H1065,"* SR1749*")</f>
        <v>2</v>
      </c>
      <c r="D65" s="306"/>
      <c r="E65" s="306"/>
      <c r="F65" s="306"/>
      <c r="G65" s="306"/>
      <c r="H65" s="158"/>
      <c r="I65" s="216"/>
      <c r="J65" s="213"/>
      <c r="K65" s="213"/>
      <c r="L65" s="215"/>
      <c r="M65" s="213"/>
      <c r="N65" s="213"/>
      <c r="O65" s="213"/>
      <c r="P65" s="213"/>
      <c r="Q65" s="213"/>
      <c r="R65" s="213"/>
      <c r="S65" s="213"/>
      <c r="T65" s="213"/>
      <c r="U65" s="213"/>
      <c r="V65" s="213"/>
      <c r="W65" s="213"/>
      <c r="X65" s="213"/>
      <c r="Y65" s="213"/>
      <c r="Z65" s="213"/>
      <c r="AA65" s="213"/>
      <c r="AB65" s="213"/>
      <c r="AC65" s="213"/>
      <c r="AD65" s="213"/>
      <c r="AE65" s="158"/>
      <c r="AF65" s="158"/>
    </row>
    <row r="66" spans="1:32" outlineLevel="1">
      <c r="A66" s="140" t="s">
        <v>863</v>
      </c>
      <c r="B66" s="140" t="s">
        <v>473</v>
      </c>
      <c r="C66" s="147">
        <f>COUNTIF('Functional &amp; Usability'!H10:H1065,"* SR1750*")</f>
        <v>0</v>
      </c>
      <c r="D66" s="306" t="s">
        <v>475</v>
      </c>
      <c r="E66" s="306"/>
      <c r="F66" s="306"/>
      <c r="G66" s="306"/>
      <c r="H66" s="158"/>
      <c r="I66" s="216"/>
      <c r="J66" s="213"/>
      <c r="K66" s="213"/>
      <c r="L66" s="215"/>
      <c r="M66" s="213"/>
      <c r="N66" s="213"/>
      <c r="O66" s="213"/>
      <c r="P66" s="213"/>
      <c r="Q66" s="213"/>
      <c r="R66" s="213"/>
      <c r="S66" s="213"/>
      <c r="T66" s="213"/>
      <c r="U66" s="213"/>
      <c r="V66" s="213"/>
      <c r="W66" s="213"/>
      <c r="X66" s="213"/>
      <c r="Y66" s="213"/>
      <c r="Z66" s="213"/>
      <c r="AA66" s="213"/>
      <c r="AB66" s="213"/>
      <c r="AC66" s="213"/>
      <c r="AD66" s="213"/>
      <c r="AE66" s="158"/>
      <c r="AF66" s="158"/>
    </row>
    <row r="67" spans="1:32" outlineLevel="1">
      <c r="A67" s="140" t="s">
        <v>864</v>
      </c>
      <c r="B67" s="140" t="s">
        <v>466</v>
      </c>
      <c r="C67" s="147">
        <f>COUNTIF('Functional &amp; Usability'!H10:H1065,"* SR1751*")</f>
        <v>2</v>
      </c>
      <c r="D67" s="306"/>
      <c r="E67" s="306"/>
      <c r="F67" s="306"/>
      <c r="G67" s="306"/>
      <c r="H67" s="158"/>
      <c r="I67" s="216"/>
      <c r="J67" s="213"/>
      <c r="K67" s="213"/>
      <c r="L67" s="215"/>
      <c r="M67" s="213"/>
      <c r="N67" s="213"/>
      <c r="O67" s="213"/>
      <c r="P67" s="213"/>
      <c r="Q67" s="213"/>
      <c r="R67" s="213"/>
      <c r="S67" s="213"/>
      <c r="T67" s="213"/>
      <c r="U67" s="213"/>
      <c r="V67" s="213"/>
      <c r="W67" s="213"/>
      <c r="X67" s="213"/>
      <c r="Y67" s="213"/>
      <c r="Z67" s="213"/>
      <c r="AA67" s="213"/>
      <c r="AB67" s="213"/>
      <c r="AC67" s="213"/>
      <c r="AD67" s="213"/>
      <c r="AE67" s="158"/>
      <c r="AF67" s="158"/>
    </row>
    <row r="68" spans="1:32" outlineLevel="1">
      <c r="A68" s="140" t="s">
        <v>865</v>
      </c>
      <c r="B68" s="140" t="s">
        <v>473</v>
      </c>
      <c r="C68" s="147">
        <f>COUNTIF('Functional &amp; Usability'!H10:H1065,"* SR1752*")</f>
        <v>0</v>
      </c>
      <c r="D68" s="306" t="s">
        <v>449</v>
      </c>
      <c r="E68" s="306"/>
      <c r="F68" s="306"/>
      <c r="G68" s="306"/>
      <c r="H68" s="158"/>
      <c r="I68" s="216"/>
      <c r="J68" s="213"/>
      <c r="K68" s="213"/>
      <c r="L68" s="215"/>
      <c r="M68" s="213"/>
      <c r="N68" s="213"/>
      <c r="O68" s="213"/>
      <c r="P68" s="213"/>
      <c r="Q68" s="213"/>
      <c r="R68" s="213"/>
      <c r="S68" s="213"/>
      <c r="T68" s="213"/>
      <c r="U68" s="213"/>
      <c r="V68" s="213"/>
      <c r="W68" s="213"/>
      <c r="X68" s="213"/>
      <c r="Y68" s="213"/>
      <c r="Z68" s="213"/>
      <c r="AA68" s="213"/>
      <c r="AB68" s="213"/>
      <c r="AC68" s="213"/>
      <c r="AD68" s="213"/>
      <c r="AE68" s="158"/>
      <c r="AF68" s="158"/>
    </row>
    <row r="69" spans="1:32" outlineLevel="1">
      <c r="A69" s="140" t="s">
        <v>866</v>
      </c>
      <c r="B69" s="140" t="s">
        <v>473</v>
      </c>
      <c r="C69" s="147">
        <f>COUNTIF('Functional &amp; Usability'!H10:H1065,"* SR1753*")</f>
        <v>0</v>
      </c>
      <c r="D69" s="306" t="s">
        <v>450</v>
      </c>
      <c r="E69" s="306"/>
      <c r="F69" s="306"/>
      <c r="G69" s="306"/>
      <c r="H69" s="158"/>
      <c r="I69" s="216"/>
      <c r="J69" s="213"/>
      <c r="K69" s="213"/>
      <c r="L69" s="215"/>
      <c r="M69" s="213"/>
      <c r="N69" s="213"/>
      <c r="O69" s="213"/>
      <c r="P69" s="213"/>
      <c r="Q69" s="213"/>
      <c r="R69" s="213"/>
      <c r="S69" s="213"/>
      <c r="T69" s="213"/>
      <c r="U69" s="213"/>
      <c r="V69" s="213"/>
      <c r="W69" s="213"/>
      <c r="X69" s="213"/>
      <c r="Y69" s="213"/>
      <c r="Z69" s="213"/>
      <c r="AA69" s="213"/>
      <c r="AB69" s="213"/>
      <c r="AC69" s="213"/>
      <c r="AD69" s="213"/>
      <c r="AE69" s="158"/>
      <c r="AF69" s="158"/>
    </row>
    <row r="70" spans="1:32" outlineLevel="1">
      <c r="A70" s="140" t="s">
        <v>867</v>
      </c>
      <c r="B70" s="140" t="s">
        <v>473</v>
      </c>
      <c r="C70" s="147">
        <f>COUNTIF('Functional &amp; Usability'!H10:H1065,"* SR1754*")</f>
        <v>0</v>
      </c>
      <c r="D70" s="306" t="s">
        <v>451</v>
      </c>
      <c r="E70" s="306"/>
      <c r="F70" s="306"/>
      <c r="G70" s="306"/>
      <c r="H70" s="158"/>
      <c r="I70" s="216"/>
      <c r="J70" s="213"/>
      <c r="K70" s="213"/>
      <c r="L70" s="215"/>
      <c r="M70" s="213"/>
      <c r="N70" s="213"/>
      <c r="O70" s="213"/>
      <c r="P70" s="213"/>
      <c r="Q70" s="213"/>
      <c r="R70" s="213"/>
      <c r="S70" s="213"/>
      <c r="T70" s="213"/>
      <c r="U70" s="213"/>
      <c r="V70" s="213"/>
      <c r="W70" s="213"/>
      <c r="X70" s="213"/>
      <c r="Y70" s="213"/>
      <c r="Z70" s="213"/>
      <c r="AA70" s="213"/>
      <c r="AB70" s="213"/>
      <c r="AC70" s="213"/>
      <c r="AD70" s="213"/>
      <c r="AE70" s="158"/>
      <c r="AF70" s="158"/>
    </row>
    <row r="71" spans="1:32" outlineLevel="1">
      <c r="A71" s="140" t="s">
        <v>868</v>
      </c>
      <c r="B71" s="140" t="s">
        <v>476</v>
      </c>
      <c r="C71" s="147">
        <f>COUNTIF('Functional &amp; Usability'!H10:H1065,"* SR1755*")</f>
        <v>3</v>
      </c>
      <c r="D71" s="306"/>
      <c r="E71" s="306"/>
      <c r="F71" s="306"/>
      <c r="G71" s="306"/>
      <c r="H71" s="158"/>
      <c r="I71" s="216"/>
      <c r="J71" s="213"/>
      <c r="K71" s="213"/>
      <c r="L71" s="215"/>
      <c r="M71" s="213"/>
      <c r="N71" s="213"/>
      <c r="O71" s="213"/>
      <c r="P71" s="213"/>
      <c r="Q71" s="213"/>
      <c r="R71" s="213"/>
      <c r="S71" s="213"/>
      <c r="T71" s="213"/>
      <c r="U71" s="213"/>
      <c r="V71" s="213"/>
      <c r="W71" s="213"/>
      <c r="X71" s="213"/>
      <c r="Y71" s="213"/>
      <c r="Z71" s="213"/>
      <c r="AA71" s="213"/>
      <c r="AB71" s="213"/>
      <c r="AC71" s="213"/>
      <c r="AD71" s="213"/>
      <c r="AE71" s="158"/>
      <c r="AF71" s="158"/>
    </row>
    <row r="72" spans="1:32" outlineLevel="1">
      <c r="A72" s="140" t="s">
        <v>869</v>
      </c>
      <c r="B72" s="140" t="s">
        <v>476</v>
      </c>
      <c r="C72" s="147">
        <f>COUNTIF('Functional &amp; Usability'!H10:H1065,"* SR1756*")</f>
        <v>2</v>
      </c>
      <c r="D72" s="306"/>
      <c r="E72" s="306"/>
      <c r="F72" s="306"/>
      <c r="G72" s="306"/>
      <c r="H72" s="158"/>
      <c r="I72" s="216"/>
      <c r="J72" s="213"/>
      <c r="K72" s="213"/>
      <c r="L72" s="215"/>
      <c r="M72" s="213"/>
      <c r="N72" s="213"/>
      <c r="O72" s="213"/>
      <c r="P72" s="213"/>
      <c r="Q72" s="213"/>
      <c r="R72" s="213"/>
      <c r="S72" s="213"/>
      <c r="T72" s="213"/>
      <c r="U72" s="213"/>
      <c r="V72" s="213"/>
      <c r="W72" s="213"/>
      <c r="X72" s="213"/>
      <c r="Y72" s="213"/>
      <c r="Z72" s="213"/>
      <c r="AA72" s="213"/>
      <c r="AB72" s="213"/>
      <c r="AC72" s="213"/>
      <c r="AD72" s="213"/>
      <c r="AE72" s="158"/>
      <c r="AF72" s="158"/>
    </row>
    <row r="73" spans="1:32" ht="54.75" customHeight="1" outlineLevel="1">
      <c r="A73" s="140" t="s">
        <v>870</v>
      </c>
      <c r="B73" s="140" t="s">
        <v>468</v>
      </c>
      <c r="C73" s="147">
        <f>COUNTIF('Functional &amp; Usability'!H10:H1065,"* SR1757*")</f>
        <v>2</v>
      </c>
      <c r="D73" s="306" t="s">
        <v>803</v>
      </c>
      <c r="E73" s="306"/>
      <c r="F73" s="306"/>
      <c r="G73" s="306"/>
      <c r="H73" s="158"/>
      <c r="I73" s="216"/>
      <c r="J73" s="213"/>
      <c r="K73" s="213"/>
      <c r="L73" s="215"/>
      <c r="M73" s="213"/>
      <c r="N73" s="213"/>
      <c r="O73" s="213"/>
      <c r="P73" s="213"/>
      <c r="Q73" s="213"/>
      <c r="R73" s="213"/>
      <c r="S73" s="213"/>
      <c r="T73" s="213"/>
      <c r="U73" s="213"/>
      <c r="V73" s="213"/>
      <c r="W73" s="213"/>
      <c r="X73" s="213"/>
      <c r="Y73" s="213"/>
      <c r="Z73" s="213"/>
      <c r="AA73" s="213"/>
      <c r="AB73" s="213"/>
      <c r="AC73" s="213"/>
      <c r="AD73" s="213"/>
      <c r="AE73" s="158"/>
      <c r="AF73" s="158"/>
    </row>
    <row r="74" spans="1:32" outlineLevel="1">
      <c r="A74" s="140" t="s">
        <v>871</v>
      </c>
      <c r="B74" s="140" t="s">
        <v>1301</v>
      </c>
      <c r="C74" s="147">
        <f>COUNTIF('Functional &amp; Usability'!H10:H1065,"*SR1758*")</f>
        <v>4</v>
      </c>
      <c r="D74" s="313"/>
      <c r="E74" s="313"/>
      <c r="F74" s="313"/>
      <c r="G74" s="313"/>
      <c r="H74" s="165"/>
      <c r="I74" s="216"/>
      <c r="J74" s="213"/>
      <c r="K74" s="213"/>
      <c r="L74" s="215"/>
      <c r="M74" s="213"/>
      <c r="N74" s="213"/>
      <c r="O74" s="213"/>
      <c r="P74" s="213"/>
      <c r="Q74" s="213"/>
      <c r="R74" s="213"/>
      <c r="S74" s="213"/>
      <c r="T74" s="213"/>
      <c r="U74" s="213"/>
      <c r="V74" s="213"/>
      <c r="W74" s="213"/>
      <c r="X74" s="213"/>
      <c r="Y74" s="213"/>
      <c r="Z74" s="213"/>
      <c r="AA74" s="213"/>
      <c r="AB74" s="213"/>
      <c r="AC74" s="213"/>
      <c r="AD74" s="213"/>
      <c r="AE74" s="158"/>
      <c r="AF74" s="158"/>
    </row>
    <row r="75" spans="1:32" outlineLevel="1">
      <c r="A75" s="140" t="s">
        <v>872</v>
      </c>
      <c r="B75" s="140" t="s">
        <v>470</v>
      </c>
      <c r="C75" s="147">
        <f>COUNTIF('Functional &amp; Usability'!H10:H1065,"*SR1759*")</f>
        <v>3</v>
      </c>
      <c r="D75" s="306"/>
      <c r="E75" s="306"/>
      <c r="F75" s="306"/>
      <c r="G75" s="306"/>
      <c r="H75" s="165"/>
      <c r="I75" s="216"/>
      <c r="J75" s="213"/>
      <c r="K75" s="213"/>
      <c r="L75" s="215"/>
      <c r="M75" s="213"/>
      <c r="N75" s="213"/>
      <c r="O75" s="213"/>
      <c r="P75" s="213"/>
      <c r="Q75" s="213"/>
      <c r="R75" s="213"/>
      <c r="S75" s="213"/>
      <c r="T75" s="213"/>
      <c r="U75" s="213"/>
      <c r="V75" s="213"/>
      <c r="W75" s="213"/>
      <c r="X75" s="213"/>
      <c r="Y75" s="213"/>
      <c r="Z75" s="213"/>
      <c r="AA75" s="213"/>
      <c r="AB75" s="213"/>
      <c r="AC75" s="213"/>
      <c r="AD75" s="213"/>
      <c r="AE75" s="158"/>
      <c r="AF75" s="158"/>
    </row>
    <row r="76" spans="1:32" outlineLevel="1">
      <c r="A76" s="140"/>
      <c r="B76" s="140"/>
      <c r="C76" s="147"/>
      <c r="D76" s="306"/>
      <c r="E76" s="306"/>
      <c r="F76" s="306"/>
      <c r="G76" s="306"/>
      <c r="H76" s="158"/>
      <c r="I76" s="216"/>
      <c r="J76" s="213"/>
      <c r="K76" s="213"/>
      <c r="L76" s="215"/>
      <c r="M76" s="213"/>
      <c r="N76" s="213"/>
      <c r="O76" s="213"/>
      <c r="P76" s="213"/>
      <c r="Q76" s="213"/>
      <c r="R76" s="213"/>
      <c r="S76" s="213"/>
      <c r="T76" s="213"/>
      <c r="U76" s="213"/>
      <c r="V76" s="213"/>
      <c r="W76" s="213"/>
      <c r="X76" s="213"/>
      <c r="Y76" s="213"/>
      <c r="Z76" s="213"/>
      <c r="AA76" s="213"/>
      <c r="AB76" s="213"/>
      <c r="AC76" s="213"/>
      <c r="AD76" s="213"/>
      <c r="AE76" s="158"/>
      <c r="AF76" s="158"/>
    </row>
    <row r="77" spans="1:32" ht="15" outlineLevel="1">
      <c r="A77" s="195" t="s">
        <v>886</v>
      </c>
      <c r="B77" s="160" t="s">
        <v>466</v>
      </c>
      <c r="C77" s="148">
        <f>SUM(C78:C90)</f>
        <v>23</v>
      </c>
      <c r="D77" s="303" t="s">
        <v>667</v>
      </c>
      <c r="E77" s="304"/>
      <c r="F77" s="304"/>
      <c r="G77" s="305"/>
      <c r="H77" s="158"/>
      <c r="I77" s="214"/>
      <c r="J77" s="213"/>
      <c r="K77" s="213"/>
      <c r="L77" s="215"/>
      <c r="M77" s="213"/>
      <c r="N77" s="213"/>
      <c r="O77" s="213"/>
      <c r="P77" s="213"/>
      <c r="Q77" s="213"/>
      <c r="R77" s="213"/>
      <c r="S77" s="213"/>
      <c r="T77" s="213"/>
      <c r="U77" s="213"/>
      <c r="V77" s="213"/>
      <c r="W77" s="213"/>
      <c r="X77" s="213"/>
      <c r="Y77" s="213"/>
      <c r="Z77" s="213"/>
      <c r="AA77" s="213"/>
      <c r="AB77" s="213"/>
      <c r="AC77" s="213"/>
      <c r="AD77" s="213"/>
      <c r="AE77" s="158"/>
      <c r="AF77" s="158"/>
    </row>
    <row r="78" spans="1:32" outlineLevel="1">
      <c r="A78" s="140" t="s">
        <v>873</v>
      </c>
      <c r="B78" s="140" t="s">
        <v>466</v>
      </c>
      <c r="C78" s="147">
        <f>COUNTIF('Functional &amp; Usability'!H10:H1043,"* SR1761*")</f>
        <v>2</v>
      </c>
      <c r="D78" s="306"/>
      <c r="E78" s="306"/>
      <c r="F78" s="306"/>
      <c r="G78" s="306"/>
      <c r="H78" s="158"/>
      <c r="I78" s="216"/>
      <c r="J78" s="213"/>
      <c r="K78" s="213"/>
      <c r="L78" s="215"/>
      <c r="M78" s="213"/>
      <c r="N78" s="213"/>
      <c r="O78" s="213"/>
      <c r="P78" s="213"/>
      <c r="Q78" s="213"/>
      <c r="R78" s="213"/>
      <c r="S78" s="213"/>
      <c r="T78" s="213"/>
      <c r="U78" s="213"/>
      <c r="V78" s="213"/>
      <c r="W78" s="213"/>
      <c r="X78" s="213"/>
      <c r="Y78" s="213"/>
      <c r="Z78" s="213"/>
      <c r="AA78" s="213"/>
      <c r="AB78" s="213"/>
      <c r="AC78" s="213"/>
      <c r="AD78" s="213"/>
      <c r="AE78" s="158"/>
      <c r="AF78" s="158"/>
    </row>
    <row r="79" spans="1:32" outlineLevel="1">
      <c r="A79" s="140" t="s">
        <v>874</v>
      </c>
      <c r="B79" s="140" t="s">
        <v>466</v>
      </c>
      <c r="C79" s="147">
        <f>COUNTIF('Functional &amp; Usability'!H10:H1043,"* SR1762*")</f>
        <v>5</v>
      </c>
      <c r="D79" s="306"/>
      <c r="E79" s="306"/>
      <c r="F79" s="306"/>
      <c r="G79" s="306"/>
      <c r="H79" s="158"/>
      <c r="I79" s="216"/>
      <c r="J79" s="213"/>
      <c r="K79" s="213"/>
      <c r="L79" s="215"/>
      <c r="M79" s="213"/>
      <c r="N79" s="213"/>
      <c r="O79" s="213"/>
      <c r="P79" s="213"/>
      <c r="Q79" s="213"/>
      <c r="R79" s="213"/>
      <c r="S79" s="213"/>
      <c r="T79" s="213"/>
      <c r="U79" s="213"/>
      <c r="V79" s="213"/>
      <c r="W79" s="213"/>
      <c r="X79" s="213"/>
      <c r="Y79" s="213"/>
      <c r="Z79" s="213"/>
      <c r="AA79" s="213"/>
      <c r="AB79" s="213"/>
      <c r="AC79" s="213"/>
      <c r="AD79" s="211"/>
    </row>
    <row r="80" spans="1:32" outlineLevel="1">
      <c r="A80" s="140" t="s">
        <v>875</v>
      </c>
      <c r="B80" s="140"/>
      <c r="C80" s="147">
        <f>COUNTIF('Functional &amp; Usability'!H10:H1043,"* SR1763*")</f>
        <v>1</v>
      </c>
      <c r="D80" s="306"/>
      <c r="E80" s="306"/>
      <c r="F80" s="306"/>
      <c r="G80" s="306"/>
      <c r="H80" s="158"/>
      <c r="I80" s="216"/>
      <c r="J80" s="213"/>
      <c r="K80" s="213"/>
      <c r="L80" s="215"/>
      <c r="M80" s="213"/>
      <c r="N80" s="213"/>
      <c r="O80" s="213"/>
      <c r="P80" s="213"/>
      <c r="Q80" s="213"/>
      <c r="R80" s="213"/>
      <c r="S80" s="213"/>
      <c r="T80" s="213"/>
      <c r="U80" s="213"/>
      <c r="V80" s="213"/>
      <c r="W80" s="213"/>
      <c r="X80" s="213"/>
      <c r="Y80" s="213"/>
      <c r="Z80" s="213"/>
      <c r="AA80" s="213"/>
      <c r="AB80" s="213"/>
      <c r="AC80" s="213"/>
      <c r="AD80" s="211"/>
    </row>
    <row r="81" spans="1:30" outlineLevel="1">
      <c r="A81" s="140" t="s">
        <v>876</v>
      </c>
      <c r="B81" s="140" t="s">
        <v>1301</v>
      </c>
      <c r="C81" s="147">
        <f>COUNTIF('Functional &amp; Usability'!H10:H1043,"* SR1764*")</f>
        <v>1</v>
      </c>
      <c r="D81" s="313"/>
      <c r="E81" s="313"/>
      <c r="F81" s="313"/>
      <c r="G81" s="313"/>
      <c r="H81" s="158"/>
      <c r="I81" s="216"/>
      <c r="J81" s="213"/>
      <c r="K81" s="213"/>
      <c r="L81" s="215"/>
      <c r="M81" s="213"/>
      <c r="N81" s="213"/>
      <c r="O81" s="213"/>
      <c r="P81" s="213"/>
      <c r="Q81" s="213"/>
      <c r="R81" s="213"/>
      <c r="S81" s="213"/>
      <c r="T81" s="213"/>
      <c r="U81" s="213"/>
      <c r="V81" s="213"/>
      <c r="W81" s="213"/>
      <c r="X81" s="213"/>
      <c r="Y81" s="213"/>
      <c r="Z81" s="213"/>
      <c r="AA81" s="213"/>
      <c r="AB81" s="213"/>
      <c r="AC81" s="213"/>
      <c r="AD81" s="211"/>
    </row>
    <row r="82" spans="1:30" outlineLevel="1">
      <c r="A82" s="140" t="s">
        <v>877</v>
      </c>
      <c r="B82" s="140" t="s">
        <v>466</v>
      </c>
      <c r="C82" s="147">
        <f>COUNTIF('Functional &amp; Usability'!H10:H1043,"* SR1765*")</f>
        <v>1</v>
      </c>
      <c r="D82" s="306"/>
      <c r="E82" s="306"/>
      <c r="F82" s="306"/>
      <c r="G82" s="306"/>
      <c r="H82" s="158"/>
      <c r="I82" s="216"/>
      <c r="J82" s="213"/>
      <c r="K82" s="213"/>
      <c r="L82" s="215"/>
      <c r="M82" s="213"/>
      <c r="N82" s="213"/>
      <c r="O82" s="213"/>
      <c r="P82" s="213"/>
      <c r="Q82" s="213"/>
      <c r="R82" s="213"/>
      <c r="S82" s="213"/>
      <c r="T82" s="213"/>
      <c r="U82" s="213"/>
      <c r="V82" s="213"/>
      <c r="W82" s="213"/>
      <c r="X82" s="213"/>
      <c r="Y82" s="213"/>
      <c r="Z82" s="213"/>
      <c r="AA82" s="213"/>
      <c r="AB82" s="213"/>
      <c r="AC82" s="213"/>
      <c r="AD82" s="211"/>
    </row>
    <row r="83" spans="1:30" outlineLevel="1">
      <c r="A83" s="140" t="s">
        <v>878</v>
      </c>
      <c r="B83" s="140" t="s">
        <v>467</v>
      </c>
      <c r="C83" s="147">
        <f>COUNTIF('Functional &amp; Usability'!H10:H1043,"* SR1766*")</f>
        <v>6</v>
      </c>
      <c r="D83" s="306"/>
      <c r="E83" s="306"/>
      <c r="F83" s="306"/>
      <c r="G83" s="306"/>
      <c r="H83" s="158"/>
      <c r="I83" s="216"/>
      <c r="J83" s="213"/>
      <c r="K83" s="213"/>
      <c r="L83" s="215"/>
      <c r="M83" s="213"/>
      <c r="N83" s="213"/>
      <c r="O83" s="213"/>
      <c r="P83" s="213"/>
      <c r="Q83" s="213"/>
      <c r="R83" s="213"/>
      <c r="S83" s="213"/>
      <c r="T83" s="213"/>
      <c r="U83" s="213"/>
      <c r="V83" s="213"/>
      <c r="W83" s="213"/>
      <c r="X83" s="213"/>
      <c r="Y83" s="213"/>
      <c r="Z83" s="213"/>
      <c r="AA83" s="213"/>
      <c r="AB83" s="213"/>
      <c r="AC83" s="213"/>
      <c r="AD83" s="211"/>
    </row>
    <row r="84" spans="1:30" outlineLevel="1">
      <c r="A84" s="140" t="s">
        <v>879</v>
      </c>
      <c r="B84" s="140" t="s">
        <v>467</v>
      </c>
      <c r="C84" s="147">
        <f>COUNTIF('Functional &amp; Usability'!H10:H1043,"* SR1767*")</f>
        <v>1</v>
      </c>
      <c r="D84" s="306"/>
      <c r="E84" s="306"/>
      <c r="F84" s="306"/>
      <c r="G84" s="306"/>
      <c r="H84" s="158"/>
      <c r="I84" s="216"/>
      <c r="J84" s="213"/>
      <c r="K84" s="213"/>
      <c r="L84" s="215"/>
      <c r="M84" s="213"/>
      <c r="N84" s="213"/>
      <c r="O84" s="213"/>
      <c r="P84" s="213"/>
      <c r="Q84" s="213"/>
      <c r="R84" s="213"/>
      <c r="S84" s="213"/>
      <c r="T84" s="213"/>
      <c r="U84" s="213"/>
      <c r="V84" s="213"/>
      <c r="W84" s="213"/>
      <c r="X84" s="213"/>
      <c r="Y84" s="213"/>
      <c r="Z84" s="213"/>
      <c r="AA84" s="213"/>
      <c r="AB84" s="213"/>
      <c r="AC84" s="213"/>
      <c r="AD84" s="211"/>
    </row>
    <row r="85" spans="1:30" outlineLevel="1">
      <c r="A85" s="140" t="s">
        <v>880</v>
      </c>
      <c r="B85" s="140" t="s">
        <v>473</v>
      </c>
      <c r="C85" s="147">
        <f>COUNTIF('Functional &amp; Usability'!H10:H1043,"* SR1768*")</f>
        <v>0</v>
      </c>
      <c r="D85" s="306" t="s">
        <v>669</v>
      </c>
      <c r="E85" s="306"/>
      <c r="F85" s="306"/>
      <c r="G85" s="306"/>
      <c r="H85" s="158"/>
      <c r="I85" s="216"/>
      <c r="J85" s="213"/>
      <c r="K85" s="213"/>
      <c r="L85" s="215"/>
      <c r="M85" s="213"/>
      <c r="N85" s="213"/>
      <c r="O85" s="213"/>
      <c r="P85" s="213"/>
      <c r="Q85" s="213"/>
      <c r="R85" s="213"/>
      <c r="S85" s="213"/>
      <c r="T85" s="213"/>
      <c r="U85" s="213"/>
      <c r="V85" s="213"/>
      <c r="W85" s="213"/>
      <c r="X85" s="213"/>
      <c r="Y85" s="213"/>
      <c r="Z85" s="213"/>
      <c r="AA85" s="213"/>
      <c r="AB85" s="213"/>
      <c r="AC85" s="213"/>
      <c r="AD85" s="211"/>
    </row>
    <row r="86" spans="1:30" outlineLevel="1">
      <c r="A86" s="140" t="s">
        <v>881</v>
      </c>
      <c r="B86" s="140" t="s">
        <v>467</v>
      </c>
      <c r="C86" s="147">
        <f>COUNTIF('Functional &amp; Usability'!H10:H1043,"* SR1769*")</f>
        <v>1</v>
      </c>
      <c r="D86" s="306"/>
      <c r="E86" s="306"/>
      <c r="F86" s="306"/>
      <c r="G86" s="306"/>
      <c r="H86" s="158"/>
      <c r="I86" s="216"/>
      <c r="J86" s="213"/>
      <c r="K86" s="213"/>
      <c r="L86" s="215"/>
      <c r="M86" s="213"/>
      <c r="N86" s="213"/>
      <c r="O86" s="213"/>
      <c r="P86" s="213"/>
      <c r="Q86" s="213"/>
      <c r="R86" s="213"/>
      <c r="S86" s="213"/>
      <c r="T86" s="213"/>
      <c r="U86" s="213"/>
      <c r="V86" s="213"/>
      <c r="W86" s="213"/>
      <c r="X86" s="213"/>
      <c r="Y86" s="213"/>
      <c r="Z86" s="213"/>
      <c r="AA86" s="213"/>
      <c r="AB86" s="213"/>
      <c r="AC86" s="213"/>
      <c r="AD86" s="211"/>
    </row>
    <row r="87" spans="1:30" outlineLevel="1">
      <c r="A87" s="140" t="s">
        <v>882</v>
      </c>
      <c r="B87" s="140" t="s">
        <v>473</v>
      </c>
      <c r="C87" s="147">
        <f>COUNTIF('Functional &amp; Usability'!H10:H1043,"* SR1770*")</f>
        <v>0</v>
      </c>
      <c r="D87" s="306" t="s">
        <v>477</v>
      </c>
      <c r="E87" s="306"/>
      <c r="F87" s="306"/>
      <c r="G87" s="306"/>
      <c r="H87" s="158"/>
      <c r="I87" s="216"/>
      <c r="J87" s="213"/>
      <c r="K87" s="213"/>
      <c r="L87" s="215"/>
      <c r="M87" s="213"/>
      <c r="N87" s="213"/>
      <c r="O87" s="213"/>
      <c r="P87" s="213"/>
      <c r="Q87" s="213"/>
      <c r="R87" s="213"/>
      <c r="S87" s="213"/>
      <c r="T87" s="213"/>
      <c r="U87" s="213"/>
      <c r="V87" s="213"/>
      <c r="W87" s="213"/>
      <c r="X87" s="213"/>
      <c r="Y87" s="213"/>
      <c r="Z87" s="213"/>
      <c r="AA87" s="213"/>
      <c r="AB87" s="213"/>
      <c r="AC87" s="213"/>
      <c r="AD87" s="211"/>
    </row>
    <row r="88" spans="1:30" outlineLevel="1">
      <c r="A88" s="140" t="s">
        <v>883</v>
      </c>
      <c r="B88" s="140" t="s">
        <v>468</v>
      </c>
      <c r="C88" s="147">
        <f>COUNTIF('Functional &amp; Usability'!H10:H1043,"* SR1771*")</f>
        <v>1</v>
      </c>
      <c r="D88" s="306"/>
      <c r="E88" s="306"/>
      <c r="F88" s="306"/>
      <c r="G88" s="306"/>
      <c r="H88" s="158"/>
      <c r="I88" s="216"/>
      <c r="J88" s="213"/>
      <c r="K88" s="213"/>
      <c r="L88" s="215"/>
      <c r="M88" s="213"/>
      <c r="N88" s="213"/>
      <c r="O88" s="213"/>
      <c r="P88" s="213"/>
      <c r="Q88" s="213"/>
      <c r="R88" s="213"/>
      <c r="S88" s="213"/>
      <c r="T88" s="213"/>
      <c r="U88" s="213"/>
      <c r="V88" s="213"/>
      <c r="W88" s="213"/>
      <c r="X88" s="213"/>
      <c r="Y88" s="213"/>
      <c r="Z88" s="213"/>
      <c r="AA88" s="213"/>
      <c r="AB88" s="213"/>
      <c r="AC88" s="213"/>
      <c r="AD88" s="211"/>
    </row>
    <row r="89" spans="1:30" outlineLevel="1">
      <c r="A89" s="140" t="s">
        <v>884</v>
      </c>
      <c r="B89" s="140" t="s">
        <v>1301</v>
      </c>
      <c r="C89" s="147">
        <f>COUNTIF('Functional &amp; Usability'!H10:H1043,"* SR1772*")</f>
        <v>1</v>
      </c>
      <c r="D89" s="313"/>
      <c r="E89" s="313"/>
      <c r="F89" s="313"/>
      <c r="G89" s="313"/>
      <c r="H89" s="165"/>
      <c r="I89" s="216"/>
      <c r="J89" s="213"/>
      <c r="K89" s="213"/>
      <c r="L89" s="215"/>
      <c r="M89" s="213"/>
      <c r="N89" s="213"/>
      <c r="O89" s="213"/>
      <c r="P89" s="213"/>
      <c r="Q89" s="213"/>
      <c r="R89" s="213"/>
      <c r="S89" s="213"/>
      <c r="T89" s="213"/>
      <c r="U89" s="213"/>
      <c r="V89" s="213"/>
      <c r="W89" s="213"/>
      <c r="X89" s="213"/>
      <c r="Y89" s="213"/>
      <c r="Z89" s="213"/>
      <c r="AA89" s="213"/>
      <c r="AB89" s="213"/>
      <c r="AC89" s="213"/>
      <c r="AD89" s="211"/>
    </row>
    <row r="90" spans="1:30" outlineLevel="1">
      <c r="A90" s="140" t="s">
        <v>885</v>
      </c>
      <c r="B90" s="140" t="s">
        <v>470</v>
      </c>
      <c r="C90" s="147">
        <f>COUNTIF('Functional &amp; Usability'!H10:H1043,"* SR1773*")</f>
        <v>3</v>
      </c>
      <c r="D90" s="306"/>
      <c r="E90" s="306"/>
      <c r="F90" s="306"/>
      <c r="G90" s="306"/>
      <c r="H90" s="165"/>
      <c r="I90" s="216"/>
      <c r="J90" s="213"/>
      <c r="K90" s="213"/>
      <c r="L90" s="215"/>
      <c r="M90" s="213"/>
      <c r="N90" s="213"/>
      <c r="O90" s="213"/>
      <c r="P90" s="213"/>
      <c r="Q90" s="213"/>
      <c r="R90" s="213"/>
      <c r="S90" s="213"/>
      <c r="T90" s="213"/>
      <c r="U90" s="213"/>
      <c r="V90" s="213"/>
      <c r="W90" s="213"/>
      <c r="X90" s="213"/>
      <c r="Y90" s="213"/>
      <c r="Z90" s="213"/>
      <c r="AA90" s="213"/>
      <c r="AB90" s="213"/>
      <c r="AC90" s="213"/>
      <c r="AD90" s="211"/>
    </row>
    <row r="91" spans="1:30" ht="15" outlineLevel="1">
      <c r="A91" s="195" t="s">
        <v>887</v>
      </c>
      <c r="B91" s="160" t="s">
        <v>466</v>
      </c>
      <c r="C91" s="148">
        <f>SUM(C92:C112)</f>
        <v>36</v>
      </c>
      <c r="D91" s="303" t="s">
        <v>487</v>
      </c>
      <c r="E91" s="304"/>
      <c r="F91" s="304"/>
      <c r="G91" s="305"/>
      <c r="H91" s="158"/>
      <c r="I91" s="214"/>
      <c r="J91" s="213"/>
      <c r="K91" s="213"/>
      <c r="L91" s="215"/>
      <c r="M91" s="213"/>
      <c r="N91" s="213"/>
      <c r="O91" s="213"/>
      <c r="P91" s="213"/>
      <c r="Q91" s="213"/>
      <c r="R91" s="213"/>
      <c r="S91" s="213"/>
      <c r="T91" s="213"/>
      <c r="U91" s="213"/>
      <c r="V91" s="213"/>
      <c r="W91" s="213"/>
      <c r="X91" s="213"/>
      <c r="Y91" s="213"/>
      <c r="Z91" s="213"/>
      <c r="AA91" s="213"/>
      <c r="AB91" s="213"/>
      <c r="AC91" s="213"/>
      <c r="AD91" s="211"/>
    </row>
    <row r="92" spans="1:30" outlineLevel="1">
      <c r="A92" s="140" t="s">
        <v>888</v>
      </c>
      <c r="B92" s="140" t="s">
        <v>466</v>
      </c>
      <c r="C92" s="147">
        <f>COUNTIF('Functional &amp; Usability'!H10:H1042,"* SR1775*")</f>
        <v>5</v>
      </c>
      <c r="D92" s="306"/>
      <c r="E92" s="306"/>
      <c r="F92" s="306"/>
      <c r="G92" s="306"/>
      <c r="H92" s="158"/>
      <c r="I92" s="216"/>
      <c r="J92" s="213"/>
      <c r="K92" s="213"/>
      <c r="L92" s="215"/>
      <c r="M92" s="213"/>
      <c r="N92" s="213"/>
      <c r="O92" s="213"/>
      <c r="P92" s="213"/>
      <c r="Q92" s="213"/>
      <c r="R92" s="213"/>
      <c r="S92" s="213"/>
      <c r="T92" s="213"/>
      <c r="U92" s="213"/>
      <c r="V92" s="213"/>
      <c r="W92" s="213"/>
      <c r="X92" s="213"/>
      <c r="Y92" s="213"/>
      <c r="Z92" s="213"/>
      <c r="AA92" s="213"/>
      <c r="AB92" s="213"/>
      <c r="AC92" s="213"/>
      <c r="AD92" s="211"/>
    </row>
    <row r="93" spans="1:30" outlineLevel="1">
      <c r="A93" s="140" t="s">
        <v>889</v>
      </c>
      <c r="B93" s="140" t="s">
        <v>468</v>
      </c>
      <c r="C93" s="147">
        <f>COUNTIF('Functional &amp; Usability'!H10:H1042,"* SR1776*")</f>
        <v>3</v>
      </c>
      <c r="D93" s="306"/>
      <c r="E93" s="306"/>
      <c r="F93" s="306"/>
      <c r="G93" s="306"/>
      <c r="H93" s="158"/>
      <c r="I93" s="216"/>
      <c r="J93" s="213"/>
      <c r="K93" s="213"/>
      <c r="L93" s="215"/>
      <c r="M93" s="211"/>
      <c r="N93" s="211"/>
      <c r="O93" s="211"/>
      <c r="P93" s="211"/>
      <c r="Q93" s="211"/>
      <c r="R93" s="211"/>
      <c r="S93" s="211"/>
      <c r="T93" s="211"/>
      <c r="U93" s="211"/>
      <c r="V93" s="211"/>
      <c r="W93" s="211"/>
      <c r="X93" s="211"/>
      <c r="Y93" s="211"/>
      <c r="Z93" s="211"/>
      <c r="AA93" s="211"/>
      <c r="AB93" s="211"/>
      <c r="AC93" s="211"/>
      <c r="AD93" s="211"/>
    </row>
    <row r="94" spans="1:30" ht="41.25" customHeight="1" outlineLevel="1">
      <c r="A94" s="140" t="s">
        <v>890</v>
      </c>
      <c r="B94" s="140" t="s">
        <v>470</v>
      </c>
      <c r="C94" s="147">
        <f>COUNTIF('Functional &amp; Usability'!H10:H1042,"* SR1777*")</f>
        <v>6</v>
      </c>
      <c r="D94" s="306"/>
      <c r="E94" s="306"/>
      <c r="F94" s="306"/>
      <c r="G94" s="306"/>
      <c r="H94" s="158"/>
      <c r="I94" s="216"/>
      <c r="J94" s="213"/>
      <c r="K94" s="213"/>
      <c r="L94" s="215"/>
      <c r="M94" s="211"/>
      <c r="N94" s="211"/>
      <c r="O94" s="211"/>
      <c r="P94" s="211"/>
      <c r="Q94" s="211"/>
      <c r="R94" s="211"/>
      <c r="S94" s="211"/>
      <c r="T94" s="211"/>
      <c r="U94" s="211"/>
      <c r="V94" s="211"/>
      <c r="W94" s="211"/>
      <c r="X94" s="211"/>
      <c r="Y94" s="211"/>
      <c r="Z94" s="211"/>
      <c r="AA94" s="211"/>
      <c r="AB94" s="211"/>
      <c r="AC94" s="211"/>
      <c r="AD94" s="211"/>
    </row>
    <row r="95" spans="1:30" outlineLevel="1">
      <c r="A95" s="140" t="s">
        <v>891</v>
      </c>
      <c r="B95" s="140" t="s">
        <v>468</v>
      </c>
      <c r="C95" s="147">
        <f>COUNTIF('Functional &amp; Usability'!H10:H1042,"* SR1778*")</f>
        <v>5</v>
      </c>
      <c r="D95" s="306"/>
      <c r="E95" s="306"/>
      <c r="F95" s="306"/>
      <c r="G95" s="306"/>
      <c r="H95" s="158"/>
      <c r="I95" s="216"/>
      <c r="J95" s="213"/>
      <c r="K95" s="213"/>
      <c r="L95" s="215"/>
      <c r="M95" s="211"/>
      <c r="N95" s="211"/>
      <c r="O95" s="211"/>
      <c r="P95" s="211"/>
      <c r="Q95" s="211"/>
      <c r="R95" s="211"/>
      <c r="S95" s="211"/>
      <c r="T95" s="211"/>
      <c r="U95" s="211"/>
      <c r="V95" s="211"/>
      <c r="W95" s="211"/>
      <c r="X95" s="211"/>
      <c r="Y95" s="211"/>
      <c r="Z95" s="211"/>
      <c r="AA95" s="211"/>
      <c r="AB95" s="211"/>
      <c r="AC95" s="211"/>
      <c r="AD95" s="211"/>
    </row>
    <row r="96" spans="1:30" outlineLevel="1">
      <c r="A96" s="140" t="s">
        <v>892</v>
      </c>
      <c r="B96" s="140" t="s">
        <v>468</v>
      </c>
      <c r="C96" s="147">
        <f>COUNTIF('Functional &amp; Usability'!H10:H1042,"* SR1779*")</f>
        <v>2</v>
      </c>
      <c r="D96" s="306"/>
      <c r="E96" s="306"/>
      <c r="F96" s="306"/>
      <c r="G96" s="306"/>
      <c r="H96" s="158"/>
      <c r="I96" s="216"/>
      <c r="J96" s="213"/>
      <c r="K96" s="213"/>
      <c r="L96" s="215"/>
      <c r="M96" s="211"/>
      <c r="N96" s="211"/>
      <c r="O96" s="211"/>
      <c r="P96" s="211"/>
      <c r="Q96" s="211"/>
      <c r="R96" s="211"/>
      <c r="S96" s="211"/>
      <c r="T96" s="211"/>
      <c r="U96" s="211"/>
      <c r="V96" s="211"/>
      <c r="W96" s="211"/>
      <c r="X96" s="211"/>
      <c r="Y96" s="211"/>
      <c r="Z96" s="211"/>
      <c r="AA96" s="211"/>
      <c r="AB96" s="211"/>
      <c r="AC96" s="211"/>
      <c r="AD96" s="211"/>
    </row>
    <row r="97" spans="1:30" outlineLevel="1">
      <c r="A97" s="140" t="s">
        <v>893</v>
      </c>
      <c r="B97" s="140" t="s">
        <v>468</v>
      </c>
      <c r="C97" s="147">
        <f>COUNTIF('Functional &amp; Usability'!H10:H1042,"* SR1780*")</f>
        <v>0</v>
      </c>
      <c r="D97" s="306" t="s">
        <v>1710</v>
      </c>
      <c r="E97" s="306"/>
      <c r="F97" s="306"/>
      <c r="G97" s="306"/>
      <c r="H97" s="158"/>
      <c r="I97" s="216"/>
      <c r="J97" s="213"/>
      <c r="K97" s="213"/>
      <c r="L97" s="215"/>
      <c r="M97" s="211"/>
      <c r="N97" s="211"/>
      <c r="O97" s="211"/>
      <c r="P97" s="211"/>
      <c r="Q97" s="211"/>
      <c r="R97" s="211"/>
      <c r="S97" s="211"/>
      <c r="T97" s="211"/>
      <c r="U97" s="211"/>
      <c r="V97" s="211"/>
      <c r="W97" s="211"/>
      <c r="X97" s="211"/>
      <c r="Y97" s="211"/>
      <c r="Z97" s="211"/>
      <c r="AA97" s="211"/>
      <c r="AB97" s="211"/>
      <c r="AC97" s="211"/>
      <c r="AD97" s="211"/>
    </row>
    <row r="98" spans="1:30" outlineLevel="1">
      <c r="A98" s="140" t="s">
        <v>894</v>
      </c>
      <c r="B98" s="140" t="s">
        <v>468</v>
      </c>
      <c r="C98" s="147">
        <f>COUNTIF('Functional &amp; Usability'!H10:H1042,"* SR1781*")</f>
        <v>2</v>
      </c>
      <c r="D98" s="306"/>
      <c r="E98" s="306"/>
      <c r="F98" s="306"/>
      <c r="G98" s="306"/>
      <c r="H98" s="158"/>
      <c r="I98" s="216"/>
      <c r="J98" s="213"/>
      <c r="K98" s="213"/>
      <c r="L98" s="215"/>
      <c r="M98" s="211"/>
      <c r="N98" s="211"/>
      <c r="O98" s="211"/>
      <c r="P98" s="211"/>
      <c r="Q98" s="211"/>
      <c r="R98" s="211"/>
      <c r="S98" s="211"/>
      <c r="T98" s="211"/>
      <c r="U98" s="211"/>
      <c r="V98" s="211"/>
      <c r="W98" s="211"/>
      <c r="X98" s="211"/>
      <c r="Y98" s="211"/>
      <c r="Z98" s="211"/>
      <c r="AA98" s="211"/>
      <c r="AB98" s="211"/>
      <c r="AC98" s="211"/>
      <c r="AD98" s="211"/>
    </row>
    <row r="99" spans="1:30" outlineLevel="1">
      <c r="A99" s="140" t="s">
        <v>895</v>
      </c>
      <c r="B99" s="140" t="s">
        <v>468</v>
      </c>
      <c r="C99" s="147">
        <f>COUNTIF('Functional &amp; Usability'!H10:H1042,"* SR1782*")</f>
        <v>2</v>
      </c>
      <c r="D99" s="306"/>
      <c r="E99" s="306"/>
      <c r="F99" s="306"/>
      <c r="G99" s="306"/>
      <c r="H99" s="158"/>
      <c r="I99" s="216"/>
      <c r="J99" s="213"/>
      <c r="K99" s="213"/>
      <c r="L99" s="215"/>
      <c r="M99" s="211"/>
      <c r="N99" s="211"/>
      <c r="O99" s="211"/>
      <c r="P99" s="211"/>
      <c r="Q99" s="211"/>
      <c r="R99" s="211"/>
      <c r="S99" s="211"/>
      <c r="T99" s="211"/>
      <c r="U99" s="211"/>
      <c r="V99" s="211"/>
      <c r="W99" s="211"/>
      <c r="X99" s="211"/>
      <c r="Y99" s="211"/>
      <c r="Z99" s="211"/>
      <c r="AA99" s="211"/>
      <c r="AB99" s="211"/>
      <c r="AC99" s="211"/>
      <c r="AD99" s="211"/>
    </row>
    <row r="100" spans="1:30" outlineLevel="1">
      <c r="A100" s="140" t="s">
        <v>896</v>
      </c>
      <c r="B100" s="140" t="s">
        <v>468</v>
      </c>
      <c r="C100" s="147">
        <f>COUNTIF('Functional &amp; Usability'!H10:H1042,"* SR1783*")</f>
        <v>1</v>
      </c>
      <c r="D100" s="306"/>
      <c r="E100" s="306"/>
      <c r="F100" s="306"/>
      <c r="G100" s="306"/>
      <c r="H100" s="158"/>
      <c r="I100" s="216"/>
      <c r="J100" s="213"/>
      <c r="K100" s="213"/>
      <c r="L100" s="215"/>
      <c r="M100" s="211"/>
      <c r="N100" s="211"/>
      <c r="O100" s="211"/>
      <c r="P100" s="211"/>
      <c r="Q100" s="211"/>
      <c r="R100" s="211"/>
      <c r="S100" s="211"/>
      <c r="T100" s="211"/>
      <c r="U100" s="211"/>
      <c r="V100" s="211"/>
      <c r="W100" s="211"/>
      <c r="X100" s="211"/>
      <c r="Y100" s="211"/>
      <c r="Z100" s="211"/>
      <c r="AA100" s="211"/>
      <c r="AB100" s="211"/>
      <c r="AC100" s="211"/>
      <c r="AD100" s="211"/>
    </row>
    <row r="101" spans="1:30" outlineLevel="1">
      <c r="A101" s="140" t="s">
        <v>897</v>
      </c>
      <c r="B101" s="140" t="s">
        <v>473</v>
      </c>
      <c r="C101" s="147">
        <f>COUNTIF('Functional &amp; Usability'!H10:H1042,"* SR1784*")</f>
        <v>0</v>
      </c>
      <c r="D101" s="306" t="s">
        <v>458</v>
      </c>
      <c r="E101" s="306"/>
      <c r="F101" s="306"/>
      <c r="G101" s="306"/>
      <c r="H101" s="158"/>
      <c r="I101" s="216"/>
      <c r="J101" s="213"/>
      <c r="K101" s="213"/>
      <c r="L101" s="215"/>
      <c r="M101" s="211"/>
      <c r="N101" s="211"/>
      <c r="O101" s="211"/>
      <c r="P101" s="211"/>
      <c r="Q101" s="211"/>
      <c r="R101" s="211"/>
      <c r="S101" s="211"/>
      <c r="T101" s="211"/>
      <c r="U101" s="211"/>
      <c r="V101" s="211"/>
      <c r="W101" s="211"/>
      <c r="X101" s="211"/>
      <c r="Y101" s="211"/>
      <c r="Z101" s="211"/>
      <c r="AA101" s="211"/>
      <c r="AB101" s="211"/>
      <c r="AC101" s="211"/>
      <c r="AD101" s="211"/>
    </row>
    <row r="102" spans="1:30" outlineLevel="1">
      <c r="A102" s="140" t="s">
        <v>898</v>
      </c>
      <c r="B102" s="140" t="s">
        <v>473</v>
      </c>
      <c r="C102" s="147">
        <f>COUNTIF('Functional &amp; Usability'!H10:H1042,"* SR1785*")</f>
        <v>0</v>
      </c>
      <c r="D102" s="306" t="s">
        <v>459</v>
      </c>
      <c r="E102" s="306"/>
      <c r="F102" s="306"/>
      <c r="G102" s="306"/>
      <c r="H102" s="158"/>
      <c r="I102" s="216"/>
      <c r="J102" s="213"/>
      <c r="K102" s="213"/>
      <c r="L102" s="215"/>
      <c r="M102" s="211"/>
      <c r="N102" s="211"/>
      <c r="O102" s="211"/>
      <c r="P102" s="211"/>
      <c r="Q102" s="211"/>
      <c r="R102" s="211"/>
      <c r="S102" s="211"/>
      <c r="T102" s="211"/>
      <c r="U102" s="211"/>
      <c r="V102" s="211"/>
      <c r="W102" s="211"/>
      <c r="X102" s="211"/>
      <c r="Y102" s="211"/>
      <c r="Z102" s="211"/>
      <c r="AA102" s="211"/>
      <c r="AB102" s="211"/>
      <c r="AC102" s="211"/>
      <c r="AD102" s="211"/>
    </row>
    <row r="103" spans="1:30" outlineLevel="1">
      <c r="A103" s="140" t="s">
        <v>899</v>
      </c>
      <c r="B103" s="140" t="s">
        <v>468</v>
      </c>
      <c r="C103" s="147">
        <f>COUNTIF('Functional &amp; Usability'!H10:H1042,"* SR1786*")</f>
        <v>1</v>
      </c>
      <c r="D103" s="306"/>
      <c r="E103" s="306"/>
      <c r="F103" s="306"/>
      <c r="G103" s="306"/>
      <c r="H103" s="158"/>
      <c r="I103" s="216"/>
      <c r="J103" s="213"/>
      <c r="K103" s="213"/>
      <c r="L103" s="215"/>
      <c r="M103" s="211"/>
      <c r="N103" s="211"/>
      <c r="O103" s="211"/>
      <c r="P103" s="211"/>
      <c r="Q103" s="211"/>
      <c r="R103" s="211"/>
      <c r="S103" s="211"/>
      <c r="T103" s="211"/>
      <c r="U103" s="211"/>
      <c r="V103" s="211"/>
      <c r="W103" s="211"/>
      <c r="X103" s="211"/>
      <c r="Y103" s="211"/>
      <c r="Z103" s="211"/>
      <c r="AA103" s="211"/>
      <c r="AB103" s="211"/>
      <c r="AC103" s="211"/>
      <c r="AD103" s="211"/>
    </row>
    <row r="104" spans="1:30" outlineLevel="1">
      <c r="A104" s="140" t="s">
        <v>900</v>
      </c>
      <c r="B104" s="140" t="s">
        <v>468</v>
      </c>
      <c r="C104" s="147">
        <f>COUNTIF('Functional &amp; Usability'!H10:H1042,"* SR1787*")</f>
        <v>1</v>
      </c>
      <c r="D104" s="306"/>
      <c r="E104" s="306"/>
      <c r="F104" s="306"/>
      <c r="G104" s="306"/>
      <c r="H104" s="158"/>
      <c r="I104" s="216"/>
      <c r="J104" s="213"/>
      <c r="K104" s="213"/>
      <c r="L104" s="215"/>
      <c r="M104" s="211"/>
      <c r="N104" s="211"/>
      <c r="O104" s="211"/>
      <c r="P104" s="211"/>
      <c r="Q104" s="211"/>
      <c r="R104" s="211"/>
      <c r="S104" s="211"/>
      <c r="T104" s="211"/>
      <c r="U104" s="211"/>
      <c r="V104" s="211"/>
      <c r="W104" s="211"/>
      <c r="X104" s="211"/>
      <c r="Y104" s="211"/>
      <c r="Z104" s="211"/>
      <c r="AA104" s="211"/>
      <c r="AB104" s="211"/>
      <c r="AC104" s="211"/>
      <c r="AD104" s="211"/>
    </row>
    <row r="105" spans="1:30" outlineLevel="1">
      <c r="A105" s="140" t="s">
        <v>901</v>
      </c>
      <c r="B105" s="140" t="s">
        <v>473</v>
      </c>
      <c r="C105" s="147">
        <f>COUNTIF('Functional &amp; Usability'!H10:H1042,"* SR1788*")</f>
        <v>0</v>
      </c>
      <c r="D105" s="306" t="s">
        <v>461</v>
      </c>
      <c r="E105" s="306"/>
      <c r="F105" s="306"/>
      <c r="G105" s="306"/>
      <c r="H105" s="158"/>
      <c r="I105" s="216"/>
      <c r="J105" s="213"/>
      <c r="K105" s="213"/>
      <c r="L105" s="215"/>
      <c r="M105" s="211"/>
      <c r="N105" s="211"/>
      <c r="O105" s="211"/>
      <c r="P105" s="211"/>
      <c r="Q105" s="211"/>
      <c r="R105" s="211"/>
      <c r="S105" s="211"/>
      <c r="T105" s="211"/>
      <c r="U105" s="211"/>
      <c r="V105" s="211"/>
      <c r="W105" s="211"/>
      <c r="X105" s="211"/>
      <c r="Y105" s="211"/>
      <c r="Z105" s="211"/>
      <c r="AA105" s="211"/>
      <c r="AB105" s="211"/>
      <c r="AC105" s="211"/>
      <c r="AD105" s="211"/>
    </row>
    <row r="106" spans="1:30" outlineLevel="1">
      <c r="A106" s="140" t="s">
        <v>902</v>
      </c>
      <c r="B106" s="140" t="s">
        <v>473</v>
      </c>
      <c r="C106" s="147">
        <f>COUNTIF('Functional &amp; Usability'!H10:H1042,"* SR1789*")</f>
        <v>0</v>
      </c>
      <c r="D106" s="306" t="s">
        <v>1304</v>
      </c>
      <c r="E106" s="306"/>
      <c r="F106" s="306"/>
      <c r="G106" s="306"/>
      <c r="H106" s="158"/>
      <c r="I106" s="216"/>
      <c r="J106" s="213"/>
      <c r="K106" s="213"/>
      <c r="L106" s="215"/>
      <c r="M106" s="211"/>
      <c r="N106" s="211"/>
      <c r="O106" s="211"/>
      <c r="P106" s="211"/>
      <c r="Q106" s="211"/>
      <c r="R106" s="211"/>
      <c r="S106" s="211"/>
      <c r="T106" s="211"/>
      <c r="U106" s="211"/>
      <c r="V106" s="211"/>
      <c r="W106" s="211"/>
      <c r="X106" s="211"/>
      <c r="Y106" s="211"/>
      <c r="Z106" s="211"/>
      <c r="AA106" s="211"/>
      <c r="AB106" s="211"/>
      <c r="AC106" s="211"/>
      <c r="AD106" s="211"/>
    </row>
    <row r="107" spans="1:30" outlineLevel="1">
      <c r="A107" s="140" t="s">
        <v>903</v>
      </c>
      <c r="B107" s="140" t="s">
        <v>473</v>
      </c>
      <c r="C107" s="147">
        <f>COUNTIF('Functional &amp; Usability'!H10:H1042,"* SR1790*")</f>
        <v>0</v>
      </c>
      <c r="D107" s="306" t="s">
        <v>1305</v>
      </c>
      <c r="E107" s="306"/>
      <c r="F107" s="306"/>
      <c r="G107" s="306"/>
      <c r="H107" s="158"/>
      <c r="I107" s="216"/>
      <c r="J107" s="213"/>
      <c r="K107" s="213"/>
      <c r="L107" s="215"/>
      <c r="M107" s="211"/>
      <c r="N107" s="211"/>
      <c r="O107" s="211"/>
      <c r="P107" s="211"/>
      <c r="Q107" s="211"/>
      <c r="R107" s="211"/>
      <c r="S107" s="211"/>
      <c r="T107" s="211"/>
      <c r="U107" s="211"/>
      <c r="V107" s="211"/>
      <c r="W107" s="211"/>
      <c r="X107" s="211"/>
      <c r="Y107" s="211"/>
      <c r="Z107" s="211"/>
      <c r="AA107" s="211"/>
      <c r="AB107" s="211"/>
      <c r="AC107" s="211"/>
      <c r="AD107" s="211"/>
    </row>
    <row r="108" spans="1:30" outlineLevel="1">
      <c r="A108" s="140" t="s">
        <v>904</v>
      </c>
      <c r="B108" s="140" t="s">
        <v>473</v>
      </c>
      <c r="C108" s="147">
        <f>COUNTIF('Functional &amp; Usability'!H10:H1042,"* SR1791*")</f>
        <v>0</v>
      </c>
      <c r="D108" s="306" t="s">
        <v>460</v>
      </c>
      <c r="E108" s="306"/>
      <c r="F108" s="306"/>
      <c r="G108" s="306"/>
      <c r="H108" s="158"/>
      <c r="I108" s="216"/>
      <c r="J108" s="213"/>
      <c r="K108" s="213"/>
      <c r="L108" s="215"/>
      <c r="M108" s="211"/>
      <c r="N108" s="211"/>
      <c r="O108" s="211"/>
      <c r="P108" s="211"/>
      <c r="Q108" s="211"/>
      <c r="R108" s="211"/>
      <c r="S108" s="211"/>
      <c r="T108" s="211"/>
      <c r="U108" s="211"/>
      <c r="V108" s="211"/>
      <c r="W108" s="211"/>
      <c r="X108" s="211"/>
      <c r="Y108" s="211"/>
      <c r="Z108" s="211"/>
      <c r="AA108" s="211"/>
      <c r="AB108" s="211"/>
      <c r="AC108" s="211"/>
      <c r="AD108" s="211"/>
    </row>
    <row r="109" spans="1:30" outlineLevel="1">
      <c r="A109" s="140" t="s">
        <v>905</v>
      </c>
      <c r="B109" s="140" t="s">
        <v>473</v>
      </c>
      <c r="C109" s="147">
        <f>COUNTIF('Functional &amp; Usability'!H10:H1042,"* SR1792*")</f>
        <v>0</v>
      </c>
      <c r="D109" s="306" t="s">
        <v>462</v>
      </c>
      <c r="E109" s="306"/>
      <c r="F109" s="306"/>
      <c r="G109" s="306"/>
      <c r="H109" s="158"/>
      <c r="I109" s="216"/>
      <c r="J109" s="213"/>
      <c r="K109" s="213"/>
      <c r="L109" s="215"/>
      <c r="M109" s="211"/>
      <c r="N109" s="211"/>
      <c r="O109" s="211"/>
      <c r="P109" s="211"/>
      <c r="Q109" s="211"/>
      <c r="R109" s="211"/>
      <c r="S109" s="211"/>
      <c r="T109" s="211"/>
      <c r="U109" s="211"/>
      <c r="V109" s="211"/>
      <c r="W109" s="211"/>
      <c r="X109" s="211"/>
      <c r="Y109" s="211"/>
      <c r="Z109" s="211"/>
      <c r="AA109" s="211"/>
      <c r="AB109" s="211"/>
      <c r="AC109" s="211"/>
      <c r="AD109" s="211"/>
    </row>
    <row r="110" spans="1:30" outlineLevel="1">
      <c r="A110" s="140" t="s">
        <v>906</v>
      </c>
      <c r="B110" s="140" t="s">
        <v>1301</v>
      </c>
      <c r="C110" s="147">
        <f>COUNTIF('Functional &amp; Usability'!H10:H1042,"* SR1793*")</f>
        <v>4</v>
      </c>
      <c r="D110" s="313"/>
      <c r="E110" s="313"/>
      <c r="F110" s="313"/>
      <c r="G110" s="313"/>
      <c r="H110" s="158"/>
      <c r="I110" s="216"/>
      <c r="J110" s="213"/>
      <c r="K110" s="213"/>
      <c r="L110" s="215"/>
      <c r="M110" s="211"/>
      <c r="N110" s="211"/>
      <c r="O110" s="211"/>
      <c r="P110" s="211"/>
      <c r="Q110" s="211"/>
      <c r="R110" s="211"/>
      <c r="S110" s="211"/>
      <c r="T110" s="211"/>
      <c r="U110" s="211"/>
      <c r="V110" s="211"/>
      <c r="W110" s="211"/>
      <c r="X110" s="211"/>
      <c r="Y110" s="211"/>
      <c r="Z110" s="211"/>
      <c r="AA110" s="211"/>
      <c r="AB110" s="211"/>
      <c r="AC110" s="211"/>
      <c r="AD110" s="211"/>
    </row>
    <row r="111" spans="1:30" outlineLevel="1">
      <c r="A111" s="140" t="s">
        <v>907</v>
      </c>
      <c r="B111" s="140" t="s">
        <v>472</v>
      </c>
      <c r="C111" s="147">
        <f>COUNTIF('Functional &amp; Usability'!H10:H1042,"* SR1794*")</f>
        <v>2</v>
      </c>
      <c r="D111" s="313"/>
      <c r="E111" s="313"/>
      <c r="F111" s="313"/>
      <c r="G111" s="313"/>
      <c r="H111" s="165"/>
      <c r="I111" s="216"/>
      <c r="J111" s="213"/>
      <c r="K111" s="213"/>
      <c r="L111" s="215"/>
      <c r="M111" s="211"/>
      <c r="N111" s="211"/>
      <c r="O111" s="211"/>
      <c r="P111" s="211"/>
      <c r="Q111" s="211"/>
      <c r="R111" s="211"/>
      <c r="S111" s="211"/>
      <c r="T111" s="211"/>
      <c r="U111" s="211"/>
      <c r="V111" s="211"/>
      <c r="W111" s="211"/>
      <c r="X111" s="211"/>
      <c r="Y111" s="211"/>
      <c r="Z111" s="211"/>
      <c r="AA111" s="211"/>
      <c r="AB111" s="211"/>
      <c r="AC111" s="211"/>
      <c r="AD111" s="211"/>
    </row>
    <row r="112" spans="1:30" outlineLevel="1">
      <c r="A112" s="140" t="s">
        <v>908</v>
      </c>
      <c r="B112" s="140" t="s">
        <v>671</v>
      </c>
      <c r="C112" s="147">
        <f>COUNTIF('Functional &amp; Usability'!H10:H1042,"* SR1794*")</f>
        <v>2</v>
      </c>
      <c r="D112" s="306"/>
      <c r="E112" s="306"/>
      <c r="F112" s="306"/>
      <c r="G112" s="306"/>
      <c r="H112" s="165"/>
      <c r="I112" s="216"/>
      <c r="J112" s="213"/>
      <c r="K112" s="213"/>
      <c r="L112" s="215"/>
      <c r="M112" s="211"/>
      <c r="N112" s="211"/>
      <c r="O112" s="211"/>
      <c r="P112" s="211"/>
      <c r="Q112" s="211"/>
      <c r="R112" s="211"/>
      <c r="S112" s="211"/>
      <c r="T112" s="211"/>
      <c r="U112" s="211"/>
      <c r="V112" s="211"/>
      <c r="W112" s="211"/>
      <c r="X112" s="211"/>
      <c r="Y112" s="211"/>
      <c r="Z112" s="211"/>
      <c r="AA112" s="211"/>
      <c r="AB112" s="211"/>
      <c r="AC112" s="211"/>
      <c r="AD112" s="211"/>
    </row>
    <row r="113" spans="1:30" ht="15" outlineLevel="1">
      <c r="A113" s="195" t="s">
        <v>909</v>
      </c>
      <c r="B113" s="160" t="s">
        <v>466</v>
      </c>
      <c r="C113" s="148">
        <f>SUM(C114:C124)</f>
        <v>277</v>
      </c>
      <c r="D113" s="303" t="s">
        <v>488</v>
      </c>
      <c r="E113" s="304"/>
      <c r="F113" s="304"/>
      <c r="G113" s="305"/>
      <c r="H113" s="158"/>
      <c r="I113" s="214"/>
      <c r="J113" s="213"/>
      <c r="K113" s="213"/>
      <c r="L113" s="218"/>
      <c r="M113" s="211"/>
      <c r="N113" s="211"/>
      <c r="O113" s="211"/>
      <c r="P113" s="211"/>
      <c r="Q113" s="211"/>
      <c r="R113" s="211"/>
      <c r="S113" s="211"/>
      <c r="T113" s="211"/>
      <c r="U113" s="211"/>
      <c r="V113" s="211"/>
      <c r="W113" s="211"/>
      <c r="X113" s="211"/>
      <c r="Y113" s="211"/>
      <c r="Z113" s="211"/>
      <c r="AA113" s="211"/>
      <c r="AB113" s="211"/>
      <c r="AC113" s="211"/>
      <c r="AD113" s="211"/>
    </row>
    <row r="114" spans="1:30" outlineLevel="1">
      <c r="A114" s="140" t="s">
        <v>910</v>
      </c>
      <c r="B114" s="140" t="s">
        <v>466</v>
      </c>
      <c r="C114" s="147">
        <f>COUNTIF('Functional &amp; Usability'!H10:H1042,"* SR1797*")</f>
        <v>1</v>
      </c>
      <c r="D114" s="306"/>
      <c r="E114" s="306"/>
      <c r="F114" s="306"/>
      <c r="G114" s="306"/>
      <c r="H114" s="158"/>
      <c r="I114" s="216"/>
      <c r="J114" s="213"/>
      <c r="K114" s="213"/>
      <c r="L114" s="219"/>
      <c r="M114" s="211"/>
      <c r="N114" s="211"/>
      <c r="O114" s="211"/>
      <c r="P114" s="211"/>
      <c r="Q114" s="211"/>
      <c r="R114" s="211"/>
      <c r="S114" s="211"/>
      <c r="T114" s="211"/>
      <c r="U114" s="211"/>
      <c r="V114" s="211"/>
      <c r="W114" s="211"/>
      <c r="X114" s="211"/>
      <c r="Y114" s="211"/>
      <c r="Z114" s="211"/>
      <c r="AA114" s="211"/>
      <c r="AB114" s="211"/>
      <c r="AC114" s="211"/>
      <c r="AD114" s="211"/>
    </row>
    <row r="115" spans="1:30" outlineLevel="1">
      <c r="A115" s="140" t="s">
        <v>911</v>
      </c>
      <c r="B115" s="140" t="s">
        <v>468</v>
      </c>
      <c r="C115" s="147">
        <f>COUNTIF('Functional &amp; Usability'!H10:H1042,"* SR1798*")</f>
        <v>3</v>
      </c>
      <c r="D115" s="306"/>
      <c r="E115" s="306"/>
      <c r="F115" s="306"/>
      <c r="G115" s="306"/>
      <c r="H115" s="158"/>
      <c r="I115" s="216"/>
      <c r="J115" s="213"/>
      <c r="K115" s="213"/>
      <c r="L115" s="219"/>
      <c r="M115" s="211"/>
      <c r="N115" s="211"/>
      <c r="O115" s="211"/>
      <c r="P115" s="211"/>
      <c r="Q115" s="211"/>
      <c r="R115" s="211"/>
      <c r="S115" s="211"/>
      <c r="T115" s="211"/>
      <c r="U115" s="211"/>
      <c r="V115" s="211"/>
      <c r="W115" s="211"/>
      <c r="X115" s="211"/>
      <c r="Y115" s="211"/>
      <c r="Z115" s="211"/>
      <c r="AA115" s="211"/>
      <c r="AB115" s="211"/>
      <c r="AC115" s="211"/>
      <c r="AD115" s="211"/>
    </row>
    <row r="116" spans="1:30" outlineLevel="1">
      <c r="A116" s="140" t="s">
        <v>912</v>
      </c>
      <c r="B116" s="140" t="s">
        <v>468</v>
      </c>
      <c r="C116" s="147">
        <f>COUNTIF('Functional &amp; Usability'!H10:H1042,"* SR1799*")</f>
        <v>1</v>
      </c>
      <c r="D116" s="306"/>
      <c r="E116" s="306"/>
      <c r="F116" s="306"/>
      <c r="G116" s="306"/>
      <c r="H116" s="158"/>
      <c r="I116" s="216"/>
      <c r="J116" s="213"/>
      <c r="K116" s="213"/>
      <c r="L116" s="219"/>
      <c r="M116" s="211"/>
      <c r="N116" s="211"/>
      <c r="O116" s="211"/>
      <c r="P116" s="211"/>
      <c r="Q116" s="211"/>
      <c r="R116" s="211"/>
      <c r="S116" s="211"/>
      <c r="T116" s="211"/>
      <c r="U116" s="211"/>
      <c r="V116" s="211"/>
      <c r="W116" s="211"/>
      <c r="X116" s="211"/>
      <c r="Y116" s="211"/>
      <c r="Z116" s="211"/>
      <c r="AA116" s="211"/>
      <c r="AB116" s="211"/>
      <c r="AC116" s="211"/>
      <c r="AD116" s="211"/>
    </row>
    <row r="117" spans="1:30" outlineLevel="1">
      <c r="A117" s="140" t="s">
        <v>913</v>
      </c>
      <c r="B117" s="140" t="s">
        <v>467</v>
      </c>
      <c r="C117" s="147">
        <f>COUNTIF('Functional &amp; Usability'!H10:H1042,"* SR1800*")</f>
        <v>8</v>
      </c>
      <c r="D117" s="306"/>
      <c r="E117" s="306"/>
      <c r="F117" s="306"/>
      <c r="G117" s="306"/>
      <c r="H117" s="158"/>
      <c r="I117" s="216"/>
      <c r="J117" s="213"/>
      <c r="K117" s="213"/>
      <c r="L117" s="219"/>
      <c r="M117" s="211"/>
      <c r="N117" s="211"/>
      <c r="O117" s="211"/>
      <c r="P117" s="211"/>
      <c r="Q117" s="211"/>
      <c r="R117" s="211"/>
      <c r="S117" s="211"/>
      <c r="T117" s="211"/>
      <c r="U117" s="211"/>
      <c r="V117" s="211"/>
      <c r="W117" s="211"/>
      <c r="X117" s="211"/>
      <c r="Y117" s="211"/>
      <c r="Z117" s="211"/>
      <c r="AA117" s="211"/>
      <c r="AB117" s="211"/>
      <c r="AC117" s="211"/>
      <c r="AD117" s="211"/>
    </row>
    <row r="118" spans="1:30" outlineLevel="1">
      <c r="A118" s="140" t="s">
        <v>914</v>
      </c>
      <c r="B118" s="140" t="s">
        <v>471</v>
      </c>
      <c r="C118" s="147">
        <f>COUNTIF('Functional &amp; Usability'!H10:H1042,"* SR1801*")</f>
        <v>1</v>
      </c>
      <c r="D118" s="306"/>
      <c r="E118" s="306"/>
      <c r="F118" s="306"/>
      <c r="G118" s="306"/>
      <c r="H118" s="158"/>
      <c r="I118" s="216"/>
      <c r="J118" s="213"/>
      <c r="K118" s="213"/>
      <c r="L118" s="219"/>
      <c r="M118" s="211"/>
      <c r="N118" s="211"/>
      <c r="O118" s="211"/>
      <c r="P118" s="211"/>
      <c r="Q118" s="211"/>
      <c r="R118" s="211"/>
      <c r="S118" s="211"/>
      <c r="T118" s="211"/>
      <c r="U118" s="211"/>
      <c r="V118" s="211"/>
      <c r="W118" s="211"/>
      <c r="X118" s="211"/>
      <c r="Y118" s="211"/>
      <c r="Z118" s="211"/>
      <c r="AA118" s="211"/>
      <c r="AB118" s="211"/>
      <c r="AC118" s="211"/>
      <c r="AD118" s="211"/>
    </row>
    <row r="119" spans="1:30" outlineLevel="1">
      <c r="A119" s="140" t="s">
        <v>915</v>
      </c>
      <c r="B119" s="140" t="s">
        <v>471</v>
      </c>
      <c r="C119" s="147">
        <f>COUNTIF('Functional &amp; Usability'!H10:H1042,"* SR1802*")</f>
        <v>86</v>
      </c>
      <c r="D119" s="306"/>
      <c r="E119" s="306"/>
      <c r="F119" s="306"/>
      <c r="G119" s="306"/>
      <c r="H119" s="158"/>
      <c r="I119" s="216"/>
      <c r="J119" s="213"/>
      <c r="K119" s="213"/>
      <c r="L119" s="219"/>
      <c r="M119" s="211"/>
      <c r="N119" s="211"/>
      <c r="O119" s="211"/>
      <c r="P119" s="211"/>
      <c r="Q119" s="211"/>
      <c r="R119" s="211"/>
      <c r="S119" s="211"/>
      <c r="T119" s="211"/>
      <c r="U119" s="211"/>
      <c r="V119" s="211"/>
      <c r="W119" s="211"/>
      <c r="X119" s="211"/>
      <c r="Y119" s="211"/>
      <c r="Z119" s="211"/>
      <c r="AA119" s="211"/>
      <c r="AB119" s="211"/>
      <c r="AC119" s="211"/>
      <c r="AD119" s="211"/>
    </row>
    <row r="120" spans="1:30" outlineLevel="1">
      <c r="A120" s="140" t="s">
        <v>916</v>
      </c>
      <c r="B120" s="140" t="s">
        <v>471</v>
      </c>
      <c r="C120" s="147">
        <f>COUNTIF('Functional &amp; Usability'!H10:H1042,"* SR1803*")</f>
        <v>2</v>
      </c>
      <c r="D120" s="306"/>
      <c r="E120" s="306"/>
      <c r="F120" s="306"/>
      <c r="G120" s="306"/>
      <c r="H120" s="158"/>
      <c r="I120" s="216"/>
      <c r="J120" s="213"/>
      <c r="K120" s="213"/>
      <c r="L120" s="219"/>
      <c r="M120" s="211"/>
      <c r="N120" s="211"/>
      <c r="O120" s="211"/>
      <c r="P120" s="211"/>
      <c r="Q120" s="211"/>
      <c r="R120" s="211"/>
      <c r="S120" s="211"/>
      <c r="T120" s="211"/>
      <c r="U120" s="211"/>
      <c r="V120" s="211"/>
      <c r="W120" s="211"/>
      <c r="X120" s="211"/>
      <c r="Y120" s="211"/>
      <c r="Z120" s="211"/>
      <c r="AA120" s="211"/>
      <c r="AB120" s="211"/>
      <c r="AC120" s="211"/>
      <c r="AD120" s="211"/>
    </row>
    <row r="121" spans="1:30" outlineLevel="1">
      <c r="A121" s="140" t="s">
        <v>917</v>
      </c>
      <c r="B121" s="140" t="s">
        <v>473</v>
      </c>
      <c r="C121" s="147">
        <f>COUNTIF('Functional &amp; Usability'!H10:H1042,"* SR1804*")</f>
        <v>0</v>
      </c>
      <c r="D121" s="306" t="s">
        <v>1306</v>
      </c>
      <c r="E121" s="306"/>
      <c r="F121" s="306"/>
      <c r="G121" s="306"/>
      <c r="H121" s="165"/>
      <c r="I121" s="216"/>
      <c r="J121" s="213"/>
      <c r="K121" s="213"/>
      <c r="L121" s="219"/>
      <c r="M121" s="211"/>
      <c r="N121" s="211"/>
      <c r="O121" s="211"/>
      <c r="P121" s="211"/>
      <c r="Q121" s="211"/>
      <c r="R121" s="211"/>
      <c r="S121" s="211"/>
      <c r="T121" s="211"/>
      <c r="U121" s="211"/>
      <c r="V121" s="211"/>
      <c r="W121" s="211"/>
      <c r="X121" s="211"/>
      <c r="Y121" s="211"/>
      <c r="Z121" s="211"/>
      <c r="AA121" s="211"/>
      <c r="AB121" s="211"/>
      <c r="AC121" s="211"/>
      <c r="AD121" s="211"/>
    </row>
    <row r="122" spans="1:30" outlineLevel="1">
      <c r="A122" s="140" t="s">
        <v>918</v>
      </c>
      <c r="B122" s="140" t="s">
        <v>471</v>
      </c>
      <c r="C122" s="147">
        <f>COUNTIF('Functional &amp; Usability'!H10:H1042,"* SR1805*")</f>
        <v>2</v>
      </c>
      <c r="D122" s="306"/>
      <c r="E122" s="306"/>
      <c r="F122" s="306"/>
      <c r="G122" s="306"/>
      <c r="H122" s="158"/>
      <c r="I122" s="216"/>
      <c r="J122" s="213"/>
      <c r="K122" s="213"/>
      <c r="L122" s="219"/>
      <c r="M122" s="211"/>
      <c r="N122" s="211"/>
      <c r="O122" s="211"/>
      <c r="P122" s="211"/>
      <c r="Q122" s="211"/>
      <c r="R122" s="211"/>
      <c r="S122" s="211"/>
      <c r="T122" s="211"/>
      <c r="U122" s="211"/>
      <c r="V122" s="211"/>
      <c r="W122" s="211"/>
      <c r="X122" s="211"/>
      <c r="Y122" s="211"/>
      <c r="Z122" s="211"/>
      <c r="AA122" s="211"/>
      <c r="AB122" s="211"/>
      <c r="AC122" s="211"/>
      <c r="AD122" s="211"/>
    </row>
    <row r="123" spans="1:30" outlineLevel="1">
      <c r="A123" s="140" t="s">
        <v>919</v>
      </c>
      <c r="B123" s="140" t="s">
        <v>471</v>
      </c>
      <c r="C123" s="147">
        <f>COUNTIF('Functional &amp; Usability'!H10:H1042,"* SR1806*")</f>
        <v>87</v>
      </c>
      <c r="D123" s="306"/>
      <c r="E123" s="306"/>
      <c r="F123" s="306"/>
      <c r="G123" s="306"/>
      <c r="H123" s="158"/>
      <c r="I123" s="216"/>
      <c r="J123" s="213"/>
      <c r="K123" s="213"/>
      <c r="L123" s="219"/>
      <c r="M123" s="211"/>
      <c r="N123" s="211"/>
      <c r="O123" s="211"/>
      <c r="P123" s="211"/>
      <c r="Q123" s="211"/>
      <c r="R123" s="211"/>
      <c r="S123" s="211"/>
      <c r="T123" s="211"/>
      <c r="U123" s="211"/>
      <c r="V123" s="211"/>
      <c r="W123" s="211"/>
      <c r="X123" s="211"/>
      <c r="Y123" s="211"/>
      <c r="Z123" s="211"/>
      <c r="AA123" s="211"/>
      <c r="AB123" s="211"/>
      <c r="AC123" s="211"/>
      <c r="AD123" s="211"/>
    </row>
    <row r="124" spans="1:30" outlineLevel="1">
      <c r="A124" s="140" t="s">
        <v>920</v>
      </c>
      <c r="B124" s="140" t="s">
        <v>615</v>
      </c>
      <c r="C124" s="147">
        <f>COUNTIF('Functional &amp; Usability'!H10:H1042,"* SR1807*")</f>
        <v>86</v>
      </c>
      <c r="D124" s="306"/>
      <c r="E124" s="306"/>
      <c r="F124" s="306"/>
      <c r="G124" s="306"/>
      <c r="H124" s="158"/>
      <c r="I124" s="216"/>
      <c r="J124" s="213"/>
      <c r="K124" s="213"/>
      <c r="L124" s="219"/>
      <c r="M124" s="211"/>
      <c r="N124" s="211"/>
      <c r="O124" s="211"/>
      <c r="P124" s="211"/>
      <c r="Q124" s="211"/>
      <c r="R124" s="211"/>
      <c r="S124" s="211"/>
      <c r="T124" s="211"/>
      <c r="U124" s="211"/>
      <c r="V124" s="211"/>
      <c r="W124" s="211"/>
      <c r="X124" s="211"/>
      <c r="Y124" s="211"/>
      <c r="Z124" s="211"/>
      <c r="AA124" s="211"/>
      <c r="AB124" s="211"/>
      <c r="AC124" s="211"/>
      <c r="AD124" s="211"/>
    </row>
    <row r="125" spans="1:30" ht="15" outlineLevel="1">
      <c r="A125" s="195" t="s">
        <v>921</v>
      </c>
      <c r="B125" s="160" t="s">
        <v>471</v>
      </c>
      <c r="C125" s="148">
        <f>SUM(C126:C133)</f>
        <v>13</v>
      </c>
      <c r="D125" s="303" t="s">
        <v>489</v>
      </c>
      <c r="E125" s="304"/>
      <c r="F125" s="304"/>
      <c r="G125" s="305"/>
      <c r="H125" s="158"/>
      <c r="I125" s="214"/>
      <c r="J125" s="213"/>
      <c r="K125" s="213"/>
      <c r="L125" s="218"/>
      <c r="M125" s="211"/>
      <c r="N125" s="211"/>
      <c r="O125" s="211"/>
      <c r="P125" s="211"/>
      <c r="Q125" s="211"/>
      <c r="R125" s="211"/>
      <c r="S125" s="211"/>
      <c r="T125" s="211"/>
      <c r="U125" s="211"/>
      <c r="V125" s="211"/>
      <c r="W125" s="211"/>
      <c r="X125" s="211"/>
      <c r="Y125" s="211"/>
      <c r="Z125" s="211"/>
      <c r="AA125" s="211"/>
      <c r="AB125" s="211"/>
      <c r="AC125" s="211"/>
      <c r="AD125" s="211"/>
    </row>
    <row r="126" spans="1:30" outlineLevel="1">
      <c r="A126" s="140" t="s">
        <v>922</v>
      </c>
      <c r="B126" s="140" t="s">
        <v>466</v>
      </c>
      <c r="C126" s="147">
        <f>COUNTIF('Functional &amp; Usability'!H10:H1042,"* SR1809*")</f>
        <v>1</v>
      </c>
      <c r="D126" s="306"/>
      <c r="E126" s="306"/>
      <c r="F126" s="306"/>
      <c r="G126" s="306"/>
      <c r="H126" s="158"/>
      <c r="I126" s="216"/>
      <c r="J126" s="213"/>
      <c r="K126" s="213"/>
      <c r="L126" s="219"/>
      <c r="M126" s="211"/>
      <c r="N126" s="211"/>
      <c r="O126" s="211"/>
      <c r="P126" s="211"/>
      <c r="Q126" s="211"/>
      <c r="R126" s="211"/>
      <c r="S126" s="211"/>
      <c r="T126" s="211"/>
      <c r="U126" s="211"/>
      <c r="V126" s="211"/>
      <c r="W126" s="211"/>
      <c r="X126" s="211"/>
      <c r="Y126" s="211"/>
      <c r="Z126" s="211"/>
      <c r="AA126" s="211"/>
      <c r="AB126" s="211"/>
      <c r="AC126" s="211"/>
      <c r="AD126" s="211"/>
    </row>
    <row r="127" spans="1:30" outlineLevel="1">
      <c r="A127" s="140" t="s">
        <v>923</v>
      </c>
      <c r="B127" s="140" t="s">
        <v>473</v>
      </c>
      <c r="C127" s="147">
        <f>COUNTIF('Functional &amp; Usability'!H10:H1042,"* SR1810*")</f>
        <v>0</v>
      </c>
      <c r="D127" s="306" t="s">
        <v>1309</v>
      </c>
      <c r="E127" s="306"/>
      <c r="F127" s="306"/>
      <c r="G127" s="306"/>
      <c r="H127" s="158"/>
      <c r="I127" s="216"/>
      <c r="J127" s="213"/>
      <c r="K127" s="213"/>
      <c r="L127" s="219"/>
      <c r="M127" s="211"/>
      <c r="N127" s="211"/>
      <c r="O127" s="211"/>
      <c r="P127" s="211"/>
      <c r="Q127" s="211"/>
      <c r="R127" s="211"/>
      <c r="S127" s="211"/>
      <c r="T127" s="211"/>
      <c r="U127" s="211"/>
      <c r="V127" s="211"/>
      <c r="W127" s="211"/>
      <c r="X127" s="211"/>
      <c r="Y127" s="211"/>
      <c r="Z127" s="211"/>
      <c r="AA127" s="211"/>
      <c r="AB127" s="211"/>
      <c r="AC127" s="211"/>
      <c r="AD127" s="211"/>
    </row>
    <row r="128" spans="1:30" outlineLevel="1">
      <c r="A128" s="140" t="s">
        <v>924</v>
      </c>
      <c r="B128" s="140" t="s">
        <v>472</v>
      </c>
      <c r="C128" s="147">
        <f>COUNTIF('Functional &amp; Usability'!H10:H1042,"* SR1811*")</f>
        <v>4</v>
      </c>
      <c r="D128" s="306"/>
      <c r="E128" s="306"/>
      <c r="F128" s="306"/>
      <c r="G128" s="306"/>
      <c r="H128" s="158"/>
      <c r="I128" s="216"/>
      <c r="J128" s="213"/>
      <c r="K128" s="213"/>
      <c r="L128" s="219"/>
      <c r="M128" s="211"/>
      <c r="N128" s="211"/>
      <c r="O128" s="211"/>
      <c r="P128" s="211"/>
      <c r="Q128" s="211"/>
      <c r="R128" s="211"/>
      <c r="S128" s="211"/>
      <c r="T128" s="211"/>
      <c r="U128" s="211"/>
      <c r="V128" s="211"/>
      <c r="W128" s="211"/>
      <c r="X128" s="211"/>
      <c r="Y128" s="211"/>
      <c r="Z128" s="211"/>
      <c r="AA128" s="211"/>
      <c r="AB128" s="211"/>
      <c r="AC128" s="211"/>
      <c r="AD128" s="211"/>
    </row>
    <row r="129" spans="1:30" outlineLevel="1">
      <c r="A129" s="140" t="s">
        <v>925</v>
      </c>
      <c r="B129" s="140" t="s">
        <v>472</v>
      </c>
      <c r="C129" s="147">
        <f>COUNTIF('Functional &amp; Usability'!H10:H1042,"* SR1812*")</f>
        <v>1</v>
      </c>
      <c r="D129" s="306"/>
      <c r="E129" s="306"/>
      <c r="F129" s="306"/>
      <c r="G129" s="306"/>
      <c r="H129" s="158"/>
      <c r="I129" s="216"/>
      <c r="J129" s="213"/>
      <c r="K129" s="213"/>
      <c r="L129" s="219"/>
      <c r="M129" s="213"/>
      <c r="N129" s="213"/>
      <c r="O129" s="213"/>
      <c r="P129" s="213"/>
      <c r="Q129" s="213"/>
      <c r="R129" s="213"/>
      <c r="S129" s="213"/>
      <c r="T129" s="213"/>
      <c r="U129" s="213"/>
      <c r="V129" s="213"/>
      <c r="W129" s="213"/>
      <c r="X129" s="213"/>
      <c r="Y129" s="213"/>
      <c r="Z129" s="213"/>
      <c r="AA129" s="213"/>
      <c r="AB129" s="213"/>
      <c r="AC129" s="213"/>
      <c r="AD129" s="211"/>
    </row>
    <row r="130" spans="1:30" outlineLevel="1">
      <c r="A130" s="140" t="s">
        <v>926</v>
      </c>
      <c r="B130" s="140" t="s">
        <v>472</v>
      </c>
      <c r="C130" s="147">
        <f>COUNTIF('Functional &amp; Usability'!H10:H1042,"* SR1813*")</f>
        <v>1</v>
      </c>
      <c r="D130" s="306"/>
      <c r="E130" s="306"/>
      <c r="F130" s="306"/>
      <c r="G130" s="306"/>
      <c r="H130" s="158"/>
      <c r="I130" s="216"/>
      <c r="J130" s="213"/>
      <c r="K130" s="213"/>
      <c r="L130" s="219"/>
      <c r="M130" s="213"/>
      <c r="N130" s="213"/>
      <c r="O130" s="213"/>
      <c r="P130" s="213"/>
      <c r="Q130" s="213"/>
      <c r="R130" s="213"/>
      <c r="S130" s="213"/>
      <c r="T130" s="213"/>
      <c r="U130" s="213"/>
      <c r="V130" s="213"/>
      <c r="W130" s="213"/>
      <c r="X130" s="213"/>
      <c r="Y130" s="213"/>
      <c r="Z130" s="213"/>
      <c r="AA130" s="213"/>
      <c r="AB130" s="213"/>
      <c r="AC130" s="213"/>
      <c r="AD130" s="211"/>
    </row>
    <row r="131" spans="1:30" outlineLevel="1">
      <c r="A131" s="140" t="s">
        <v>927</v>
      </c>
      <c r="B131" s="140" t="s">
        <v>472</v>
      </c>
      <c r="C131" s="147">
        <f>COUNTIF('Functional &amp; Usability'!H10:H1042,"* SR1814*")</f>
        <v>3</v>
      </c>
      <c r="D131" s="306"/>
      <c r="E131" s="306"/>
      <c r="F131" s="306"/>
      <c r="G131" s="306"/>
      <c r="H131" s="158"/>
      <c r="I131" s="216"/>
      <c r="J131" s="213"/>
      <c r="K131" s="213"/>
      <c r="L131" s="219"/>
      <c r="M131" s="213"/>
      <c r="N131" s="213"/>
      <c r="O131" s="213"/>
      <c r="P131" s="213"/>
      <c r="Q131" s="213"/>
      <c r="R131" s="213"/>
      <c r="S131" s="213"/>
      <c r="T131" s="213"/>
      <c r="U131" s="213"/>
      <c r="V131" s="213"/>
      <c r="W131" s="213"/>
      <c r="X131" s="213"/>
      <c r="Y131" s="213"/>
      <c r="Z131" s="213"/>
      <c r="AA131" s="213"/>
      <c r="AB131" s="213"/>
      <c r="AC131" s="213"/>
      <c r="AD131" s="211"/>
    </row>
    <row r="132" spans="1:30" outlineLevel="1">
      <c r="A132" s="140" t="s">
        <v>928</v>
      </c>
      <c r="B132" s="140" t="s">
        <v>472</v>
      </c>
      <c r="C132" s="147">
        <f>COUNTIF('Functional &amp; Usability'!H10:H1042,"* SR1815*")</f>
        <v>3</v>
      </c>
      <c r="D132" s="306"/>
      <c r="E132" s="306"/>
      <c r="F132" s="306"/>
      <c r="G132" s="306"/>
      <c r="H132" s="158"/>
      <c r="I132" s="216"/>
      <c r="J132" s="213"/>
      <c r="K132" s="213"/>
      <c r="L132" s="219"/>
      <c r="M132" s="213"/>
      <c r="N132" s="213"/>
      <c r="O132" s="213"/>
      <c r="P132" s="213"/>
      <c r="Q132" s="213"/>
      <c r="R132" s="213"/>
      <c r="S132" s="213"/>
      <c r="T132" s="213"/>
      <c r="U132" s="213"/>
      <c r="V132" s="213"/>
      <c r="W132" s="213"/>
      <c r="X132" s="213"/>
      <c r="Y132" s="213"/>
      <c r="Z132" s="213"/>
      <c r="AA132" s="213"/>
      <c r="AB132" s="213"/>
      <c r="AC132" s="213"/>
      <c r="AD132" s="211"/>
    </row>
    <row r="133" spans="1:30" outlineLevel="1">
      <c r="A133" s="140" t="s">
        <v>929</v>
      </c>
      <c r="B133" s="140" t="s">
        <v>473</v>
      </c>
      <c r="C133" s="147">
        <f>COUNTIF('Functional &amp; Usability'!H10:H1042,"* SR1816*")</f>
        <v>0</v>
      </c>
      <c r="D133" s="306" t="s">
        <v>1310</v>
      </c>
      <c r="E133" s="306"/>
      <c r="F133" s="306"/>
      <c r="G133" s="306"/>
      <c r="H133" s="158"/>
      <c r="I133" s="216"/>
      <c r="J133" s="213"/>
      <c r="K133" s="213"/>
      <c r="L133" s="219"/>
      <c r="M133" s="213"/>
      <c r="N133" s="213"/>
      <c r="O133" s="213"/>
      <c r="P133" s="213"/>
      <c r="Q133" s="213"/>
      <c r="R133" s="213"/>
      <c r="S133" s="213"/>
      <c r="T133" s="213"/>
      <c r="U133" s="213"/>
      <c r="V133" s="213"/>
      <c r="W133" s="213"/>
      <c r="X133" s="213"/>
      <c r="Y133" s="213"/>
      <c r="Z133" s="213"/>
      <c r="AA133" s="213"/>
      <c r="AB133" s="213"/>
      <c r="AC133" s="213"/>
      <c r="AD133" s="211"/>
    </row>
    <row r="134" spans="1:30" ht="15" outlineLevel="1">
      <c r="A134" s="195" t="s">
        <v>930</v>
      </c>
      <c r="B134" s="160" t="s">
        <v>468</v>
      </c>
      <c r="C134" s="148">
        <f>SUM(C135:C145)</f>
        <v>15</v>
      </c>
      <c r="D134" s="303" t="s">
        <v>668</v>
      </c>
      <c r="E134" s="304"/>
      <c r="F134" s="304"/>
      <c r="G134" s="305"/>
      <c r="H134" s="158"/>
      <c r="I134" s="214"/>
      <c r="J134" s="213"/>
      <c r="K134" s="213"/>
      <c r="L134" s="218"/>
      <c r="M134" s="213"/>
      <c r="N134" s="213"/>
      <c r="O134" s="213"/>
      <c r="P134" s="213"/>
      <c r="Q134" s="213"/>
      <c r="R134" s="213"/>
      <c r="S134" s="213"/>
      <c r="T134" s="213"/>
      <c r="U134" s="213"/>
      <c r="V134" s="213"/>
      <c r="W134" s="213"/>
      <c r="X134" s="213"/>
      <c r="Y134" s="213"/>
      <c r="Z134" s="213"/>
      <c r="AA134" s="213"/>
      <c r="AB134" s="213"/>
      <c r="AC134" s="213"/>
      <c r="AD134" s="211"/>
    </row>
    <row r="135" spans="1:30" outlineLevel="1">
      <c r="A135" s="140" t="s">
        <v>931</v>
      </c>
      <c r="B135" s="140" t="s">
        <v>468</v>
      </c>
      <c r="C135" s="147">
        <f>COUNTIF('Functional &amp; Usability'!H10:H1042,"* SR1818*")</f>
        <v>2</v>
      </c>
      <c r="D135" s="306"/>
      <c r="E135" s="306"/>
      <c r="F135" s="306"/>
      <c r="G135" s="306"/>
      <c r="H135" s="158"/>
      <c r="I135" s="216"/>
      <c r="J135" s="213"/>
      <c r="K135" s="213"/>
      <c r="L135" s="219"/>
      <c r="M135" s="213"/>
      <c r="N135" s="213"/>
      <c r="O135" s="213"/>
      <c r="P135" s="213"/>
      <c r="Q135" s="213"/>
      <c r="R135" s="213"/>
      <c r="S135" s="213"/>
      <c r="T135" s="213"/>
      <c r="U135" s="213"/>
      <c r="V135" s="213"/>
      <c r="W135" s="213"/>
      <c r="X135" s="213"/>
      <c r="Y135" s="213"/>
      <c r="Z135" s="213"/>
      <c r="AA135" s="213"/>
      <c r="AB135" s="213"/>
      <c r="AC135" s="213"/>
      <c r="AD135" s="211"/>
    </row>
    <row r="136" spans="1:30" outlineLevel="1">
      <c r="A136" s="140" t="s">
        <v>932</v>
      </c>
      <c r="B136" s="140" t="s">
        <v>468</v>
      </c>
      <c r="C136" s="147">
        <f>COUNTIF('Functional &amp; Usability'!H10:H1042,"* SR1819*")</f>
        <v>2</v>
      </c>
      <c r="D136" s="306"/>
      <c r="E136" s="306"/>
      <c r="F136" s="306"/>
      <c r="G136" s="306"/>
      <c r="H136" s="158"/>
      <c r="I136" s="216"/>
      <c r="J136" s="213"/>
      <c r="K136" s="213"/>
      <c r="L136" s="219"/>
      <c r="M136" s="213"/>
      <c r="N136" s="213"/>
      <c r="O136" s="213"/>
      <c r="P136" s="213"/>
      <c r="Q136" s="213"/>
      <c r="R136" s="213"/>
      <c r="S136" s="213"/>
      <c r="T136" s="213"/>
      <c r="U136" s="213"/>
      <c r="V136" s="213"/>
      <c r="W136" s="213"/>
      <c r="X136" s="213"/>
      <c r="Y136" s="213"/>
      <c r="Z136" s="213"/>
      <c r="AA136" s="213"/>
      <c r="AB136" s="213"/>
      <c r="AC136" s="213"/>
      <c r="AD136" s="211"/>
    </row>
    <row r="137" spans="1:30" outlineLevel="1">
      <c r="A137" s="140" t="s">
        <v>933</v>
      </c>
      <c r="B137" s="140" t="s">
        <v>471</v>
      </c>
      <c r="C137" s="147">
        <f>COUNTIF('Functional &amp; Usability'!H10:H1042,"* SR1820*")</f>
        <v>2</v>
      </c>
      <c r="D137" s="306"/>
      <c r="E137" s="306"/>
      <c r="F137" s="306"/>
      <c r="G137" s="306"/>
      <c r="H137" s="158"/>
      <c r="I137" s="216"/>
      <c r="J137" s="213"/>
      <c r="K137" s="213"/>
      <c r="L137" s="219"/>
      <c r="M137" s="213"/>
      <c r="N137" s="213"/>
      <c r="O137" s="213"/>
      <c r="P137" s="213"/>
      <c r="Q137" s="213"/>
      <c r="R137" s="213"/>
      <c r="S137" s="213"/>
      <c r="T137" s="213"/>
      <c r="U137" s="213"/>
      <c r="V137" s="213"/>
      <c r="W137" s="213"/>
      <c r="X137" s="213"/>
      <c r="Y137" s="213"/>
      <c r="Z137" s="213"/>
      <c r="AA137" s="213"/>
      <c r="AB137" s="213"/>
      <c r="AC137" s="213"/>
      <c r="AD137" s="211"/>
    </row>
    <row r="138" spans="1:30" outlineLevel="1">
      <c r="A138" s="140" t="s">
        <v>934</v>
      </c>
      <c r="B138" s="140" t="s">
        <v>671</v>
      </c>
      <c r="C138" s="147">
        <f>COUNTIF('Functional &amp; Usability'!H10:H1042,"* SR1821*")</f>
        <v>1</v>
      </c>
      <c r="D138" s="306"/>
      <c r="E138" s="306"/>
      <c r="F138" s="306"/>
      <c r="G138" s="306"/>
      <c r="H138" s="158"/>
      <c r="I138" s="216"/>
      <c r="J138" s="213"/>
      <c r="K138" s="213"/>
      <c r="L138" s="219"/>
      <c r="M138" s="213"/>
      <c r="N138" s="213"/>
      <c r="O138" s="213"/>
      <c r="P138" s="213"/>
      <c r="Q138" s="213"/>
      <c r="R138" s="213"/>
      <c r="S138" s="213"/>
      <c r="T138" s="213"/>
      <c r="U138" s="213"/>
      <c r="V138" s="213"/>
      <c r="W138" s="213"/>
      <c r="X138" s="213"/>
      <c r="Y138" s="213"/>
      <c r="Z138" s="213"/>
      <c r="AA138" s="213"/>
      <c r="AB138" s="213"/>
      <c r="AC138" s="213"/>
      <c r="AD138" s="211"/>
    </row>
    <row r="139" spans="1:30" outlineLevel="1">
      <c r="A139" s="140" t="s">
        <v>935</v>
      </c>
      <c r="B139" s="140"/>
      <c r="C139" s="147">
        <f>COUNTIF('Functional &amp; Usability'!H10:H1042,"* SR1822*")</f>
        <v>1</v>
      </c>
      <c r="D139" s="306"/>
      <c r="E139" s="306"/>
      <c r="F139" s="306"/>
      <c r="G139" s="306"/>
      <c r="H139" s="158"/>
      <c r="I139" s="216"/>
      <c r="J139" s="213"/>
      <c r="K139" s="213"/>
      <c r="L139" s="219"/>
      <c r="M139" s="213"/>
      <c r="N139" s="213"/>
      <c r="O139" s="213"/>
      <c r="P139" s="213"/>
      <c r="Q139" s="213"/>
      <c r="R139" s="213"/>
      <c r="S139" s="213"/>
      <c r="T139" s="213"/>
      <c r="U139" s="213"/>
      <c r="V139" s="213"/>
      <c r="W139" s="213"/>
      <c r="X139" s="213"/>
      <c r="Y139" s="213"/>
      <c r="Z139" s="213"/>
      <c r="AA139" s="213"/>
      <c r="AB139" s="213"/>
      <c r="AC139" s="213"/>
      <c r="AD139" s="211"/>
    </row>
    <row r="140" spans="1:30" outlineLevel="1">
      <c r="A140" s="140" t="s">
        <v>936</v>
      </c>
      <c r="B140" s="140"/>
      <c r="C140" s="147">
        <f>COUNTIF('Functional &amp; Usability'!H10:H1042,"* SR1823*")</f>
        <v>1</v>
      </c>
      <c r="D140" s="306"/>
      <c r="E140" s="306"/>
      <c r="F140" s="306"/>
      <c r="G140" s="306"/>
      <c r="H140" s="158"/>
      <c r="I140" s="216"/>
      <c r="J140" s="213"/>
      <c r="K140" s="213"/>
      <c r="L140" s="219"/>
      <c r="M140" s="213"/>
      <c r="N140" s="213"/>
      <c r="O140" s="213"/>
      <c r="P140" s="213"/>
      <c r="Q140" s="213"/>
      <c r="R140" s="213"/>
      <c r="S140" s="213"/>
      <c r="T140" s="213"/>
      <c r="U140" s="213"/>
      <c r="V140" s="213"/>
      <c r="W140" s="213"/>
      <c r="X140" s="213"/>
      <c r="Y140" s="213"/>
      <c r="Z140" s="213"/>
      <c r="AA140" s="213"/>
      <c r="AB140" s="213"/>
      <c r="AC140" s="213"/>
      <c r="AD140" s="211"/>
    </row>
    <row r="141" spans="1:30" outlineLevel="1">
      <c r="A141" s="140" t="s">
        <v>937</v>
      </c>
      <c r="B141" s="140" t="s">
        <v>468</v>
      </c>
      <c r="C141" s="147">
        <f>COUNTIF('Functional &amp; Usability'!H10:H1042,"* SR1824*")</f>
        <v>1</v>
      </c>
      <c r="D141" s="306"/>
      <c r="E141" s="306"/>
      <c r="F141" s="306"/>
      <c r="G141" s="306"/>
      <c r="H141" s="158"/>
      <c r="I141" s="216"/>
      <c r="J141" s="213"/>
      <c r="K141" s="213"/>
      <c r="L141" s="219"/>
      <c r="M141" s="213"/>
      <c r="N141" s="213"/>
      <c r="O141" s="213"/>
      <c r="P141" s="213"/>
      <c r="Q141" s="213"/>
      <c r="R141" s="213"/>
      <c r="S141" s="213"/>
      <c r="T141" s="213"/>
      <c r="U141" s="213"/>
      <c r="V141" s="213"/>
      <c r="W141" s="213"/>
      <c r="X141" s="213"/>
      <c r="Y141" s="213"/>
      <c r="Z141" s="213"/>
      <c r="AA141" s="213"/>
      <c r="AB141" s="213"/>
      <c r="AC141" s="213"/>
      <c r="AD141" s="211"/>
    </row>
    <row r="142" spans="1:30" outlineLevel="1">
      <c r="A142" s="140" t="s">
        <v>938</v>
      </c>
      <c r="B142" s="140" t="s">
        <v>471</v>
      </c>
      <c r="C142" s="147">
        <f>COUNTIF('Functional &amp; Usability'!H10:H1042,"* SR1825*")</f>
        <v>3</v>
      </c>
      <c r="D142" s="306"/>
      <c r="E142" s="306"/>
      <c r="F142" s="306"/>
      <c r="G142" s="306"/>
      <c r="H142" s="158"/>
      <c r="I142" s="216"/>
      <c r="J142" s="213"/>
      <c r="K142" s="213"/>
      <c r="L142" s="219"/>
      <c r="M142" s="213"/>
      <c r="N142" s="213"/>
      <c r="O142" s="213"/>
      <c r="P142" s="213"/>
      <c r="Q142" s="213"/>
      <c r="R142" s="213"/>
      <c r="S142" s="213"/>
      <c r="T142" s="213"/>
      <c r="U142" s="213"/>
      <c r="V142" s="213"/>
      <c r="W142" s="213"/>
      <c r="X142" s="213"/>
      <c r="Y142" s="213"/>
      <c r="Z142" s="213"/>
      <c r="AA142" s="213"/>
      <c r="AB142" s="213"/>
      <c r="AC142" s="213"/>
      <c r="AD142" s="211"/>
    </row>
    <row r="143" spans="1:30" outlineLevel="1">
      <c r="A143" s="140" t="s">
        <v>939</v>
      </c>
      <c r="B143" s="140" t="s">
        <v>473</v>
      </c>
      <c r="C143" s="147">
        <f>COUNTIF('Functional &amp; Usability'!H10:H1042,"* SR1826*")</f>
        <v>0</v>
      </c>
      <c r="D143" s="306" t="s">
        <v>1311</v>
      </c>
      <c r="E143" s="306"/>
      <c r="F143" s="306"/>
      <c r="G143" s="306"/>
      <c r="H143" s="158"/>
      <c r="I143" s="216"/>
      <c r="J143" s="213"/>
      <c r="K143" s="213"/>
      <c r="L143" s="219"/>
      <c r="M143" s="213"/>
      <c r="N143" s="213"/>
      <c r="O143" s="213"/>
      <c r="P143" s="213"/>
      <c r="Q143" s="213"/>
      <c r="R143" s="213"/>
      <c r="S143" s="213"/>
      <c r="T143" s="213"/>
      <c r="U143" s="213"/>
      <c r="V143" s="213"/>
      <c r="W143" s="213"/>
      <c r="X143" s="213"/>
      <c r="Y143" s="213"/>
      <c r="Z143" s="213"/>
      <c r="AA143" s="213"/>
      <c r="AB143" s="213"/>
      <c r="AC143" s="213"/>
      <c r="AD143" s="211"/>
    </row>
    <row r="144" spans="1:30" outlineLevel="1">
      <c r="A144" s="140" t="s">
        <v>940</v>
      </c>
      <c r="B144" s="140" t="s">
        <v>468</v>
      </c>
      <c r="C144" s="147">
        <f>COUNTIF('Functional &amp; Usability'!H10:H1042,"* SR1827*")</f>
        <v>2</v>
      </c>
      <c r="D144" s="306"/>
      <c r="E144" s="306"/>
      <c r="F144" s="306"/>
      <c r="G144" s="306"/>
      <c r="H144" s="158"/>
      <c r="I144" s="216"/>
      <c r="J144" s="213"/>
      <c r="K144" s="213"/>
      <c r="L144" s="219"/>
      <c r="M144" s="213"/>
      <c r="N144" s="213"/>
      <c r="O144" s="213"/>
      <c r="P144" s="213"/>
      <c r="Q144" s="213"/>
      <c r="R144" s="213"/>
      <c r="S144" s="213"/>
      <c r="T144" s="213"/>
      <c r="U144" s="213"/>
      <c r="V144" s="213"/>
      <c r="W144" s="213"/>
      <c r="X144" s="213"/>
      <c r="Y144" s="213"/>
      <c r="Z144" s="213"/>
      <c r="AA144" s="213"/>
      <c r="AB144" s="213"/>
      <c r="AC144" s="213"/>
      <c r="AD144" s="211"/>
    </row>
    <row r="145" spans="1:30" outlineLevel="1">
      <c r="A145" s="140" t="s">
        <v>941</v>
      </c>
      <c r="B145" s="140" t="s">
        <v>473</v>
      </c>
      <c r="C145" s="147">
        <f>COUNTIF('Functional &amp; Usability'!H10:H1042,"* SR1828*")</f>
        <v>0</v>
      </c>
      <c r="D145" s="306" t="s">
        <v>1312</v>
      </c>
      <c r="E145" s="306"/>
      <c r="F145" s="306"/>
      <c r="G145" s="306"/>
      <c r="H145" s="158"/>
      <c r="I145" s="216"/>
      <c r="J145" s="213"/>
      <c r="K145" s="213"/>
      <c r="L145" s="219"/>
      <c r="M145" s="213"/>
      <c r="N145" s="213"/>
      <c r="O145" s="213"/>
      <c r="P145" s="213"/>
      <c r="Q145" s="213"/>
      <c r="R145" s="213"/>
      <c r="S145" s="213"/>
      <c r="T145" s="213"/>
      <c r="U145" s="213"/>
      <c r="V145" s="213"/>
      <c r="W145" s="213"/>
      <c r="X145" s="213"/>
      <c r="Y145" s="213"/>
      <c r="Z145" s="213"/>
      <c r="AA145" s="213"/>
      <c r="AB145" s="213"/>
      <c r="AC145" s="213"/>
      <c r="AD145" s="211"/>
    </row>
    <row r="146" spans="1:30" ht="15" outlineLevel="1">
      <c r="A146" s="195" t="s">
        <v>942</v>
      </c>
      <c r="B146" s="160" t="s">
        <v>467</v>
      </c>
      <c r="C146" s="148">
        <f>SUM(C147:C157)</f>
        <v>24</v>
      </c>
      <c r="D146" s="303" t="s">
        <v>490</v>
      </c>
      <c r="E146" s="304"/>
      <c r="F146" s="304"/>
      <c r="G146" s="305"/>
      <c r="H146" s="158"/>
      <c r="I146" s="214"/>
      <c r="J146" s="213"/>
      <c r="K146" s="213"/>
      <c r="L146" s="218"/>
      <c r="M146" s="213"/>
      <c r="N146" s="213"/>
      <c r="O146" s="213"/>
      <c r="P146" s="213"/>
      <c r="Q146" s="213"/>
      <c r="R146" s="213"/>
      <c r="S146" s="213"/>
      <c r="T146" s="213"/>
      <c r="U146" s="213"/>
      <c r="V146" s="213"/>
      <c r="W146" s="213"/>
      <c r="X146" s="213"/>
      <c r="Y146" s="213"/>
      <c r="Z146" s="213"/>
      <c r="AA146" s="213"/>
      <c r="AB146" s="213"/>
      <c r="AC146" s="213"/>
      <c r="AD146" s="211"/>
    </row>
    <row r="147" spans="1:30" outlineLevel="1">
      <c r="A147" s="140" t="s">
        <v>943</v>
      </c>
      <c r="B147" s="140" t="s">
        <v>467</v>
      </c>
      <c r="C147" s="147">
        <f>COUNTIF('Functional &amp; Usability'!H10:H1042,"* SR1830*")</f>
        <v>6</v>
      </c>
      <c r="D147" s="306"/>
      <c r="E147" s="306"/>
      <c r="F147" s="306"/>
      <c r="G147" s="306"/>
      <c r="H147" s="158"/>
      <c r="I147" s="216"/>
      <c r="J147" s="213"/>
      <c r="K147" s="213"/>
      <c r="L147" s="219"/>
      <c r="M147" s="211"/>
      <c r="N147" s="211"/>
      <c r="O147" s="211"/>
      <c r="P147" s="211"/>
      <c r="Q147" s="211"/>
      <c r="R147" s="211"/>
      <c r="S147" s="211"/>
      <c r="T147" s="211"/>
      <c r="U147" s="211"/>
      <c r="V147" s="211"/>
      <c r="W147" s="211"/>
      <c r="X147" s="211"/>
      <c r="Y147" s="211"/>
      <c r="Z147" s="211"/>
      <c r="AA147" s="211"/>
      <c r="AB147" s="211"/>
      <c r="AC147" s="211"/>
      <c r="AD147" s="211"/>
    </row>
    <row r="148" spans="1:30" outlineLevel="1">
      <c r="A148" s="140" t="s">
        <v>944</v>
      </c>
      <c r="B148" s="140" t="s">
        <v>468</v>
      </c>
      <c r="C148" s="147">
        <f>COUNTIF('Functional &amp; Usability'!H10:H1042,"* SR1831*")</f>
        <v>2</v>
      </c>
      <c r="D148" s="306"/>
      <c r="E148" s="306"/>
      <c r="F148" s="306"/>
      <c r="G148" s="306"/>
      <c r="H148" s="158"/>
      <c r="I148" s="216"/>
      <c r="J148" s="213"/>
      <c r="K148" s="213"/>
      <c r="L148" s="219"/>
      <c r="M148" s="211"/>
      <c r="N148" s="211"/>
      <c r="O148" s="211"/>
      <c r="P148" s="211"/>
      <c r="Q148" s="211"/>
      <c r="R148" s="211"/>
      <c r="S148" s="211"/>
      <c r="T148" s="211"/>
      <c r="U148" s="211"/>
      <c r="V148" s="211"/>
      <c r="W148" s="211"/>
      <c r="X148" s="211"/>
      <c r="Y148" s="211"/>
      <c r="Z148" s="211"/>
      <c r="AA148" s="211"/>
      <c r="AB148" s="211"/>
      <c r="AC148" s="211"/>
      <c r="AD148" s="211"/>
    </row>
    <row r="149" spans="1:30" outlineLevel="1">
      <c r="A149" s="140" t="s">
        <v>945</v>
      </c>
      <c r="B149" s="140" t="s">
        <v>468</v>
      </c>
      <c r="C149" s="147">
        <f>COUNTIF('Functional &amp; Usability'!H10:H1042,"* SR1832*")</f>
        <v>1</v>
      </c>
      <c r="D149" s="306"/>
      <c r="E149" s="306"/>
      <c r="F149" s="306"/>
      <c r="G149" s="306"/>
      <c r="H149" s="158"/>
      <c r="I149" s="216"/>
      <c r="J149" s="213"/>
      <c r="K149" s="213"/>
      <c r="L149" s="219"/>
      <c r="M149" s="211"/>
      <c r="N149" s="211"/>
      <c r="O149" s="211"/>
      <c r="P149" s="211"/>
      <c r="Q149" s="211"/>
      <c r="R149" s="211"/>
      <c r="S149" s="211"/>
      <c r="T149" s="211"/>
      <c r="U149" s="211"/>
      <c r="V149" s="211"/>
      <c r="W149" s="211"/>
      <c r="X149" s="211"/>
      <c r="Y149" s="211"/>
      <c r="Z149" s="211"/>
      <c r="AA149" s="211"/>
      <c r="AB149" s="211"/>
      <c r="AC149" s="211"/>
      <c r="AD149" s="211"/>
    </row>
    <row r="150" spans="1:30" outlineLevel="1">
      <c r="A150" s="140" t="s">
        <v>946</v>
      </c>
      <c r="B150" s="140" t="s">
        <v>468</v>
      </c>
      <c r="C150" s="147">
        <f>COUNTIF('Functional &amp; Usability'!H10:H1042,"* SR1833*")</f>
        <v>3</v>
      </c>
      <c r="D150" s="306"/>
      <c r="E150" s="306"/>
      <c r="F150" s="306"/>
      <c r="G150" s="306"/>
      <c r="H150" s="158"/>
      <c r="I150" s="216"/>
      <c r="J150" s="213"/>
      <c r="K150" s="213"/>
      <c r="L150" s="219"/>
      <c r="M150" s="211"/>
      <c r="N150" s="211"/>
      <c r="O150" s="211"/>
      <c r="P150" s="211"/>
      <c r="Q150" s="211"/>
      <c r="R150" s="211"/>
      <c r="S150" s="211"/>
      <c r="T150" s="211"/>
      <c r="U150" s="211"/>
      <c r="V150" s="211"/>
      <c r="W150" s="211"/>
      <c r="X150" s="211"/>
      <c r="Y150" s="211"/>
      <c r="Z150" s="211"/>
      <c r="AA150" s="211"/>
      <c r="AB150" s="211"/>
      <c r="AC150" s="211"/>
      <c r="AD150" s="211"/>
    </row>
    <row r="151" spans="1:30" outlineLevel="1">
      <c r="A151" s="140" t="s">
        <v>947</v>
      </c>
      <c r="B151" s="140" t="s">
        <v>467</v>
      </c>
      <c r="C151" s="147">
        <f>COUNTIF('Functional &amp; Usability'!H10:H1042,"* SR1834*")</f>
        <v>1</v>
      </c>
      <c r="D151" s="306"/>
      <c r="E151" s="306"/>
      <c r="F151" s="306"/>
      <c r="G151" s="306"/>
      <c r="H151" s="158"/>
      <c r="I151" s="216"/>
      <c r="J151" s="213"/>
      <c r="K151" s="213"/>
      <c r="L151" s="219"/>
      <c r="M151" s="211"/>
      <c r="N151" s="211"/>
      <c r="O151" s="211"/>
      <c r="P151" s="211"/>
      <c r="Q151" s="211"/>
      <c r="R151" s="211"/>
      <c r="S151" s="211"/>
      <c r="T151" s="211"/>
      <c r="U151" s="211"/>
      <c r="V151" s="211"/>
      <c r="W151" s="211"/>
      <c r="X151" s="211"/>
      <c r="Y151" s="211"/>
      <c r="Z151" s="211"/>
      <c r="AA151" s="211"/>
      <c r="AB151" s="211"/>
      <c r="AC151" s="211"/>
      <c r="AD151" s="211"/>
    </row>
    <row r="152" spans="1:30" outlineLevel="1">
      <c r="A152" s="140" t="s">
        <v>948</v>
      </c>
      <c r="B152" s="140" t="s">
        <v>471</v>
      </c>
      <c r="C152" s="147">
        <f>COUNTIF('Functional &amp; Usability'!H10:H1042,"* SR1835*")</f>
        <v>4</v>
      </c>
      <c r="D152" s="306"/>
      <c r="E152" s="306"/>
      <c r="F152" s="306"/>
      <c r="G152" s="306"/>
      <c r="H152" s="158"/>
      <c r="I152" s="216"/>
      <c r="J152" s="213"/>
      <c r="K152" s="213"/>
      <c r="L152" s="219"/>
      <c r="M152" s="211"/>
      <c r="N152" s="211"/>
      <c r="O152" s="211"/>
      <c r="P152" s="211"/>
      <c r="Q152" s="211"/>
      <c r="R152" s="211"/>
      <c r="S152" s="211"/>
      <c r="T152" s="211"/>
      <c r="U152" s="211"/>
      <c r="V152" s="211"/>
      <c r="W152" s="211"/>
      <c r="X152" s="211"/>
      <c r="Y152" s="211"/>
      <c r="Z152" s="211"/>
      <c r="AA152" s="211"/>
      <c r="AB152" s="211"/>
      <c r="AC152" s="211"/>
      <c r="AD152" s="211"/>
    </row>
    <row r="153" spans="1:30" outlineLevel="1">
      <c r="A153" s="140" t="s">
        <v>949</v>
      </c>
      <c r="B153" s="140" t="s">
        <v>471</v>
      </c>
      <c r="C153" s="147">
        <f>COUNTIF('Functional &amp; Usability'!H10:H1042,"* SR1836*")</f>
        <v>1</v>
      </c>
      <c r="D153" s="306"/>
      <c r="E153" s="306"/>
      <c r="F153" s="306"/>
      <c r="G153" s="306"/>
      <c r="H153" s="158"/>
      <c r="I153" s="216"/>
      <c r="J153" s="213"/>
      <c r="K153" s="213"/>
      <c r="L153" s="219"/>
      <c r="M153" s="211"/>
      <c r="N153" s="211"/>
      <c r="O153" s="211"/>
      <c r="P153" s="211"/>
      <c r="Q153" s="211"/>
      <c r="R153" s="211"/>
      <c r="S153" s="211"/>
      <c r="T153" s="211"/>
      <c r="U153" s="211"/>
      <c r="V153" s="211"/>
      <c r="W153" s="211"/>
      <c r="X153" s="211"/>
      <c r="Y153" s="211"/>
      <c r="Z153" s="211"/>
      <c r="AA153" s="211"/>
      <c r="AB153" s="211"/>
      <c r="AC153" s="211"/>
      <c r="AD153" s="211"/>
    </row>
    <row r="154" spans="1:30" outlineLevel="1">
      <c r="A154" s="140" t="s">
        <v>950</v>
      </c>
      <c r="B154" s="140" t="s">
        <v>471</v>
      </c>
      <c r="C154" s="147">
        <f>COUNTIF('Functional &amp; Usability'!H10:H1042,"* SR1837*")</f>
        <v>2</v>
      </c>
      <c r="D154" s="306"/>
      <c r="E154" s="306"/>
      <c r="F154" s="306"/>
      <c r="G154" s="306"/>
      <c r="H154" s="158"/>
      <c r="I154" s="216"/>
      <c r="J154" s="213"/>
      <c r="K154" s="213"/>
      <c r="L154" s="219"/>
      <c r="M154" s="211"/>
      <c r="N154" s="211"/>
      <c r="O154" s="211"/>
      <c r="P154" s="211"/>
      <c r="Q154" s="211"/>
      <c r="R154" s="211"/>
      <c r="S154" s="211"/>
      <c r="T154" s="211"/>
      <c r="U154" s="211"/>
      <c r="V154" s="211"/>
      <c r="W154" s="211"/>
      <c r="X154" s="211"/>
      <c r="Y154" s="211"/>
      <c r="Z154" s="211"/>
      <c r="AA154" s="211"/>
      <c r="AB154" s="211"/>
      <c r="AC154" s="211"/>
      <c r="AD154" s="211"/>
    </row>
    <row r="155" spans="1:30" outlineLevel="1">
      <c r="A155" s="140" t="s">
        <v>951</v>
      </c>
      <c r="B155" s="140" t="s">
        <v>471</v>
      </c>
      <c r="C155" s="147">
        <f>COUNTIF('Functional &amp; Usability'!H10:H1042,"* SR1838*")</f>
        <v>2</v>
      </c>
      <c r="D155" s="306"/>
      <c r="E155" s="306"/>
      <c r="F155" s="306"/>
      <c r="G155" s="306"/>
      <c r="H155" s="158"/>
      <c r="I155" s="216"/>
      <c r="J155" s="213"/>
      <c r="K155" s="213"/>
      <c r="L155" s="219"/>
      <c r="M155" s="211"/>
      <c r="N155" s="211"/>
      <c r="O155" s="211"/>
      <c r="P155" s="211"/>
      <c r="Q155" s="211"/>
      <c r="R155" s="211"/>
      <c r="S155" s="211"/>
      <c r="T155" s="211"/>
      <c r="U155" s="211"/>
      <c r="V155" s="211"/>
      <c r="W155" s="211"/>
      <c r="X155" s="211"/>
      <c r="Y155" s="211"/>
      <c r="Z155" s="211"/>
      <c r="AA155" s="211"/>
      <c r="AB155" s="211"/>
      <c r="AC155" s="211"/>
      <c r="AD155" s="211"/>
    </row>
    <row r="156" spans="1:30" outlineLevel="1">
      <c r="A156" s="140" t="s">
        <v>952</v>
      </c>
      <c r="B156" s="140" t="s">
        <v>471</v>
      </c>
      <c r="C156" s="147">
        <f>COUNTIF('Functional &amp; Usability'!H10:H1042,"* SR1839*")</f>
        <v>1</v>
      </c>
      <c r="D156" s="306"/>
      <c r="E156" s="306"/>
      <c r="F156" s="306"/>
      <c r="G156" s="306"/>
      <c r="H156" s="158"/>
      <c r="I156" s="216"/>
      <c r="J156" s="213"/>
      <c r="K156" s="213"/>
      <c r="L156" s="219"/>
      <c r="M156" s="211"/>
      <c r="N156" s="211"/>
      <c r="O156" s="211"/>
      <c r="P156" s="211"/>
      <c r="Q156" s="211"/>
      <c r="R156" s="211"/>
      <c r="S156" s="211"/>
      <c r="T156" s="211"/>
      <c r="U156" s="211"/>
      <c r="V156" s="211"/>
      <c r="W156" s="211"/>
      <c r="X156" s="211"/>
      <c r="Y156" s="211"/>
      <c r="Z156" s="211"/>
      <c r="AA156" s="211"/>
      <c r="AB156" s="211"/>
      <c r="AC156" s="211"/>
      <c r="AD156" s="211"/>
    </row>
    <row r="157" spans="1:30" outlineLevel="1">
      <c r="A157" s="140" t="s">
        <v>953</v>
      </c>
      <c r="B157" s="140" t="s">
        <v>471</v>
      </c>
      <c r="C157" s="147">
        <f>COUNTIF('Functional &amp; Usability'!H10:H1042,"* SR1840*")</f>
        <v>1</v>
      </c>
      <c r="D157" s="306"/>
      <c r="E157" s="306"/>
      <c r="F157" s="306"/>
      <c r="G157" s="306"/>
      <c r="H157" s="158"/>
      <c r="I157" s="216"/>
      <c r="J157" s="213"/>
      <c r="K157" s="213"/>
      <c r="L157" s="219"/>
      <c r="M157" s="211"/>
      <c r="N157" s="211"/>
      <c r="O157" s="211"/>
      <c r="P157" s="211"/>
      <c r="Q157" s="211"/>
      <c r="R157" s="211"/>
      <c r="S157" s="211"/>
      <c r="T157" s="211"/>
      <c r="U157" s="211"/>
      <c r="V157" s="211"/>
      <c r="W157" s="211"/>
      <c r="X157" s="211"/>
      <c r="Y157" s="211"/>
      <c r="Z157" s="211"/>
      <c r="AA157" s="211"/>
      <c r="AB157" s="211"/>
      <c r="AC157" s="211"/>
      <c r="AD157" s="211"/>
    </row>
    <row r="158" spans="1:30" ht="15" outlineLevel="1">
      <c r="A158" s="195" t="s">
        <v>954</v>
      </c>
      <c r="B158" s="160" t="s">
        <v>466</v>
      </c>
      <c r="C158" s="148">
        <f>SUM(C159:C171)</f>
        <v>67</v>
      </c>
      <c r="D158" s="303" t="s">
        <v>491</v>
      </c>
      <c r="E158" s="304"/>
      <c r="F158" s="304"/>
      <c r="G158" s="305"/>
      <c r="H158" s="158"/>
      <c r="I158" s="214"/>
      <c r="J158" s="213"/>
      <c r="K158" s="213"/>
      <c r="L158" s="218"/>
      <c r="M158" s="211"/>
      <c r="N158" s="211"/>
      <c r="O158" s="211"/>
      <c r="P158" s="211"/>
      <c r="Q158" s="211"/>
      <c r="R158" s="211"/>
      <c r="S158" s="211"/>
      <c r="T158" s="211"/>
      <c r="U158" s="211"/>
      <c r="V158" s="211"/>
      <c r="W158" s="211"/>
      <c r="X158" s="211"/>
      <c r="Y158" s="211"/>
      <c r="Z158" s="211"/>
      <c r="AA158" s="211"/>
      <c r="AB158" s="211"/>
      <c r="AC158" s="211"/>
      <c r="AD158" s="211"/>
    </row>
    <row r="159" spans="1:30" outlineLevel="1">
      <c r="A159" s="140" t="s">
        <v>955</v>
      </c>
      <c r="B159" s="140" t="s">
        <v>468</v>
      </c>
      <c r="C159" s="147">
        <f>COUNTIF('Functional &amp; Usability'!H10:H1042,"* SR1842*")</f>
        <v>4</v>
      </c>
      <c r="D159" s="306"/>
      <c r="E159" s="306"/>
      <c r="F159" s="306"/>
      <c r="G159" s="306"/>
      <c r="H159" s="158"/>
      <c r="I159" s="216"/>
      <c r="J159" s="213"/>
      <c r="K159" s="213"/>
      <c r="L159" s="219"/>
      <c r="M159" s="211"/>
      <c r="N159" s="211"/>
      <c r="O159" s="211"/>
      <c r="P159" s="211"/>
      <c r="Q159" s="211"/>
      <c r="R159" s="211"/>
      <c r="S159" s="211"/>
      <c r="T159" s="211"/>
      <c r="U159" s="211"/>
      <c r="V159" s="211"/>
      <c r="W159" s="211"/>
      <c r="X159" s="211"/>
      <c r="Y159" s="211"/>
      <c r="Z159" s="211"/>
      <c r="AA159" s="211"/>
      <c r="AB159" s="211"/>
      <c r="AC159" s="211"/>
      <c r="AD159" s="211"/>
    </row>
    <row r="160" spans="1:30" outlineLevel="1">
      <c r="A160" s="140" t="s">
        <v>956</v>
      </c>
      <c r="B160" s="140" t="s">
        <v>468</v>
      </c>
      <c r="C160" s="147">
        <f>COUNTIF('Functional &amp; Usability'!H10:H1042,"* SR1843*")</f>
        <v>4</v>
      </c>
      <c r="D160" s="306"/>
      <c r="E160" s="306"/>
      <c r="F160" s="306"/>
      <c r="G160" s="306"/>
      <c r="H160" s="158"/>
      <c r="I160" s="216"/>
      <c r="J160" s="213"/>
      <c r="K160" s="213"/>
      <c r="L160" s="219"/>
      <c r="M160" s="211"/>
      <c r="N160" s="211"/>
      <c r="O160" s="211"/>
      <c r="P160" s="211"/>
      <c r="Q160" s="211"/>
      <c r="R160" s="211"/>
      <c r="S160" s="211"/>
      <c r="T160" s="211"/>
      <c r="U160" s="211"/>
      <c r="V160" s="211"/>
      <c r="W160" s="211"/>
      <c r="X160" s="211"/>
      <c r="Y160" s="211"/>
      <c r="Z160" s="211"/>
      <c r="AA160" s="211"/>
      <c r="AB160" s="211"/>
      <c r="AC160" s="211"/>
      <c r="AD160" s="211"/>
    </row>
    <row r="161" spans="1:30" outlineLevel="1">
      <c r="A161" s="140" t="s">
        <v>957</v>
      </c>
      <c r="B161" s="140" t="s">
        <v>467</v>
      </c>
      <c r="C161" s="147">
        <f>COUNTIF('Functional &amp; Usability'!H10:H1042,"* SR1844*")</f>
        <v>4</v>
      </c>
      <c r="D161" s="306"/>
      <c r="E161" s="306"/>
      <c r="F161" s="306"/>
      <c r="G161" s="306"/>
      <c r="H161" s="158"/>
      <c r="I161" s="216"/>
      <c r="J161" s="213"/>
      <c r="K161" s="213"/>
      <c r="L161" s="219"/>
      <c r="M161" s="211"/>
      <c r="N161" s="211"/>
      <c r="O161" s="211"/>
      <c r="P161" s="211"/>
      <c r="Q161" s="211"/>
      <c r="R161" s="211"/>
      <c r="S161" s="211"/>
      <c r="T161" s="211"/>
      <c r="U161" s="211"/>
      <c r="V161" s="211"/>
      <c r="W161" s="211"/>
      <c r="X161" s="211"/>
      <c r="Y161" s="211"/>
      <c r="Z161" s="211"/>
      <c r="AA161" s="211"/>
      <c r="AB161" s="211"/>
      <c r="AC161" s="211"/>
      <c r="AD161" s="211"/>
    </row>
    <row r="162" spans="1:30" outlineLevel="1">
      <c r="A162" s="140" t="s">
        <v>958</v>
      </c>
      <c r="B162" s="140" t="s">
        <v>466</v>
      </c>
      <c r="C162" s="147">
        <f>COUNTIF('Functional &amp; Usability'!H10:H1042,"* SR1845*")</f>
        <v>4</v>
      </c>
      <c r="D162" s="306"/>
      <c r="E162" s="306"/>
      <c r="F162" s="306"/>
      <c r="G162" s="306"/>
      <c r="H162" s="158"/>
      <c r="I162" s="216"/>
      <c r="J162" s="213"/>
      <c r="K162" s="213"/>
      <c r="L162" s="219"/>
      <c r="M162" s="211"/>
      <c r="N162" s="211"/>
      <c r="O162" s="211"/>
      <c r="P162" s="211"/>
      <c r="Q162" s="211"/>
      <c r="R162" s="211"/>
      <c r="S162" s="211"/>
      <c r="T162" s="211"/>
      <c r="U162" s="211"/>
      <c r="V162" s="211"/>
      <c r="W162" s="211"/>
      <c r="X162" s="211"/>
      <c r="Y162" s="211"/>
      <c r="Z162" s="211"/>
      <c r="AA162" s="211"/>
      <c r="AB162" s="211"/>
      <c r="AC162" s="211"/>
      <c r="AD162" s="211"/>
    </row>
    <row r="163" spans="1:30" outlineLevel="1">
      <c r="A163" s="140" t="s">
        <v>959</v>
      </c>
      <c r="B163" s="140" t="s">
        <v>469</v>
      </c>
      <c r="C163" s="147">
        <f>COUNTIF('Functional &amp; Usability'!H10:H1042,"* SR1846*")</f>
        <v>5</v>
      </c>
      <c r="D163" s="306"/>
      <c r="E163" s="306"/>
      <c r="F163" s="306"/>
      <c r="G163" s="306"/>
      <c r="H163" s="158"/>
      <c r="I163" s="216"/>
      <c r="J163" s="213"/>
      <c r="K163" s="213"/>
      <c r="L163" s="219"/>
      <c r="M163" s="211"/>
      <c r="N163" s="211"/>
      <c r="O163" s="211"/>
      <c r="P163" s="211"/>
      <c r="Q163" s="211"/>
      <c r="R163" s="211"/>
      <c r="S163" s="211"/>
      <c r="T163" s="211"/>
      <c r="U163" s="211"/>
      <c r="V163" s="211"/>
      <c r="W163" s="211"/>
      <c r="X163" s="211"/>
      <c r="Y163" s="211"/>
      <c r="Z163" s="211"/>
      <c r="AA163" s="211"/>
      <c r="AB163" s="211"/>
      <c r="AC163" s="211"/>
      <c r="AD163" s="211"/>
    </row>
    <row r="164" spans="1:30" outlineLevel="1">
      <c r="A164" s="140" t="s">
        <v>960</v>
      </c>
      <c r="B164" s="140" t="s">
        <v>467</v>
      </c>
      <c r="C164" s="147">
        <f>COUNTIF('Functional &amp; Usability'!H10:H1042,"* SR1847*")</f>
        <v>20</v>
      </c>
      <c r="D164" s="306"/>
      <c r="E164" s="306"/>
      <c r="F164" s="306"/>
      <c r="G164" s="306"/>
      <c r="H164" s="158"/>
      <c r="I164" s="216"/>
      <c r="J164" s="213"/>
      <c r="K164" s="213"/>
      <c r="L164" s="219"/>
      <c r="M164" s="211"/>
      <c r="N164" s="211"/>
      <c r="O164" s="211"/>
      <c r="P164" s="211"/>
      <c r="Q164" s="211"/>
      <c r="R164" s="211"/>
      <c r="S164" s="211"/>
      <c r="T164" s="211"/>
      <c r="U164" s="211"/>
      <c r="V164" s="211"/>
      <c r="W164" s="211"/>
      <c r="X164" s="211"/>
      <c r="Y164" s="211"/>
      <c r="Z164" s="211"/>
      <c r="AA164" s="211"/>
      <c r="AB164" s="211"/>
      <c r="AC164" s="211"/>
      <c r="AD164" s="211"/>
    </row>
    <row r="165" spans="1:30" outlineLevel="1">
      <c r="A165" s="140" t="s">
        <v>961</v>
      </c>
      <c r="B165" s="140" t="s">
        <v>466</v>
      </c>
      <c r="C165" s="147">
        <f>COUNTIF('Functional &amp; Usability'!H10:H1042,"* SR1848*")</f>
        <v>4</v>
      </c>
      <c r="D165" s="306"/>
      <c r="E165" s="306"/>
      <c r="F165" s="306"/>
      <c r="G165" s="306"/>
      <c r="H165" s="158"/>
      <c r="I165" s="216"/>
      <c r="J165" s="213"/>
      <c r="K165" s="213"/>
      <c r="L165" s="219"/>
      <c r="M165" s="211"/>
      <c r="N165" s="211"/>
      <c r="O165" s="211"/>
      <c r="P165" s="211"/>
      <c r="Q165" s="211"/>
      <c r="R165" s="211"/>
      <c r="S165" s="211"/>
      <c r="T165" s="211"/>
      <c r="U165" s="211"/>
      <c r="V165" s="211"/>
      <c r="W165" s="211"/>
      <c r="X165" s="211"/>
      <c r="Y165" s="211"/>
      <c r="Z165" s="211"/>
      <c r="AA165" s="211"/>
      <c r="AB165" s="211"/>
      <c r="AC165" s="211"/>
      <c r="AD165" s="211"/>
    </row>
    <row r="166" spans="1:30" outlineLevel="1">
      <c r="A166" s="140" t="s">
        <v>962</v>
      </c>
      <c r="B166" s="140" t="s">
        <v>476</v>
      </c>
      <c r="C166" s="147">
        <f>COUNTIF('Functional &amp; Usability'!H10:H1042,"* SR1849*")</f>
        <v>4</v>
      </c>
      <c r="D166" s="306"/>
      <c r="E166" s="306"/>
      <c r="F166" s="306"/>
      <c r="G166" s="306"/>
      <c r="H166" s="158"/>
      <c r="I166" s="216"/>
      <c r="J166" s="213"/>
      <c r="K166" s="213"/>
      <c r="L166" s="219"/>
      <c r="M166" s="211"/>
      <c r="N166" s="211"/>
      <c r="O166" s="211"/>
      <c r="P166" s="211"/>
      <c r="Q166" s="211"/>
      <c r="R166" s="211"/>
      <c r="S166" s="211"/>
      <c r="T166" s="211"/>
      <c r="U166" s="211"/>
      <c r="V166" s="211"/>
      <c r="W166" s="211"/>
      <c r="X166" s="211"/>
      <c r="Y166" s="211"/>
      <c r="Z166" s="211"/>
      <c r="AA166" s="211"/>
      <c r="AB166" s="211"/>
      <c r="AC166" s="211"/>
      <c r="AD166" s="211"/>
    </row>
    <row r="167" spans="1:30" outlineLevel="1">
      <c r="A167" s="140" t="s">
        <v>963</v>
      </c>
      <c r="B167" s="140" t="s">
        <v>467</v>
      </c>
      <c r="C167" s="147">
        <f>COUNTIF('Functional &amp; Usability'!H10:H1042,"* SR1850*")</f>
        <v>4</v>
      </c>
      <c r="D167" s="306"/>
      <c r="E167" s="306"/>
      <c r="F167" s="306"/>
      <c r="G167" s="306"/>
      <c r="H167" s="158"/>
      <c r="I167" s="216"/>
      <c r="J167" s="213"/>
      <c r="K167" s="213"/>
      <c r="L167" s="219"/>
      <c r="M167" s="211"/>
      <c r="N167" s="211"/>
      <c r="O167" s="211"/>
      <c r="P167" s="211"/>
      <c r="Q167" s="211"/>
      <c r="R167" s="211"/>
      <c r="S167" s="211"/>
      <c r="T167" s="211"/>
      <c r="U167" s="211"/>
      <c r="V167" s="211"/>
      <c r="W167" s="211"/>
      <c r="X167" s="211"/>
      <c r="Y167" s="211"/>
      <c r="Z167" s="211"/>
      <c r="AA167" s="211"/>
      <c r="AB167" s="211"/>
      <c r="AC167" s="211"/>
      <c r="AD167" s="211"/>
    </row>
    <row r="168" spans="1:30" outlineLevel="1">
      <c r="A168" s="140" t="s">
        <v>964</v>
      </c>
      <c r="B168" s="140" t="s">
        <v>470</v>
      </c>
      <c r="C168" s="147">
        <f>COUNTIF('Functional &amp; Usability'!H10:H1042,"* SR1850*")</f>
        <v>4</v>
      </c>
      <c r="D168" s="306"/>
      <c r="E168" s="306"/>
      <c r="F168" s="306"/>
      <c r="G168" s="306"/>
      <c r="H168" s="158"/>
      <c r="I168" s="216"/>
      <c r="J168" s="213"/>
      <c r="K168" s="213"/>
      <c r="L168" s="219"/>
      <c r="M168" s="211"/>
      <c r="N168" s="211"/>
      <c r="O168" s="211"/>
      <c r="P168" s="211"/>
      <c r="Q168" s="211"/>
      <c r="R168" s="211"/>
      <c r="S168" s="211"/>
      <c r="T168" s="211"/>
      <c r="U168" s="211"/>
      <c r="V168" s="211"/>
      <c r="W168" s="211"/>
      <c r="X168" s="211"/>
      <c r="Y168" s="211"/>
      <c r="Z168" s="211"/>
      <c r="AA168" s="211"/>
      <c r="AB168" s="211"/>
      <c r="AC168" s="211"/>
      <c r="AD168" s="211"/>
    </row>
    <row r="169" spans="1:30" outlineLevel="1">
      <c r="A169" s="140" t="s">
        <v>965</v>
      </c>
      <c r="B169" s="140" t="s">
        <v>470</v>
      </c>
      <c r="C169" s="147">
        <f>COUNTIF('Functional &amp; Usability'!H10:H1042,"* SR1852*")</f>
        <v>5</v>
      </c>
      <c r="D169" s="306"/>
      <c r="E169" s="306"/>
      <c r="F169" s="306"/>
      <c r="G169" s="306"/>
      <c r="H169" s="158"/>
      <c r="I169" s="216"/>
      <c r="J169" s="213"/>
      <c r="K169" s="213"/>
      <c r="L169" s="219"/>
      <c r="M169" s="211"/>
      <c r="N169" s="211"/>
      <c r="O169" s="211"/>
      <c r="P169" s="211"/>
      <c r="Q169" s="211"/>
      <c r="R169" s="211"/>
      <c r="S169" s="211"/>
      <c r="T169" s="211"/>
      <c r="U169" s="211"/>
      <c r="V169" s="211"/>
      <c r="W169" s="211"/>
      <c r="X169" s="211"/>
      <c r="Y169" s="211"/>
      <c r="Z169" s="211"/>
      <c r="AA169" s="211"/>
      <c r="AB169" s="211"/>
      <c r="AC169" s="211"/>
      <c r="AD169" s="211"/>
    </row>
    <row r="170" spans="1:30" outlineLevel="1">
      <c r="A170" s="140" t="s">
        <v>966</v>
      </c>
      <c r="B170" s="140" t="s">
        <v>470</v>
      </c>
      <c r="C170" s="147">
        <f>COUNTIF('Functional &amp; Usability'!H10:H1042,"* SR1853*")</f>
        <v>4</v>
      </c>
      <c r="D170" s="306"/>
      <c r="E170" s="306"/>
      <c r="F170" s="306"/>
      <c r="G170" s="306"/>
      <c r="H170" s="158"/>
      <c r="I170" s="216"/>
      <c r="J170" s="213"/>
      <c r="K170" s="213"/>
      <c r="L170" s="219"/>
      <c r="M170" s="211"/>
      <c r="N170" s="211"/>
      <c r="O170" s="211"/>
      <c r="P170" s="211"/>
      <c r="Q170" s="211"/>
      <c r="R170" s="211"/>
      <c r="S170" s="211"/>
      <c r="T170" s="211"/>
      <c r="U170" s="211"/>
      <c r="V170" s="211"/>
      <c r="W170" s="211"/>
      <c r="X170" s="211"/>
      <c r="Y170" s="211"/>
      <c r="Z170" s="211"/>
      <c r="AA170" s="211"/>
      <c r="AB170" s="211"/>
      <c r="AC170" s="211"/>
      <c r="AD170" s="211"/>
    </row>
    <row r="171" spans="1:30" outlineLevel="1">
      <c r="A171" s="140" t="s">
        <v>967</v>
      </c>
      <c r="B171" s="140" t="s">
        <v>470</v>
      </c>
      <c r="C171" s="147">
        <f>COUNTIF('Functional &amp; Usability'!H10:H1042,"* SR1854*")</f>
        <v>1</v>
      </c>
      <c r="D171" s="306"/>
      <c r="E171" s="306"/>
      <c r="F171" s="306"/>
      <c r="G171" s="306"/>
      <c r="H171" s="158"/>
      <c r="I171" s="216"/>
      <c r="J171" s="213"/>
      <c r="K171" s="213"/>
      <c r="L171" s="219"/>
      <c r="M171" s="211"/>
      <c r="N171" s="211"/>
      <c r="O171" s="211"/>
      <c r="P171" s="211"/>
      <c r="Q171" s="211"/>
      <c r="R171" s="211"/>
      <c r="S171" s="211"/>
      <c r="T171" s="211"/>
      <c r="U171" s="211"/>
      <c r="V171" s="211"/>
      <c r="W171" s="211"/>
      <c r="X171" s="211"/>
      <c r="Y171" s="211"/>
      <c r="Z171" s="211"/>
      <c r="AA171" s="211"/>
      <c r="AB171" s="211"/>
      <c r="AC171" s="211"/>
      <c r="AD171" s="211"/>
    </row>
    <row r="172" spans="1:30" ht="15" outlineLevel="1">
      <c r="A172" s="198" t="s">
        <v>968</v>
      </c>
      <c r="B172" s="160" t="s">
        <v>466</v>
      </c>
      <c r="C172" s="148">
        <f>SUM(C173:C175)</f>
        <v>8</v>
      </c>
      <c r="D172" s="303" t="s">
        <v>492</v>
      </c>
      <c r="E172" s="304"/>
      <c r="F172" s="304"/>
      <c r="G172" s="305"/>
      <c r="H172" s="158"/>
      <c r="I172" s="214"/>
      <c r="J172" s="213"/>
      <c r="K172" s="213"/>
      <c r="L172" s="220"/>
      <c r="M172" s="211"/>
      <c r="N172" s="211"/>
      <c r="O172" s="211"/>
      <c r="P172" s="211"/>
      <c r="Q172" s="211"/>
      <c r="R172" s="211"/>
      <c r="S172" s="211"/>
      <c r="T172" s="211"/>
      <c r="U172" s="211"/>
      <c r="V172" s="211"/>
      <c r="W172" s="211"/>
      <c r="X172" s="211"/>
      <c r="Y172" s="211"/>
      <c r="Z172" s="211"/>
      <c r="AA172" s="211"/>
      <c r="AB172" s="211"/>
      <c r="AC172" s="211"/>
      <c r="AD172" s="211"/>
    </row>
    <row r="173" spans="1:30" outlineLevel="1">
      <c r="A173" s="140" t="s">
        <v>969</v>
      </c>
      <c r="B173" s="140" t="s">
        <v>466</v>
      </c>
      <c r="C173" s="147">
        <f>COUNTIF('Functional &amp; Usability'!H10:H1042,"* SR2041*")</f>
        <v>1</v>
      </c>
      <c r="D173" s="306"/>
      <c r="E173" s="306"/>
      <c r="F173" s="306"/>
      <c r="G173" s="306"/>
      <c r="H173" s="158"/>
      <c r="I173" s="216"/>
      <c r="J173" s="213"/>
      <c r="K173" s="213"/>
      <c r="L173" s="219"/>
      <c r="M173" s="211"/>
      <c r="N173" s="211"/>
      <c r="O173" s="211"/>
      <c r="P173" s="211"/>
      <c r="Q173" s="211"/>
      <c r="R173" s="211"/>
      <c r="S173" s="211"/>
      <c r="T173" s="211"/>
      <c r="U173" s="211"/>
      <c r="V173" s="211"/>
      <c r="W173" s="211"/>
      <c r="X173" s="211"/>
      <c r="Y173" s="211"/>
      <c r="Z173" s="211"/>
      <c r="AA173" s="211"/>
      <c r="AB173" s="211"/>
      <c r="AC173" s="211"/>
      <c r="AD173" s="211"/>
    </row>
    <row r="174" spans="1:30" outlineLevel="1">
      <c r="A174" s="140" t="s">
        <v>970</v>
      </c>
      <c r="B174" s="140" t="s">
        <v>467</v>
      </c>
      <c r="C174" s="147">
        <f>COUNTIF('Functional &amp; Usability'!H10:H1042,"* SR2042*")</f>
        <v>1</v>
      </c>
      <c r="D174" s="306"/>
      <c r="E174" s="306"/>
      <c r="F174" s="306"/>
      <c r="G174" s="306"/>
      <c r="H174" s="158"/>
      <c r="I174" s="216"/>
      <c r="J174" s="213"/>
      <c r="K174" s="213"/>
      <c r="L174" s="219"/>
      <c r="M174" s="211"/>
      <c r="N174" s="211"/>
      <c r="O174" s="211"/>
      <c r="P174" s="211"/>
      <c r="Q174" s="211"/>
      <c r="R174" s="211"/>
      <c r="S174" s="211"/>
      <c r="T174" s="211"/>
      <c r="U174" s="211"/>
      <c r="V174" s="211"/>
      <c r="W174" s="211"/>
      <c r="X174" s="211"/>
      <c r="Y174" s="211"/>
      <c r="Z174" s="211"/>
      <c r="AA174" s="211"/>
      <c r="AB174" s="211"/>
      <c r="AC174" s="211"/>
      <c r="AD174" s="211"/>
    </row>
    <row r="175" spans="1:30" outlineLevel="1">
      <c r="A175" s="140" t="s">
        <v>971</v>
      </c>
      <c r="B175" s="140" t="s">
        <v>468</v>
      </c>
      <c r="C175" s="147">
        <f>COUNTIF('Functional &amp; Usability'!H10:H1042,"* SR2043*")</f>
        <v>6</v>
      </c>
      <c r="D175" s="306"/>
      <c r="E175" s="306"/>
      <c r="F175" s="306"/>
      <c r="G175" s="306"/>
      <c r="H175" s="158"/>
      <c r="I175" s="216"/>
      <c r="J175" s="213"/>
      <c r="K175" s="213"/>
      <c r="L175" s="219"/>
      <c r="M175" s="211"/>
      <c r="N175" s="211"/>
      <c r="O175" s="211"/>
      <c r="P175" s="211"/>
      <c r="Q175" s="211"/>
      <c r="R175" s="211"/>
      <c r="S175" s="211"/>
      <c r="T175" s="211"/>
      <c r="U175" s="211"/>
      <c r="V175" s="211"/>
      <c r="W175" s="211"/>
      <c r="X175" s="211"/>
      <c r="Y175" s="211"/>
      <c r="Z175" s="211"/>
      <c r="AA175" s="211"/>
      <c r="AB175" s="211"/>
      <c r="AC175" s="211"/>
      <c r="AD175" s="211"/>
    </row>
    <row r="176" spans="1:30" ht="15" outlineLevel="1">
      <c r="A176" s="198" t="s">
        <v>973</v>
      </c>
      <c r="B176" s="160" t="s">
        <v>479</v>
      </c>
      <c r="C176" s="148">
        <f>SUM(C177:C179)</f>
        <v>0</v>
      </c>
      <c r="D176" s="303" t="s">
        <v>972</v>
      </c>
      <c r="E176" s="304"/>
      <c r="F176" s="304"/>
      <c r="G176" s="305"/>
      <c r="H176" s="158"/>
      <c r="I176" s="214"/>
      <c r="J176" s="213"/>
      <c r="K176" s="213"/>
      <c r="L176" s="220"/>
      <c r="M176" s="211"/>
      <c r="N176" s="211"/>
      <c r="O176" s="211"/>
      <c r="P176" s="211"/>
      <c r="Q176" s="211"/>
      <c r="R176" s="211"/>
      <c r="S176" s="211"/>
      <c r="T176" s="211"/>
      <c r="U176" s="211"/>
      <c r="V176" s="211"/>
      <c r="W176" s="211"/>
      <c r="X176" s="211"/>
      <c r="Y176" s="211"/>
      <c r="Z176" s="211"/>
      <c r="AA176" s="211"/>
      <c r="AB176" s="211"/>
      <c r="AC176" s="211"/>
      <c r="AD176" s="211"/>
    </row>
    <row r="177" spans="1:30" outlineLevel="1">
      <c r="A177" s="140" t="s">
        <v>974</v>
      </c>
      <c r="B177" s="140" t="s">
        <v>473</v>
      </c>
      <c r="C177" s="147">
        <f>COUNTIF('Functional &amp; Usability'!H10:H1042,"* SR2045*")</f>
        <v>0</v>
      </c>
      <c r="D177" s="306" t="s">
        <v>463</v>
      </c>
      <c r="E177" s="306"/>
      <c r="F177" s="306"/>
      <c r="G177" s="306"/>
      <c r="H177" s="158"/>
      <c r="I177" s="216"/>
      <c r="J177" s="213"/>
      <c r="K177" s="213"/>
      <c r="L177" s="215"/>
      <c r="M177" s="211"/>
      <c r="N177" s="211"/>
      <c r="O177" s="211"/>
      <c r="P177" s="211"/>
      <c r="Q177" s="211"/>
      <c r="R177" s="211"/>
      <c r="S177" s="211"/>
      <c r="T177" s="211"/>
      <c r="U177" s="211"/>
      <c r="V177" s="211"/>
      <c r="W177" s="211"/>
      <c r="X177" s="211"/>
      <c r="Y177" s="211"/>
      <c r="Z177" s="211"/>
      <c r="AA177" s="211"/>
      <c r="AB177" s="211"/>
      <c r="AC177" s="211"/>
      <c r="AD177" s="211"/>
    </row>
    <row r="178" spans="1:30" outlineLevel="1">
      <c r="A178" s="140" t="s">
        <v>975</v>
      </c>
      <c r="B178" s="140" t="s">
        <v>473</v>
      </c>
      <c r="C178" s="147">
        <f>COUNTIF('Functional &amp; Usability'!H10:H1042,"* SR2046*")</f>
        <v>0</v>
      </c>
      <c r="D178" s="306" t="s">
        <v>464</v>
      </c>
      <c r="E178" s="306"/>
      <c r="F178" s="306"/>
      <c r="G178" s="306"/>
      <c r="H178" s="158"/>
      <c r="I178" s="216"/>
      <c r="J178" s="213"/>
      <c r="K178" s="213"/>
      <c r="L178" s="215"/>
      <c r="M178" s="211"/>
      <c r="N178" s="211"/>
      <c r="O178" s="211"/>
      <c r="P178" s="211"/>
      <c r="Q178" s="211"/>
      <c r="R178" s="211"/>
      <c r="S178" s="211"/>
      <c r="T178" s="211"/>
      <c r="U178" s="211"/>
      <c r="V178" s="211"/>
      <c r="W178" s="211"/>
      <c r="X178" s="211"/>
      <c r="Y178" s="211"/>
      <c r="Z178" s="211"/>
      <c r="AA178" s="211"/>
      <c r="AB178" s="211"/>
      <c r="AC178" s="211"/>
      <c r="AD178" s="211"/>
    </row>
    <row r="179" spans="1:30" outlineLevel="1">
      <c r="A179" s="140" t="s">
        <v>976</v>
      </c>
      <c r="B179" s="140" t="s">
        <v>473</v>
      </c>
      <c r="C179" s="147">
        <f>COUNTIF('Functional &amp; Usability'!H10:H1042,"* 2047*")</f>
        <v>0</v>
      </c>
      <c r="D179" s="306" t="s">
        <v>1313</v>
      </c>
      <c r="E179" s="306"/>
      <c r="F179" s="306"/>
      <c r="G179" s="306"/>
      <c r="H179" s="158"/>
      <c r="I179" s="216"/>
      <c r="J179" s="213"/>
      <c r="K179" s="213"/>
      <c r="L179" s="215"/>
      <c r="M179" s="211"/>
      <c r="N179" s="211"/>
      <c r="O179" s="211"/>
      <c r="P179" s="211"/>
      <c r="Q179" s="211"/>
      <c r="R179" s="211"/>
      <c r="S179" s="211"/>
      <c r="T179" s="211"/>
      <c r="U179" s="211"/>
      <c r="V179" s="211"/>
      <c r="W179" s="211"/>
      <c r="X179" s="211"/>
      <c r="Y179" s="211"/>
      <c r="Z179" s="211"/>
      <c r="AA179" s="211"/>
      <c r="AB179" s="211"/>
      <c r="AC179" s="211"/>
      <c r="AD179" s="211"/>
    </row>
    <row r="180" spans="1:30" ht="15" outlineLevel="1">
      <c r="A180" s="195" t="s">
        <v>1005</v>
      </c>
      <c r="B180" s="160" t="s">
        <v>467</v>
      </c>
      <c r="C180" s="148">
        <f>SUM(C181:C191)</f>
        <v>29</v>
      </c>
      <c r="D180" s="303" t="s">
        <v>493</v>
      </c>
      <c r="E180" s="304"/>
      <c r="F180" s="304"/>
      <c r="G180" s="305"/>
      <c r="H180" s="158"/>
      <c r="I180" s="216"/>
      <c r="J180" s="213"/>
      <c r="K180" s="213"/>
      <c r="L180" s="220"/>
      <c r="M180" s="211"/>
      <c r="N180" s="211"/>
      <c r="O180" s="211"/>
      <c r="P180" s="211"/>
      <c r="Q180" s="211"/>
      <c r="R180" s="211"/>
      <c r="S180" s="211"/>
      <c r="T180" s="211"/>
      <c r="U180" s="211"/>
      <c r="V180" s="211"/>
      <c r="W180" s="211"/>
      <c r="X180" s="211"/>
      <c r="Y180" s="211"/>
      <c r="Z180" s="211"/>
      <c r="AA180" s="211"/>
      <c r="AB180" s="211"/>
      <c r="AC180" s="211"/>
      <c r="AD180" s="211"/>
    </row>
    <row r="181" spans="1:30" outlineLevel="1">
      <c r="A181" s="140" t="s">
        <v>977</v>
      </c>
      <c r="B181" s="140" t="s">
        <v>467</v>
      </c>
      <c r="C181" s="147">
        <f>COUNTIF('Functional &amp; Usability'!H10:H1042,"* SR2049*")</f>
        <v>1</v>
      </c>
      <c r="D181" s="306"/>
      <c r="E181" s="306"/>
      <c r="F181" s="306"/>
      <c r="G181" s="306"/>
      <c r="H181" s="158"/>
      <c r="I181" s="216"/>
      <c r="J181" s="213"/>
      <c r="K181" s="213"/>
      <c r="L181" s="215"/>
      <c r="M181" s="211"/>
      <c r="N181" s="211"/>
      <c r="O181" s="211"/>
      <c r="P181" s="211"/>
      <c r="Q181" s="211"/>
      <c r="R181" s="211"/>
      <c r="S181" s="211"/>
      <c r="T181" s="211"/>
      <c r="U181" s="211"/>
      <c r="V181" s="211"/>
      <c r="W181" s="211"/>
      <c r="X181" s="211"/>
      <c r="Y181" s="211"/>
      <c r="Z181" s="211"/>
      <c r="AA181" s="211"/>
      <c r="AB181" s="211"/>
      <c r="AC181" s="211"/>
      <c r="AD181" s="211"/>
    </row>
    <row r="182" spans="1:30" outlineLevel="1">
      <c r="A182" s="140" t="s">
        <v>978</v>
      </c>
      <c r="B182" s="140" t="s">
        <v>467</v>
      </c>
      <c r="C182" s="147">
        <f>COUNTIF('Functional &amp; Usability'!H10:H1042,"* SR2050*")</f>
        <v>5</v>
      </c>
      <c r="D182" s="306"/>
      <c r="E182" s="306"/>
      <c r="F182" s="306"/>
      <c r="G182" s="306"/>
      <c r="H182" s="158"/>
      <c r="I182" s="216"/>
      <c r="J182" s="213"/>
      <c r="K182" s="213"/>
      <c r="L182" s="215"/>
      <c r="M182" s="211"/>
      <c r="N182" s="211"/>
      <c r="O182" s="211"/>
      <c r="P182" s="211"/>
      <c r="Q182" s="211"/>
      <c r="R182" s="211"/>
      <c r="S182" s="211"/>
      <c r="T182" s="211"/>
      <c r="U182" s="211"/>
      <c r="V182" s="211"/>
      <c r="W182" s="211"/>
      <c r="X182" s="211"/>
      <c r="Y182" s="211"/>
      <c r="Z182" s="211"/>
      <c r="AA182" s="211"/>
      <c r="AB182" s="211"/>
      <c r="AC182" s="211"/>
      <c r="AD182" s="211"/>
    </row>
    <row r="183" spans="1:30" outlineLevel="1">
      <c r="A183" s="140" t="s">
        <v>979</v>
      </c>
      <c r="B183" s="140" t="s">
        <v>467</v>
      </c>
      <c r="C183" s="147">
        <f>COUNTIF('Functional &amp; Usability'!H10:H1042,"* SR2051*")</f>
        <v>6</v>
      </c>
      <c r="D183" s="306"/>
      <c r="E183" s="306"/>
      <c r="F183" s="306"/>
      <c r="G183" s="306"/>
      <c r="H183" s="158"/>
      <c r="I183" s="216"/>
      <c r="J183" s="213"/>
      <c r="K183" s="213"/>
      <c r="L183" s="215"/>
      <c r="M183" s="211"/>
      <c r="N183" s="211"/>
      <c r="O183" s="211"/>
      <c r="P183" s="211"/>
      <c r="Q183" s="211"/>
      <c r="R183" s="211"/>
      <c r="S183" s="211"/>
      <c r="T183" s="211"/>
      <c r="U183" s="211"/>
      <c r="V183" s="211"/>
      <c r="W183" s="211"/>
      <c r="X183" s="211"/>
      <c r="Y183" s="211"/>
      <c r="Z183" s="211"/>
      <c r="AA183" s="211"/>
      <c r="AB183" s="211"/>
      <c r="AC183" s="211"/>
      <c r="AD183" s="211"/>
    </row>
    <row r="184" spans="1:30" outlineLevel="1">
      <c r="A184" s="140" t="s">
        <v>980</v>
      </c>
      <c r="B184" s="140" t="s">
        <v>468</v>
      </c>
      <c r="C184" s="147">
        <f>COUNTIF('Functional &amp; Usability'!H10:H1042,"* SR2052*")</f>
        <v>1</v>
      </c>
      <c r="D184" s="306"/>
      <c r="E184" s="306"/>
      <c r="F184" s="306"/>
      <c r="G184" s="306"/>
      <c r="H184" s="158"/>
      <c r="I184" s="216"/>
      <c r="J184" s="213"/>
      <c r="K184" s="213"/>
      <c r="L184" s="215"/>
      <c r="M184" s="211"/>
      <c r="N184" s="211"/>
      <c r="O184" s="211"/>
      <c r="P184" s="211"/>
      <c r="Q184" s="211"/>
      <c r="R184" s="211"/>
      <c r="S184" s="211"/>
      <c r="T184" s="211"/>
      <c r="U184" s="211"/>
      <c r="V184" s="211"/>
      <c r="W184" s="211"/>
      <c r="X184" s="211"/>
      <c r="Y184" s="211"/>
      <c r="Z184" s="211"/>
      <c r="AA184" s="211"/>
      <c r="AB184" s="211"/>
      <c r="AC184" s="211"/>
      <c r="AD184" s="211"/>
    </row>
    <row r="185" spans="1:30" outlineLevel="1">
      <c r="A185" s="140" t="s">
        <v>981</v>
      </c>
      <c r="B185" s="140" t="s">
        <v>467</v>
      </c>
      <c r="C185" s="147">
        <f>COUNTIF('Functional &amp; Usability'!H10:H1042,"* SR2053*")</f>
        <v>1</v>
      </c>
      <c r="D185" s="306"/>
      <c r="E185" s="306"/>
      <c r="F185" s="306"/>
      <c r="G185" s="306"/>
      <c r="H185" s="158"/>
      <c r="I185" s="216"/>
      <c r="J185" s="213"/>
      <c r="K185" s="213"/>
      <c r="L185" s="215"/>
      <c r="M185" s="211"/>
      <c r="N185" s="211"/>
      <c r="O185" s="211"/>
      <c r="P185" s="211"/>
      <c r="Q185" s="211"/>
      <c r="R185" s="211"/>
      <c r="S185" s="211"/>
      <c r="T185" s="211"/>
      <c r="U185" s="211"/>
      <c r="V185" s="211"/>
      <c r="W185" s="211"/>
      <c r="X185" s="211"/>
      <c r="Y185" s="211"/>
      <c r="Z185" s="211"/>
      <c r="AA185" s="211"/>
      <c r="AB185" s="211"/>
      <c r="AC185" s="211"/>
      <c r="AD185" s="211"/>
    </row>
    <row r="186" spans="1:30" outlineLevel="1">
      <c r="A186" s="140" t="s">
        <v>982</v>
      </c>
      <c r="B186" s="140" t="s">
        <v>468</v>
      </c>
      <c r="C186" s="147">
        <f>COUNTIF('Functional &amp; Usability'!H10:H1042,"* SR2054*")</f>
        <v>8</v>
      </c>
      <c r="D186" s="306"/>
      <c r="E186" s="306"/>
      <c r="F186" s="306"/>
      <c r="G186" s="306"/>
      <c r="H186" s="158"/>
      <c r="I186" s="216"/>
      <c r="J186" s="213"/>
      <c r="K186" s="213"/>
      <c r="L186" s="215"/>
      <c r="M186" s="211"/>
      <c r="N186" s="211"/>
      <c r="O186" s="211"/>
      <c r="P186" s="211"/>
      <c r="Q186" s="211"/>
      <c r="R186" s="211"/>
      <c r="S186" s="211"/>
      <c r="T186" s="211"/>
      <c r="U186" s="211"/>
      <c r="V186" s="211"/>
      <c r="W186" s="211"/>
      <c r="X186" s="211"/>
      <c r="Y186" s="211"/>
      <c r="Z186" s="211"/>
      <c r="AA186" s="211"/>
      <c r="AB186" s="211"/>
      <c r="AC186" s="211"/>
      <c r="AD186" s="211"/>
    </row>
    <row r="187" spans="1:30" outlineLevel="1">
      <c r="A187" s="140" t="s">
        <v>983</v>
      </c>
      <c r="B187" s="140" t="s">
        <v>468</v>
      </c>
      <c r="C187" s="147">
        <f>COUNTIF('Functional &amp; Usability'!H10:H1042,"* SR2055*")</f>
        <v>7</v>
      </c>
      <c r="D187" s="306"/>
      <c r="E187" s="306"/>
      <c r="F187" s="306"/>
      <c r="G187" s="306"/>
      <c r="H187" s="158"/>
      <c r="I187" s="216"/>
      <c r="J187" s="213"/>
      <c r="K187" s="213"/>
      <c r="L187" s="215"/>
      <c r="M187" s="211"/>
      <c r="N187" s="211"/>
      <c r="O187" s="211"/>
      <c r="P187" s="211"/>
      <c r="Q187" s="211"/>
      <c r="R187" s="211"/>
      <c r="S187" s="211"/>
      <c r="T187" s="211"/>
      <c r="U187" s="211"/>
      <c r="V187" s="211"/>
      <c r="W187" s="211"/>
      <c r="X187" s="211"/>
      <c r="Y187" s="211"/>
      <c r="Z187" s="211"/>
      <c r="AA187" s="211"/>
      <c r="AB187" s="211"/>
      <c r="AC187" s="211"/>
      <c r="AD187" s="211"/>
    </row>
    <row r="188" spans="1:30" ht="12.75" customHeight="1" outlineLevel="1">
      <c r="A188" s="140" t="s">
        <v>984</v>
      </c>
      <c r="B188" s="140" t="s">
        <v>615</v>
      </c>
      <c r="C188" s="147" t="s">
        <v>616</v>
      </c>
      <c r="D188" s="356" t="s">
        <v>617</v>
      </c>
      <c r="E188" s="357"/>
      <c r="F188" s="357"/>
      <c r="G188" s="358"/>
      <c r="H188" s="158"/>
      <c r="I188" s="216"/>
      <c r="J188" s="213"/>
      <c r="K188" s="213"/>
      <c r="L188" s="215"/>
      <c r="M188" s="211"/>
      <c r="N188" s="211"/>
      <c r="O188" s="211"/>
      <c r="P188" s="211"/>
      <c r="Q188" s="211"/>
      <c r="R188" s="211"/>
      <c r="S188" s="211"/>
      <c r="T188" s="211"/>
      <c r="U188" s="211"/>
      <c r="V188" s="211"/>
      <c r="W188" s="211"/>
      <c r="X188" s="211"/>
      <c r="Y188" s="211"/>
      <c r="Z188" s="211"/>
      <c r="AA188" s="211"/>
      <c r="AB188" s="211"/>
      <c r="AC188" s="211"/>
      <c r="AD188" s="211"/>
    </row>
    <row r="189" spans="1:30" outlineLevel="1">
      <c r="A189" s="140" t="s">
        <v>985</v>
      </c>
      <c r="B189" s="140" t="s">
        <v>615</v>
      </c>
      <c r="C189" s="147" t="s">
        <v>616</v>
      </c>
      <c r="D189" s="359"/>
      <c r="E189" s="360"/>
      <c r="F189" s="360"/>
      <c r="G189" s="361"/>
      <c r="H189" s="158"/>
      <c r="I189" s="216"/>
      <c r="J189" s="213"/>
      <c r="K189" s="213"/>
      <c r="L189" s="215"/>
      <c r="M189" s="211"/>
      <c r="N189" s="211"/>
      <c r="O189" s="211"/>
      <c r="P189" s="211"/>
      <c r="Q189" s="211"/>
      <c r="R189" s="211"/>
      <c r="S189" s="211"/>
      <c r="T189" s="211"/>
      <c r="U189" s="211"/>
      <c r="V189" s="211"/>
      <c r="W189" s="211"/>
      <c r="X189" s="211"/>
      <c r="Y189" s="211"/>
      <c r="Z189" s="211"/>
      <c r="AA189" s="211"/>
      <c r="AB189" s="211"/>
      <c r="AC189" s="211"/>
      <c r="AD189" s="211"/>
    </row>
    <row r="190" spans="1:30" outlineLevel="1">
      <c r="A190" s="140" t="s">
        <v>986</v>
      </c>
      <c r="B190" s="140" t="s">
        <v>473</v>
      </c>
      <c r="C190" s="147" t="s">
        <v>616</v>
      </c>
      <c r="D190" s="359"/>
      <c r="E190" s="360"/>
      <c r="F190" s="360"/>
      <c r="G190" s="361"/>
      <c r="H190" s="158"/>
      <c r="I190" s="216"/>
      <c r="J190" s="213"/>
      <c r="K190" s="213"/>
      <c r="L190" s="215"/>
      <c r="M190" s="211"/>
      <c r="N190" s="211"/>
      <c r="O190" s="211"/>
      <c r="P190" s="211"/>
      <c r="Q190" s="211"/>
      <c r="R190" s="211"/>
      <c r="S190" s="211"/>
      <c r="T190" s="211"/>
      <c r="U190" s="211"/>
      <c r="V190" s="211"/>
      <c r="W190" s="211"/>
      <c r="X190" s="211"/>
      <c r="Y190" s="211"/>
      <c r="Z190" s="211"/>
      <c r="AA190" s="211"/>
      <c r="AB190" s="211"/>
      <c r="AC190" s="211"/>
      <c r="AD190" s="211"/>
    </row>
    <row r="191" spans="1:30" ht="15" outlineLevel="1">
      <c r="A191" s="140" t="s">
        <v>987</v>
      </c>
      <c r="B191" s="140" t="s">
        <v>615</v>
      </c>
      <c r="C191" s="147" t="s">
        <v>616</v>
      </c>
      <c r="D191" s="362"/>
      <c r="E191" s="363"/>
      <c r="F191" s="363"/>
      <c r="G191" s="364"/>
      <c r="H191" s="158"/>
      <c r="I191" s="214"/>
      <c r="J191" s="213"/>
      <c r="K191" s="213"/>
      <c r="L191" s="215"/>
      <c r="M191" s="211"/>
      <c r="N191" s="211"/>
      <c r="O191" s="211"/>
      <c r="P191" s="211"/>
      <c r="Q191" s="211"/>
      <c r="R191" s="211"/>
      <c r="S191" s="211"/>
      <c r="T191" s="211"/>
      <c r="U191" s="211"/>
      <c r="V191" s="211"/>
      <c r="W191" s="211"/>
      <c r="X191" s="211"/>
      <c r="Y191" s="211"/>
      <c r="Z191" s="211"/>
      <c r="AA191" s="211"/>
      <c r="AB191" s="211"/>
      <c r="AC191" s="211"/>
      <c r="AD191" s="211"/>
    </row>
    <row r="192" spans="1:30" ht="15" outlineLevel="1">
      <c r="A192" s="198" t="s">
        <v>988</v>
      </c>
      <c r="B192" s="160" t="s">
        <v>466</v>
      </c>
      <c r="C192" s="148">
        <f>SUM(C193:C201)</f>
        <v>17</v>
      </c>
      <c r="D192" s="303" t="s">
        <v>494</v>
      </c>
      <c r="E192" s="304"/>
      <c r="F192" s="304"/>
      <c r="G192" s="305"/>
      <c r="H192" s="158"/>
      <c r="I192" s="216"/>
      <c r="J192" s="213"/>
      <c r="K192" s="213"/>
      <c r="L192" s="220"/>
      <c r="M192" s="211"/>
      <c r="N192" s="211"/>
      <c r="O192" s="211"/>
      <c r="P192" s="211"/>
      <c r="Q192" s="211"/>
      <c r="R192" s="211"/>
      <c r="S192" s="211"/>
      <c r="T192" s="211"/>
      <c r="U192" s="211"/>
      <c r="V192" s="211"/>
      <c r="W192" s="211"/>
      <c r="X192" s="211"/>
      <c r="Y192" s="211"/>
      <c r="Z192" s="211"/>
      <c r="AA192" s="211"/>
      <c r="AB192" s="211"/>
      <c r="AC192" s="211"/>
      <c r="AD192" s="211"/>
    </row>
    <row r="193" spans="1:30" outlineLevel="1">
      <c r="A193" s="140" t="s">
        <v>989</v>
      </c>
      <c r="B193" s="140" t="s">
        <v>467</v>
      </c>
      <c r="C193" s="147">
        <f>COUNTIF('Functional &amp; Usability'!H10:H1042,"* SR2061*")</f>
        <v>2</v>
      </c>
      <c r="D193" s="313"/>
      <c r="E193" s="313"/>
      <c r="F193" s="313"/>
      <c r="G193" s="313"/>
      <c r="H193" s="158"/>
      <c r="I193" s="216"/>
      <c r="J193" s="213"/>
      <c r="K193" s="213"/>
      <c r="L193" s="215"/>
      <c r="M193" s="211"/>
      <c r="N193" s="211"/>
      <c r="O193" s="211"/>
      <c r="P193" s="211"/>
      <c r="Q193" s="211"/>
      <c r="R193" s="211"/>
      <c r="S193" s="211"/>
      <c r="T193" s="211"/>
      <c r="U193" s="211"/>
      <c r="V193" s="211"/>
      <c r="W193" s="211"/>
      <c r="X193" s="211"/>
      <c r="Y193" s="211"/>
      <c r="Z193" s="211"/>
      <c r="AA193" s="211"/>
      <c r="AB193" s="211"/>
      <c r="AC193" s="211"/>
      <c r="AD193" s="211"/>
    </row>
    <row r="194" spans="1:30" outlineLevel="1">
      <c r="A194" s="140" t="s">
        <v>990</v>
      </c>
      <c r="B194" s="140" t="s">
        <v>467</v>
      </c>
      <c r="C194" s="147">
        <f>COUNTIF('Functional &amp; Usability'!H10:H1042,"* SR2062*")</f>
        <v>2</v>
      </c>
      <c r="D194" s="313"/>
      <c r="E194" s="313"/>
      <c r="F194" s="313"/>
      <c r="G194" s="313"/>
      <c r="H194" s="158"/>
      <c r="I194" s="216"/>
      <c r="J194" s="213"/>
      <c r="K194" s="213"/>
      <c r="L194" s="215"/>
      <c r="M194" s="211"/>
      <c r="N194" s="211"/>
      <c r="O194" s="211"/>
      <c r="P194" s="211"/>
      <c r="Q194" s="211"/>
      <c r="R194" s="211"/>
      <c r="S194" s="211"/>
      <c r="T194" s="211"/>
      <c r="U194" s="211"/>
      <c r="V194" s="211"/>
      <c r="W194" s="211"/>
      <c r="X194" s="211"/>
      <c r="Y194" s="211"/>
      <c r="Z194" s="211"/>
      <c r="AA194" s="211"/>
      <c r="AB194" s="211"/>
      <c r="AC194" s="211"/>
      <c r="AD194" s="211"/>
    </row>
    <row r="195" spans="1:30" outlineLevel="1">
      <c r="A195" s="140" t="s">
        <v>991</v>
      </c>
      <c r="B195" s="140" t="s">
        <v>467</v>
      </c>
      <c r="C195" s="147">
        <f>COUNTIF('Functional &amp; Usability'!H10:H1042,"* SR2063*")</f>
        <v>2</v>
      </c>
      <c r="D195" s="313"/>
      <c r="E195" s="313"/>
      <c r="F195" s="313"/>
      <c r="G195" s="313"/>
      <c r="H195" s="158"/>
      <c r="I195" s="216"/>
      <c r="J195" s="213"/>
      <c r="K195" s="213"/>
      <c r="L195" s="215"/>
      <c r="M195" s="211"/>
      <c r="N195" s="211"/>
      <c r="O195" s="211"/>
      <c r="P195" s="211"/>
      <c r="Q195" s="211"/>
      <c r="R195" s="211"/>
      <c r="S195" s="211"/>
      <c r="T195" s="211"/>
      <c r="U195" s="211"/>
      <c r="V195" s="211"/>
      <c r="W195" s="211"/>
      <c r="X195" s="211"/>
      <c r="Y195" s="211"/>
      <c r="Z195" s="211"/>
      <c r="AA195" s="211"/>
      <c r="AB195" s="211"/>
      <c r="AC195" s="211"/>
      <c r="AD195" s="211"/>
    </row>
    <row r="196" spans="1:30" outlineLevel="1">
      <c r="A196" s="140" t="s">
        <v>992</v>
      </c>
      <c r="B196" s="140" t="s">
        <v>468</v>
      </c>
      <c r="C196" s="147">
        <f>COUNTIF('Functional &amp; Usability'!H10:H1042,"* SR2064*")</f>
        <v>2</v>
      </c>
      <c r="D196" s="313"/>
      <c r="E196" s="313"/>
      <c r="F196" s="313"/>
      <c r="G196" s="313"/>
      <c r="H196" s="158"/>
      <c r="I196" s="216"/>
      <c r="J196" s="213"/>
      <c r="K196" s="213"/>
      <c r="L196" s="215"/>
      <c r="M196" s="211"/>
      <c r="N196" s="211"/>
      <c r="O196" s="211"/>
      <c r="P196" s="211"/>
      <c r="Q196" s="211"/>
      <c r="R196" s="211"/>
      <c r="S196" s="211"/>
      <c r="T196" s="211"/>
      <c r="U196" s="211"/>
      <c r="V196" s="211"/>
      <c r="W196" s="211"/>
      <c r="X196" s="211"/>
      <c r="Y196" s="211"/>
      <c r="Z196" s="211"/>
      <c r="AA196" s="211"/>
      <c r="AB196" s="211"/>
      <c r="AC196" s="211"/>
      <c r="AD196" s="211"/>
    </row>
    <row r="197" spans="1:30" outlineLevel="1">
      <c r="A197" s="140" t="s">
        <v>993</v>
      </c>
      <c r="B197" s="140" t="s">
        <v>468</v>
      </c>
      <c r="C197" s="147">
        <f>COUNTIF('Functional &amp; Usability'!H10:H1042,"* SR2065*")</f>
        <v>2</v>
      </c>
      <c r="D197" s="313"/>
      <c r="E197" s="313"/>
      <c r="F197" s="313"/>
      <c r="G197" s="313"/>
      <c r="H197" s="158"/>
      <c r="I197" s="216"/>
      <c r="J197" s="213"/>
      <c r="K197" s="213"/>
      <c r="L197" s="215"/>
      <c r="M197" s="211"/>
      <c r="N197" s="211"/>
      <c r="O197" s="211"/>
      <c r="P197" s="211"/>
      <c r="Q197" s="211"/>
      <c r="R197" s="211"/>
      <c r="S197" s="211"/>
      <c r="T197" s="211"/>
      <c r="U197" s="211"/>
      <c r="V197" s="211"/>
      <c r="W197" s="211"/>
      <c r="X197" s="211"/>
      <c r="Y197" s="211"/>
      <c r="Z197" s="211"/>
      <c r="AA197" s="211"/>
      <c r="AB197" s="211"/>
      <c r="AC197" s="211"/>
      <c r="AD197" s="211"/>
    </row>
    <row r="198" spans="1:30" outlineLevel="1">
      <c r="A198" s="140" t="s">
        <v>994</v>
      </c>
      <c r="B198" s="140" t="s">
        <v>468</v>
      </c>
      <c r="C198" s="147">
        <f>COUNTIF('Functional &amp; Usability'!H10:H1042,"* SR2066*")</f>
        <v>3</v>
      </c>
      <c r="D198" s="306"/>
      <c r="E198" s="306"/>
      <c r="F198" s="306"/>
      <c r="G198" s="306"/>
      <c r="H198" s="158"/>
      <c r="I198" s="216"/>
      <c r="J198" s="213"/>
      <c r="K198" s="213"/>
      <c r="L198" s="215"/>
      <c r="M198" s="211"/>
      <c r="N198" s="211"/>
      <c r="O198" s="211"/>
      <c r="P198" s="211"/>
      <c r="Q198" s="211"/>
      <c r="R198" s="211"/>
      <c r="S198" s="211"/>
      <c r="T198" s="211"/>
      <c r="U198" s="211"/>
      <c r="V198" s="211"/>
      <c r="W198" s="211"/>
      <c r="X198" s="211"/>
      <c r="Y198" s="211"/>
      <c r="Z198" s="211"/>
      <c r="AA198" s="211"/>
      <c r="AB198" s="211"/>
      <c r="AC198" s="211"/>
      <c r="AD198" s="211"/>
    </row>
    <row r="199" spans="1:30" outlineLevel="1">
      <c r="A199" s="140" t="s">
        <v>995</v>
      </c>
      <c r="B199" s="140" t="s">
        <v>468</v>
      </c>
      <c r="C199" s="147">
        <f>COUNTIF('Functional &amp; Usability'!H10:H1042,"* SR2067*")</f>
        <v>2</v>
      </c>
      <c r="D199" s="313"/>
      <c r="E199" s="313"/>
      <c r="F199" s="313"/>
      <c r="G199" s="313"/>
      <c r="H199" s="158"/>
      <c r="I199" s="216"/>
      <c r="J199" s="213"/>
      <c r="K199" s="213"/>
      <c r="L199" s="215"/>
      <c r="M199" s="211"/>
      <c r="N199" s="211"/>
      <c r="O199" s="211"/>
      <c r="P199" s="211"/>
      <c r="Q199" s="211"/>
      <c r="R199" s="211"/>
      <c r="S199" s="211"/>
      <c r="T199" s="211"/>
      <c r="U199" s="211"/>
      <c r="V199" s="211"/>
      <c r="W199" s="211"/>
      <c r="X199" s="211"/>
      <c r="Y199" s="211"/>
      <c r="Z199" s="211"/>
      <c r="AA199" s="211"/>
      <c r="AB199" s="211"/>
      <c r="AC199" s="211"/>
      <c r="AD199" s="211"/>
    </row>
    <row r="200" spans="1:30" outlineLevel="1">
      <c r="A200" s="140" t="s">
        <v>996</v>
      </c>
      <c r="B200" s="140" t="s">
        <v>468</v>
      </c>
      <c r="C200" s="147">
        <f>COUNTIF('Functional &amp; Usability'!H10:H1042,"* SR2068*")</f>
        <v>2</v>
      </c>
      <c r="D200" s="313"/>
      <c r="E200" s="313"/>
      <c r="F200" s="313"/>
      <c r="G200" s="313"/>
      <c r="H200" s="158"/>
      <c r="I200" s="216"/>
      <c r="J200" s="213"/>
      <c r="K200" s="213"/>
      <c r="L200" s="215"/>
      <c r="M200" s="211"/>
      <c r="N200" s="211"/>
      <c r="O200" s="211"/>
      <c r="P200" s="211"/>
      <c r="Q200" s="211"/>
      <c r="R200" s="211"/>
      <c r="S200" s="211"/>
      <c r="T200" s="211"/>
      <c r="U200" s="211"/>
      <c r="V200" s="211"/>
      <c r="W200" s="211"/>
      <c r="X200" s="211"/>
      <c r="Y200" s="211"/>
      <c r="Z200" s="211"/>
      <c r="AA200" s="211"/>
      <c r="AB200" s="211"/>
      <c r="AC200" s="211"/>
      <c r="AD200" s="211"/>
    </row>
    <row r="201" spans="1:30" ht="15" outlineLevel="1">
      <c r="A201" s="140" t="s">
        <v>997</v>
      </c>
      <c r="B201" s="140" t="s">
        <v>473</v>
      </c>
      <c r="C201" s="147">
        <f>COUNTIF('Functional &amp; Usability'!H10:H1042,"* SR2069*")</f>
        <v>0</v>
      </c>
      <c r="D201" s="306" t="s">
        <v>465</v>
      </c>
      <c r="E201" s="306"/>
      <c r="F201" s="306"/>
      <c r="G201" s="306"/>
      <c r="H201" s="158"/>
      <c r="I201" s="214"/>
      <c r="J201" s="213"/>
      <c r="K201" s="213"/>
      <c r="L201" s="215"/>
      <c r="M201" s="211"/>
      <c r="N201" s="211"/>
      <c r="O201" s="211"/>
      <c r="P201" s="211"/>
      <c r="Q201" s="211"/>
      <c r="R201" s="211"/>
      <c r="S201" s="211"/>
      <c r="T201" s="211"/>
      <c r="U201" s="211"/>
      <c r="V201" s="211"/>
      <c r="W201" s="211"/>
      <c r="X201" s="211"/>
      <c r="Y201" s="211"/>
      <c r="Z201" s="211"/>
      <c r="AA201" s="211"/>
      <c r="AB201" s="211"/>
      <c r="AC201" s="211"/>
      <c r="AD201" s="211"/>
    </row>
    <row r="202" spans="1:30" ht="15" outlineLevel="1">
      <c r="A202" s="160" t="s">
        <v>998</v>
      </c>
      <c r="B202" s="160" t="s">
        <v>466</v>
      </c>
      <c r="C202" s="148">
        <f>SUM(C203:C208)</f>
        <v>6</v>
      </c>
      <c r="D202" s="303" t="s">
        <v>672</v>
      </c>
      <c r="E202" s="304"/>
      <c r="F202" s="304"/>
      <c r="G202" s="305"/>
      <c r="H202" s="158"/>
      <c r="I202" s="216"/>
      <c r="J202" s="213"/>
      <c r="K202" s="213"/>
      <c r="L202" s="220"/>
      <c r="M202" s="211"/>
      <c r="N202" s="211"/>
      <c r="O202" s="211"/>
      <c r="P202" s="211"/>
      <c r="Q202" s="211"/>
      <c r="R202" s="211"/>
      <c r="S202" s="211"/>
      <c r="T202" s="211"/>
      <c r="U202" s="211"/>
      <c r="V202" s="211"/>
      <c r="W202" s="211"/>
      <c r="X202" s="211"/>
      <c r="Y202" s="211"/>
      <c r="Z202" s="211"/>
      <c r="AA202" s="211"/>
      <c r="AB202" s="211"/>
      <c r="AC202" s="211"/>
      <c r="AD202" s="211"/>
    </row>
    <row r="203" spans="1:30" outlineLevel="1">
      <c r="A203" s="140" t="s">
        <v>999</v>
      </c>
      <c r="B203" s="140" t="s">
        <v>468</v>
      </c>
      <c r="C203" s="147">
        <f>COUNTIF('Functional &amp; Usability'!H10:H1042,"* SR2071*")</f>
        <v>1</v>
      </c>
      <c r="D203" s="306"/>
      <c r="E203" s="306"/>
      <c r="F203" s="306"/>
      <c r="G203" s="306"/>
      <c r="H203" s="158"/>
      <c r="I203" s="216"/>
      <c r="J203" s="213"/>
      <c r="K203" s="213"/>
      <c r="L203" s="215"/>
      <c r="M203" s="211"/>
      <c r="N203" s="211"/>
      <c r="O203" s="211"/>
      <c r="P203" s="211"/>
      <c r="Q203" s="211"/>
      <c r="R203" s="211"/>
      <c r="S203" s="211"/>
      <c r="T203" s="211"/>
      <c r="U203" s="211"/>
      <c r="V203" s="211"/>
      <c r="W203" s="211"/>
      <c r="X203" s="211"/>
      <c r="Y203" s="211"/>
      <c r="Z203" s="211"/>
      <c r="AA203" s="211"/>
      <c r="AB203" s="211"/>
      <c r="AC203" s="211"/>
      <c r="AD203" s="211"/>
    </row>
    <row r="204" spans="1:30" outlineLevel="1">
      <c r="A204" s="140" t="s">
        <v>1000</v>
      </c>
      <c r="B204" s="140" t="s">
        <v>468</v>
      </c>
      <c r="C204" s="147">
        <f>COUNTIF('Functional &amp; Usability'!H10:H1042,"* SR2072*")</f>
        <v>1</v>
      </c>
      <c r="D204" s="306"/>
      <c r="E204" s="306"/>
      <c r="F204" s="306"/>
      <c r="G204" s="306"/>
      <c r="H204" s="158"/>
      <c r="I204" s="216"/>
      <c r="J204" s="213"/>
      <c r="K204" s="213"/>
      <c r="L204" s="215"/>
      <c r="M204" s="211"/>
      <c r="N204" s="211"/>
      <c r="O204" s="211"/>
      <c r="P204" s="211"/>
      <c r="Q204" s="211"/>
      <c r="R204" s="211"/>
      <c r="S204" s="211"/>
      <c r="T204" s="211"/>
      <c r="U204" s="211"/>
      <c r="V204" s="211"/>
      <c r="W204" s="211"/>
      <c r="X204" s="211"/>
      <c r="Y204" s="211"/>
      <c r="Z204" s="211"/>
      <c r="AA204" s="211"/>
      <c r="AB204" s="211"/>
      <c r="AC204" s="211"/>
      <c r="AD204" s="211"/>
    </row>
    <row r="205" spans="1:30" outlineLevel="1">
      <c r="A205" s="140" t="s">
        <v>1001</v>
      </c>
      <c r="B205" s="140" t="s">
        <v>468</v>
      </c>
      <c r="C205" s="147">
        <f>COUNTIF('Functional &amp; Usability'!H10:H1042,"* SR2073*")</f>
        <v>1</v>
      </c>
      <c r="D205" s="306"/>
      <c r="E205" s="306"/>
      <c r="F205" s="306"/>
      <c r="G205" s="306"/>
      <c r="H205" s="158"/>
      <c r="I205" s="216"/>
      <c r="J205" s="213"/>
      <c r="K205" s="213"/>
      <c r="L205" s="215"/>
      <c r="M205" s="211"/>
      <c r="N205" s="211"/>
      <c r="O205" s="211"/>
      <c r="P205" s="211"/>
      <c r="Q205" s="211"/>
      <c r="R205" s="211"/>
      <c r="S205" s="211"/>
      <c r="T205" s="211"/>
      <c r="U205" s="211"/>
      <c r="V205" s="211"/>
      <c r="W205" s="211"/>
      <c r="X205" s="211"/>
      <c r="Y205" s="211"/>
      <c r="Z205" s="211"/>
      <c r="AA205" s="211"/>
      <c r="AB205" s="211"/>
      <c r="AC205" s="211"/>
      <c r="AD205" s="211"/>
    </row>
    <row r="206" spans="1:30" outlineLevel="1">
      <c r="A206" s="140" t="s">
        <v>1002</v>
      </c>
      <c r="B206" s="140" t="s">
        <v>468</v>
      </c>
      <c r="C206" s="147">
        <f>COUNTIF('Functional &amp; Usability'!H10:H1042,"* SR2074*")</f>
        <v>1</v>
      </c>
      <c r="D206" s="306"/>
      <c r="E206" s="306"/>
      <c r="F206" s="306"/>
      <c r="G206" s="306"/>
      <c r="H206" s="158"/>
      <c r="I206" s="216"/>
      <c r="J206" s="213"/>
      <c r="K206" s="213"/>
      <c r="L206" s="215"/>
      <c r="M206" s="211"/>
      <c r="N206" s="211"/>
      <c r="O206" s="211"/>
      <c r="P206" s="211"/>
      <c r="Q206" s="211"/>
      <c r="R206" s="211"/>
      <c r="S206" s="211"/>
      <c r="T206" s="211"/>
      <c r="U206" s="211"/>
      <c r="V206" s="211"/>
      <c r="W206" s="211"/>
      <c r="X206" s="211"/>
      <c r="Y206" s="211"/>
      <c r="Z206" s="211"/>
      <c r="AA206" s="211"/>
      <c r="AB206" s="211"/>
      <c r="AC206" s="211"/>
      <c r="AD206" s="211"/>
    </row>
    <row r="207" spans="1:30" outlineLevel="1">
      <c r="A207" s="140" t="s">
        <v>1003</v>
      </c>
      <c r="B207" s="140" t="s">
        <v>468</v>
      </c>
      <c r="C207" s="147">
        <f>COUNTIF('Functional &amp; Usability'!H10:H1042,"* SR2075*")</f>
        <v>1</v>
      </c>
      <c r="D207" s="306"/>
      <c r="E207" s="306"/>
      <c r="F207" s="306"/>
      <c r="G207" s="306"/>
      <c r="H207" s="158"/>
      <c r="I207" s="216"/>
      <c r="J207" s="213"/>
      <c r="K207" s="213"/>
      <c r="L207" s="215"/>
      <c r="M207" s="211"/>
      <c r="N207" s="211"/>
      <c r="O207" s="211"/>
      <c r="P207" s="211"/>
      <c r="Q207" s="211"/>
      <c r="R207" s="211"/>
      <c r="S207" s="211"/>
      <c r="T207" s="211"/>
      <c r="U207" s="211"/>
      <c r="V207" s="211"/>
      <c r="W207" s="211"/>
      <c r="X207" s="211"/>
      <c r="Y207" s="211"/>
      <c r="Z207" s="211"/>
      <c r="AA207" s="211"/>
      <c r="AB207" s="211"/>
      <c r="AC207" s="211"/>
      <c r="AD207" s="211"/>
    </row>
    <row r="208" spans="1:30" ht="15" outlineLevel="1">
      <c r="A208" s="140" t="s">
        <v>1004</v>
      </c>
      <c r="B208" s="140" t="s">
        <v>468</v>
      </c>
      <c r="C208" s="147">
        <f>COUNTIF('Functional &amp; Usability'!H10:H1042,"* SR2076*")</f>
        <v>1</v>
      </c>
      <c r="D208" s="306"/>
      <c r="E208" s="306"/>
      <c r="F208" s="306"/>
      <c r="G208" s="306"/>
      <c r="H208" s="158"/>
      <c r="I208" s="214"/>
      <c r="J208" s="213"/>
      <c r="K208" s="213"/>
      <c r="L208" s="215"/>
      <c r="M208" s="211"/>
      <c r="N208" s="211"/>
      <c r="O208" s="211"/>
      <c r="P208" s="211"/>
      <c r="Q208" s="211"/>
      <c r="R208" s="211"/>
      <c r="S208" s="211"/>
      <c r="T208" s="211"/>
      <c r="U208" s="211"/>
      <c r="V208" s="211"/>
      <c r="W208" s="211"/>
      <c r="X208" s="211"/>
      <c r="Y208" s="211"/>
      <c r="Z208" s="211"/>
      <c r="AA208" s="211"/>
      <c r="AB208" s="211"/>
      <c r="AC208" s="211"/>
      <c r="AD208" s="211"/>
    </row>
    <row r="209" spans="1:30" ht="15" outlineLevel="1">
      <c r="A209" s="199" t="s">
        <v>1006</v>
      </c>
      <c r="B209" s="160" t="s">
        <v>468</v>
      </c>
      <c r="C209" s="148">
        <f>SUM(C210:C216)</f>
        <v>35</v>
      </c>
      <c r="D209" s="303" t="s">
        <v>495</v>
      </c>
      <c r="E209" s="304"/>
      <c r="F209" s="304"/>
      <c r="G209" s="305"/>
      <c r="H209" s="158"/>
      <c r="I209" s="216"/>
      <c r="J209" s="213"/>
      <c r="K209" s="213"/>
      <c r="L209" s="221"/>
      <c r="M209" s="211"/>
      <c r="N209" s="211"/>
      <c r="O209" s="211"/>
      <c r="P209" s="211"/>
      <c r="Q209" s="211"/>
      <c r="R209" s="211"/>
      <c r="S209" s="211"/>
      <c r="T209" s="211"/>
      <c r="U209" s="211"/>
      <c r="V209" s="211"/>
      <c r="W209" s="211"/>
      <c r="X209" s="211"/>
      <c r="Y209" s="211"/>
      <c r="Z209" s="211"/>
      <c r="AA209" s="211"/>
      <c r="AB209" s="211"/>
      <c r="AC209" s="211"/>
      <c r="AD209" s="211"/>
    </row>
    <row r="210" spans="1:30" outlineLevel="1">
      <c r="A210" s="140" t="s">
        <v>1007</v>
      </c>
      <c r="B210" s="140" t="s">
        <v>468</v>
      </c>
      <c r="C210" s="147">
        <f>COUNTIF('Functional &amp; Usability'!H10:H1042,"* SR1856*")</f>
        <v>1</v>
      </c>
      <c r="D210" s="306"/>
      <c r="E210" s="306"/>
      <c r="F210" s="306"/>
      <c r="G210" s="306"/>
      <c r="H210" s="158"/>
      <c r="I210" s="216"/>
      <c r="J210" s="213"/>
      <c r="K210" s="213"/>
      <c r="L210" s="219"/>
      <c r="M210" s="211"/>
      <c r="N210" s="211"/>
      <c r="O210" s="211"/>
      <c r="P210" s="211"/>
      <c r="Q210" s="211"/>
      <c r="R210" s="211"/>
      <c r="S210" s="211"/>
      <c r="T210" s="211"/>
      <c r="U210" s="211"/>
      <c r="V210" s="211"/>
      <c r="W210" s="211"/>
      <c r="X210" s="211"/>
      <c r="Y210" s="211"/>
      <c r="Z210" s="211"/>
      <c r="AA210" s="211"/>
      <c r="AB210" s="211"/>
      <c r="AC210" s="211"/>
      <c r="AD210" s="211"/>
    </row>
    <row r="211" spans="1:30" outlineLevel="1">
      <c r="A211" s="140" t="s">
        <v>1008</v>
      </c>
      <c r="B211" s="140" t="s">
        <v>468</v>
      </c>
      <c r="C211" s="147">
        <f>COUNTIF('Functional &amp; Usability'!H10:H1042,"* SR1857*")</f>
        <v>1</v>
      </c>
      <c r="D211" s="306"/>
      <c r="E211" s="306"/>
      <c r="F211" s="306"/>
      <c r="G211" s="306"/>
      <c r="H211" s="158"/>
      <c r="I211" s="216"/>
      <c r="J211" s="213"/>
      <c r="K211" s="213"/>
      <c r="L211" s="219"/>
      <c r="M211" s="211"/>
      <c r="N211" s="211"/>
      <c r="O211" s="211"/>
      <c r="P211" s="211"/>
      <c r="Q211" s="211"/>
      <c r="R211" s="211"/>
      <c r="S211" s="211"/>
      <c r="T211" s="211"/>
      <c r="U211" s="211"/>
      <c r="V211" s="211"/>
      <c r="W211" s="211"/>
      <c r="X211" s="211"/>
      <c r="Y211" s="211"/>
      <c r="Z211" s="211"/>
      <c r="AA211" s="211"/>
      <c r="AB211" s="211"/>
      <c r="AC211" s="211"/>
      <c r="AD211" s="211"/>
    </row>
    <row r="212" spans="1:30" outlineLevel="1">
      <c r="A212" s="140" t="s">
        <v>1009</v>
      </c>
      <c r="B212" s="140" t="s">
        <v>473</v>
      </c>
      <c r="C212" s="147">
        <f>COUNTIF('Functional &amp; Usability'!H10:H1042,"* SR1858*")</f>
        <v>0</v>
      </c>
      <c r="D212" s="306" t="s">
        <v>485</v>
      </c>
      <c r="E212" s="306"/>
      <c r="F212" s="306"/>
      <c r="G212" s="306"/>
      <c r="H212" s="158"/>
      <c r="I212" s="216"/>
      <c r="J212" s="213"/>
      <c r="K212" s="213"/>
      <c r="L212" s="219"/>
      <c r="M212" s="211"/>
      <c r="N212" s="211"/>
      <c r="O212" s="211"/>
      <c r="P212" s="211"/>
      <c r="Q212" s="211"/>
      <c r="R212" s="211"/>
      <c r="S212" s="211"/>
      <c r="T212" s="211"/>
      <c r="U212" s="211"/>
      <c r="V212" s="211"/>
      <c r="W212" s="211"/>
      <c r="X212" s="211"/>
      <c r="Y212" s="211"/>
      <c r="Z212" s="211"/>
      <c r="AA212" s="211"/>
      <c r="AB212" s="211"/>
      <c r="AC212" s="211"/>
      <c r="AD212" s="211"/>
    </row>
    <row r="213" spans="1:30" outlineLevel="1">
      <c r="A213" s="140" t="s">
        <v>1010</v>
      </c>
      <c r="B213" s="140" t="s">
        <v>468</v>
      </c>
      <c r="C213" s="147">
        <f>COUNTIF('Functional &amp; Usability'!H10:H1042,"* SR1859*")</f>
        <v>30</v>
      </c>
      <c r="D213" s="306"/>
      <c r="E213" s="306"/>
      <c r="F213" s="306"/>
      <c r="G213" s="306"/>
      <c r="H213" s="158"/>
      <c r="I213" s="216"/>
      <c r="J213" s="213"/>
      <c r="K213" s="213"/>
      <c r="L213" s="219"/>
      <c r="M213" s="211"/>
      <c r="N213" s="211"/>
      <c r="O213" s="211"/>
      <c r="P213" s="211"/>
      <c r="Q213" s="211"/>
      <c r="R213" s="211"/>
      <c r="S213" s="211"/>
      <c r="T213" s="211"/>
      <c r="U213" s="211"/>
      <c r="V213" s="211"/>
      <c r="W213" s="211"/>
      <c r="X213" s="211"/>
      <c r="Y213" s="211"/>
      <c r="Z213" s="211"/>
      <c r="AA213" s="211"/>
      <c r="AB213" s="211"/>
      <c r="AC213" s="211"/>
      <c r="AD213" s="211"/>
    </row>
    <row r="214" spans="1:30" outlineLevel="1">
      <c r="A214" s="140" t="s">
        <v>1011</v>
      </c>
      <c r="B214" s="140" t="s">
        <v>468</v>
      </c>
      <c r="C214" s="147">
        <f>COUNTIF('Functional &amp; Usability'!H10:H1042,"* SR1860*")</f>
        <v>1</v>
      </c>
      <c r="D214" s="306"/>
      <c r="E214" s="306"/>
      <c r="F214" s="306"/>
      <c r="G214" s="306"/>
      <c r="H214" s="158"/>
      <c r="I214" s="216"/>
      <c r="J214" s="213"/>
      <c r="K214" s="213"/>
      <c r="L214" s="219"/>
      <c r="M214" s="211"/>
      <c r="N214" s="211"/>
      <c r="O214" s="211"/>
      <c r="P214" s="211"/>
      <c r="Q214" s="211"/>
      <c r="R214" s="211"/>
      <c r="S214" s="211"/>
      <c r="T214" s="211"/>
      <c r="U214" s="211"/>
      <c r="V214" s="211"/>
      <c r="W214" s="211"/>
      <c r="X214" s="211"/>
      <c r="Y214" s="211"/>
      <c r="Z214" s="211"/>
      <c r="AA214" s="211"/>
      <c r="AB214" s="211"/>
      <c r="AC214" s="211"/>
      <c r="AD214" s="211"/>
    </row>
    <row r="215" spans="1:30" outlineLevel="1">
      <c r="A215" s="140" t="s">
        <v>1012</v>
      </c>
      <c r="B215" s="140" t="s">
        <v>468</v>
      </c>
      <c r="C215" s="147">
        <f>COUNTIF('Functional &amp; Usability'!H10:H1042,"* SR1861*")</f>
        <v>1</v>
      </c>
      <c r="D215" s="306"/>
      <c r="E215" s="306"/>
      <c r="F215" s="306"/>
      <c r="G215" s="306"/>
      <c r="H215" s="158"/>
      <c r="I215" s="216"/>
      <c r="J215" s="213"/>
      <c r="K215" s="213"/>
      <c r="L215" s="219"/>
      <c r="M215" s="211"/>
      <c r="N215" s="211"/>
      <c r="O215" s="211"/>
      <c r="P215" s="211"/>
      <c r="Q215" s="211"/>
      <c r="R215" s="211"/>
      <c r="S215" s="211"/>
      <c r="T215" s="211"/>
      <c r="U215" s="211"/>
      <c r="V215" s="211"/>
      <c r="W215" s="211"/>
      <c r="X215" s="211"/>
      <c r="Y215" s="211"/>
      <c r="Z215" s="211"/>
      <c r="AA215" s="211"/>
      <c r="AB215" s="211"/>
      <c r="AC215" s="211"/>
      <c r="AD215" s="211"/>
    </row>
    <row r="216" spans="1:30" ht="15" outlineLevel="1">
      <c r="A216" s="140" t="s">
        <v>1013</v>
      </c>
      <c r="B216" s="140" t="s">
        <v>468</v>
      </c>
      <c r="C216" s="147">
        <f>COUNTIF('Functional &amp; Usability'!H10:H1042,"* SR1862*")</f>
        <v>1</v>
      </c>
      <c r="D216" s="306"/>
      <c r="E216" s="306"/>
      <c r="F216" s="306"/>
      <c r="G216" s="306"/>
      <c r="H216" s="158"/>
      <c r="I216" s="214"/>
      <c r="J216" s="213"/>
      <c r="K216" s="213"/>
      <c r="L216" s="219"/>
      <c r="M216" s="211"/>
      <c r="N216" s="211"/>
      <c r="O216" s="211"/>
      <c r="P216" s="211"/>
      <c r="Q216" s="211"/>
      <c r="R216" s="211"/>
      <c r="S216" s="211"/>
      <c r="T216" s="211"/>
      <c r="U216" s="211"/>
      <c r="V216" s="211"/>
      <c r="W216" s="211"/>
      <c r="X216" s="211"/>
      <c r="Y216" s="211"/>
      <c r="Z216" s="211"/>
      <c r="AA216" s="211"/>
      <c r="AB216" s="211"/>
      <c r="AC216" s="211"/>
      <c r="AD216" s="211"/>
    </row>
    <row r="217" spans="1:30" ht="15" outlineLevel="1">
      <c r="A217" s="160" t="s">
        <v>1014</v>
      </c>
      <c r="B217" s="160" t="s">
        <v>467</v>
      </c>
      <c r="C217" s="148">
        <f>SUM(C218:C231)</f>
        <v>9</v>
      </c>
      <c r="D217" s="303" t="s">
        <v>486</v>
      </c>
      <c r="E217" s="304"/>
      <c r="F217" s="304"/>
      <c r="G217" s="305"/>
      <c r="H217" s="158"/>
      <c r="I217" s="216"/>
      <c r="J217" s="213"/>
      <c r="K217" s="213"/>
      <c r="L217" s="222"/>
      <c r="M217" s="211"/>
      <c r="N217" s="211"/>
      <c r="O217" s="211"/>
      <c r="P217" s="211"/>
      <c r="Q217" s="211"/>
      <c r="R217" s="211"/>
      <c r="S217" s="211"/>
      <c r="T217" s="211"/>
      <c r="U217" s="211"/>
      <c r="V217" s="211"/>
      <c r="W217" s="211"/>
      <c r="X217" s="211"/>
      <c r="Y217" s="211"/>
      <c r="Z217" s="211"/>
      <c r="AA217" s="211"/>
      <c r="AB217" s="211"/>
      <c r="AC217" s="211"/>
      <c r="AD217" s="211"/>
    </row>
    <row r="218" spans="1:30" outlineLevel="1">
      <c r="A218" s="140" t="s">
        <v>1015</v>
      </c>
      <c r="B218" s="140" t="s">
        <v>467</v>
      </c>
      <c r="C218" s="147">
        <f>COUNTIF('Functional &amp; Usability'!H10:H1042,"* SR1864*")</f>
        <v>1</v>
      </c>
      <c r="D218" s="306"/>
      <c r="E218" s="306"/>
      <c r="F218" s="306"/>
      <c r="G218" s="306"/>
      <c r="H218" s="158"/>
      <c r="I218" s="216"/>
      <c r="J218" s="213"/>
      <c r="K218" s="213"/>
      <c r="L218" s="219"/>
      <c r="M218" s="211"/>
      <c r="N218" s="211"/>
      <c r="O218" s="211"/>
      <c r="P218" s="211"/>
      <c r="Q218" s="211"/>
      <c r="R218" s="211"/>
      <c r="S218" s="211"/>
      <c r="T218" s="211"/>
      <c r="U218" s="211"/>
      <c r="V218" s="211"/>
      <c r="W218" s="211"/>
      <c r="X218" s="211"/>
      <c r="Y218" s="211"/>
      <c r="Z218" s="211"/>
      <c r="AA218" s="211"/>
      <c r="AB218" s="211"/>
      <c r="AC218" s="211"/>
      <c r="AD218" s="211"/>
    </row>
    <row r="219" spans="1:30" outlineLevel="1">
      <c r="A219" s="140" t="s">
        <v>1016</v>
      </c>
      <c r="B219" s="140" t="s">
        <v>467</v>
      </c>
      <c r="C219" s="147">
        <f>COUNTIF('Functional &amp; Usability'!H10:H1042,"* SR1865*")</f>
        <v>1</v>
      </c>
      <c r="D219" s="306"/>
      <c r="E219" s="306"/>
      <c r="F219" s="306"/>
      <c r="G219" s="306"/>
      <c r="H219" s="158"/>
      <c r="I219" s="216"/>
      <c r="J219" s="213"/>
      <c r="K219" s="213"/>
      <c r="L219" s="219"/>
      <c r="M219" s="211"/>
      <c r="N219" s="211"/>
      <c r="O219" s="211"/>
      <c r="P219" s="211"/>
      <c r="Q219" s="211"/>
      <c r="R219" s="211"/>
      <c r="S219" s="211"/>
      <c r="T219" s="211"/>
      <c r="U219" s="211"/>
      <c r="V219" s="211"/>
      <c r="W219" s="211"/>
      <c r="X219" s="211"/>
      <c r="Y219" s="211"/>
      <c r="Z219" s="211"/>
      <c r="AA219" s="211"/>
      <c r="AB219" s="211"/>
      <c r="AC219" s="211"/>
      <c r="AD219" s="211"/>
    </row>
    <row r="220" spans="1:30" outlineLevel="1">
      <c r="A220" s="140" t="s">
        <v>1017</v>
      </c>
      <c r="B220" s="140" t="s">
        <v>473</v>
      </c>
      <c r="C220" s="147">
        <f>COUNTIF('Functional &amp; Usability'!H10:H1042,"* SR1866*")</f>
        <v>0</v>
      </c>
      <c r="D220" s="306" t="s">
        <v>497</v>
      </c>
      <c r="E220" s="306"/>
      <c r="F220" s="306"/>
      <c r="G220" s="306"/>
      <c r="H220" s="158"/>
      <c r="I220" s="216"/>
      <c r="J220" s="213"/>
      <c r="K220" s="213"/>
      <c r="L220" s="219"/>
      <c r="M220" s="211"/>
      <c r="N220" s="211"/>
      <c r="O220" s="211"/>
      <c r="P220" s="211"/>
      <c r="Q220" s="211"/>
      <c r="R220" s="211"/>
      <c r="S220" s="211"/>
      <c r="T220" s="211"/>
      <c r="U220" s="211"/>
      <c r="V220" s="211"/>
      <c r="W220" s="211"/>
      <c r="X220" s="211"/>
      <c r="Y220" s="211"/>
      <c r="Z220" s="211"/>
      <c r="AA220" s="211"/>
      <c r="AB220" s="211"/>
      <c r="AC220" s="211"/>
      <c r="AD220" s="211"/>
    </row>
    <row r="221" spans="1:30" outlineLevel="1">
      <c r="A221" s="140" t="s">
        <v>1018</v>
      </c>
      <c r="B221" s="140" t="s">
        <v>473</v>
      </c>
      <c r="C221" s="147">
        <f>COUNTIF('Functional &amp; Usability'!H10:H1042,"* SR1867*")</f>
        <v>0</v>
      </c>
      <c r="D221" s="306" t="s">
        <v>498</v>
      </c>
      <c r="E221" s="306"/>
      <c r="F221" s="306"/>
      <c r="G221" s="306"/>
      <c r="H221" s="158"/>
      <c r="I221" s="216"/>
      <c r="J221" s="213"/>
      <c r="K221" s="213"/>
      <c r="L221" s="219"/>
      <c r="M221" s="211"/>
      <c r="N221" s="211"/>
      <c r="O221" s="211"/>
      <c r="P221" s="211"/>
      <c r="Q221" s="211"/>
      <c r="R221" s="211"/>
      <c r="S221" s="211"/>
      <c r="T221" s="211"/>
      <c r="U221" s="211"/>
      <c r="V221" s="211"/>
      <c r="W221" s="211"/>
      <c r="X221" s="211"/>
      <c r="Y221" s="211"/>
      <c r="Z221" s="211"/>
      <c r="AA221" s="211"/>
      <c r="AB221" s="211"/>
      <c r="AC221" s="211"/>
      <c r="AD221" s="211"/>
    </row>
    <row r="222" spans="1:30" outlineLevel="1">
      <c r="A222" s="140" t="s">
        <v>1019</v>
      </c>
      <c r="B222" s="140" t="s">
        <v>467</v>
      </c>
      <c r="C222" s="147">
        <f>COUNTIF('Functional &amp; Usability'!H10:H1042,"* SR1868*")</f>
        <v>1</v>
      </c>
      <c r="D222" s="306"/>
      <c r="E222" s="306"/>
      <c r="F222" s="306"/>
      <c r="G222" s="306"/>
      <c r="H222" s="158"/>
      <c r="I222" s="216"/>
      <c r="J222" s="213"/>
      <c r="K222" s="213"/>
      <c r="L222" s="219"/>
      <c r="M222" s="211"/>
      <c r="N222" s="211"/>
      <c r="O222" s="211"/>
      <c r="P222" s="211"/>
      <c r="Q222" s="211"/>
      <c r="R222" s="211"/>
      <c r="S222" s="211"/>
      <c r="T222" s="211"/>
      <c r="U222" s="211"/>
      <c r="V222" s="211"/>
      <c r="W222" s="211"/>
      <c r="X222" s="211"/>
      <c r="Y222" s="211"/>
      <c r="Z222" s="211"/>
      <c r="AA222" s="211"/>
      <c r="AB222" s="211"/>
      <c r="AC222" s="211"/>
      <c r="AD222" s="211"/>
    </row>
    <row r="223" spans="1:30" outlineLevel="1">
      <c r="A223" s="140" t="s">
        <v>1020</v>
      </c>
      <c r="B223" s="140" t="s">
        <v>473</v>
      </c>
      <c r="C223" s="147">
        <f>COUNTIF('Functional &amp; Usability'!H10:H1042,"* SR1869*")</f>
        <v>0</v>
      </c>
      <c r="D223" s="306" t="s">
        <v>499</v>
      </c>
      <c r="E223" s="306"/>
      <c r="F223" s="306"/>
      <c r="G223" s="306"/>
      <c r="H223" s="158"/>
      <c r="I223" s="216"/>
      <c r="J223" s="213"/>
      <c r="K223" s="213"/>
      <c r="L223" s="219"/>
      <c r="M223" s="211"/>
      <c r="N223" s="211"/>
      <c r="O223" s="211"/>
      <c r="P223" s="211"/>
      <c r="Q223" s="211"/>
      <c r="R223" s="211"/>
      <c r="S223" s="211"/>
      <c r="T223" s="211"/>
      <c r="U223" s="211"/>
      <c r="V223" s="211"/>
      <c r="W223" s="211"/>
      <c r="X223" s="211"/>
      <c r="Y223" s="211"/>
      <c r="Z223" s="211"/>
      <c r="AA223" s="211"/>
      <c r="AB223" s="211"/>
      <c r="AC223" s="211"/>
      <c r="AD223" s="211"/>
    </row>
    <row r="224" spans="1:30" outlineLevel="1">
      <c r="A224" s="140" t="s">
        <v>1021</v>
      </c>
      <c r="B224" s="140" t="s">
        <v>467</v>
      </c>
      <c r="C224" s="147">
        <f>COUNTIF('Functional &amp; Usability'!H10:H1042,"* SR1870*")</f>
        <v>1</v>
      </c>
      <c r="D224" s="306"/>
      <c r="E224" s="306"/>
      <c r="F224" s="306"/>
      <c r="G224" s="306"/>
      <c r="H224" s="158"/>
      <c r="I224" s="216"/>
      <c r="J224" s="213"/>
      <c r="K224" s="213"/>
      <c r="L224" s="219"/>
      <c r="M224" s="211"/>
      <c r="N224" s="211"/>
      <c r="O224" s="211"/>
      <c r="P224" s="211"/>
      <c r="Q224" s="211"/>
      <c r="R224" s="211"/>
      <c r="S224" s="211"/>
      <c r="T224" s="211"/>
      <c r="U224" s="211"/>
      <c r="V224" s="211"/>
      <c r="W224" s="211"/>
      <c r="X224" s="211"/>
      <c r="Y224" s="211"/>
      <c r="Z224" s="211"/>
      <c r="AA224" s="211"/>
      <c r="AB224" s="211"/>
      <c r="AC224" s="211"/>
      <c r="AD224" s="211"/>
    </row>
    <row r="225" spans="1:30" outlineLevel="1">
      <c r="A225" s="140" t="s">
        <v>1022</v>
      </c>
      <c r="B225" s="140" t="s">
        <v>467</v>
      </c>
      <c r="C225" s="147">
        <f>COUNTIF('Functional &amp; Usability'!H10:H1042,"* SR1871*")</f>
        <v>2</v>
      </c>
      <c r="D225" s="306"/>
      <c r="E225" s="306"/>
      <c r="F225" s="306"/>
      <c r="G225" s="306"/>
      <c r="H225" s="158"/>
      <c r="I225" s="216"/>
      <c r="J225" s="213"/>
      <c r="K225" s="213"/>
      <c r="L225" s="219"/>
      <c r="M225" s="211"/>
      <c r="N225" s="211"/>
      <c r="O225" s="211"/>
      <c r="P225" s="211"/>
      <c r="Q225" s="211"/>
      <c r="R225" s="211"/>
      <c r="S225" s="211"/>
      <c r="T225" s="211"/>
      <c r="U225" s="211"/>
      <c r="V225" s="211"/>
      <c r="W225" s="211"/>
      <c r="X225" s="211"/>
      <c r="Y225" s="211"/>
      <c r="Z225" s="211"/>
      <c r="AA225" s="211"/>
      <c r="AB225" s="211"/>
      <c r="AC225" s="211"/>
      <c r="AD225" s="211"/>
    </row>
    <row r="226" spans="1:30" outlineLevel="1">
      <c r="A226" s="140" t="s">
        <v>1023</v>
      </c>
      <c r="B226" s="140" t="s">
        <v>467</v>
      </c>
      <c r="C226" s="147">
        <f>COUNTIF('Functional &amp; Usability'!H10:H1042,"* SR1872*")</f>
        <v>1</v>
      </c>
      <c r="D226" s="306"/>
      <c r="E226" s="306"/>
      <c r="F226" s="306"/>
      <c r="G226" s="306"/>
      <c r="H226" s="158"/>
      <c r="I226" s="216"/>
      <c r="J226" s="213"/>
      <c r="K226" s="213"/>
      <c r="L226" s="219"/>
      <c r="M226" s="211"/>
      <c r="N226" s="211"/>
      <c r="O226" s="211"/>
      <c r="P226" s="211"/>
      <c r="Q226" s="211"/>
      <c r="R226" s="211"/>
      <c r="S226" s="211"/>
      <c r="T226" s="211"/>
      <c r="U226" s="211"/>
      <c r="V226" s="211"/>
      <c r="W226" s="211"/>
      <c r="X226" s="211"/>
      <c r="Y226" s="211"/>
      <c r="Z226" s="211"/>
      <c r="AA226" s="211"/>
      <c r="AB226" s="211"/>
      <c r="AC226" s="211"/>
      <c r="AD226" s="211"/>
    </row>
    <row r="227" spans="1:30" outlineLevel="1">
      <c r="A227" s="140" t="s">
        <v>1024</v>
      </c>
      <c r="B227" s="140" t="s">
        <v>467</v>
      </c>
      <c r="C227" s="147">
        <f>COUNTIF('Functional &amp; Usability'!H10:H1042,"* SR1873*")</f>
        <v>1</v>
      </c>
      <c r="D227" s="306"/>
      <c r="E227" s="306"/>
      <c r="F227" s="306"/>
      <c r="G227" s="306"/>
      <c r="H227" s="158"/>
      <c r="I227" s="216"/>
      <c r="J227" s="213"/>
      <c r="K227" s="213"/>
      <c r="L227" s="219"/>
      <c r="M227" s="211"/>
      <c r="N227" s="211"/>
      <c r="O227" s="211"/>
      <c r="P227" s="211"/>
      <c r="Q227" s="211"/>
      <c r="R227" s="211"/>
      <c r="S227" s="211"/>
      <c r="T227" s="211"/>
      <c r="U227" s="211"/>
      <c r="V227" s="211"/>
      <c r="W227" s="211"/>
      <c r="X227" s="211"/>
      <c r="Y227" s="211"/>
      <c r="Z227" s="211"/>
      <c r="AA227" s="211"/>
      <c r="AB227" s="211"/>
      <c r="AC227" s="211"/>
      <c r="AD227" s="211"/>
    </row>
    <row r="228" spans="1:30" outlineLevel="1">
      <c r="A228" s="140" t="s">
        <v>1025</v>
      </c>
      <c r="B228" s="140" t="s">
        <v>473</v>
      </c>
      <c r="C228" s="147">
        <f>COUNTIF('Functional &amp; Usability'!H10:H1042,"* SR1874*")</f>
        <v>0</v>
      </c>
      <c r="D228" s="306" t="s">
        <v>500</v>
      </c>
      <c r="E228" s="306"/>
      <c r="F228" s="306"/>
      <c r="G228" s="306"/>
      <c r="H228" s="158"/>
      <c r="I228" s="216"/>
      <c r="J228" s="213"/>
      <c r="K228" s="213"/>
      <c r="L228" s="219"/>
      <c r="M228" s="211"/>
      <c r="N228" s="211"/>
      <c r="O228" s="211"/>
      <c r="P228" s="211"/>
      <c r="Q228" s="211"/>
      <c r="R228" s="211"/>
      <c r="S228" s="211"/>
      <c r="T228" s="211"/>
      <c r="U228" s="211"/>
      <c r="V228" s="211"/>
      <c r="W228" s="211"/>
      <c r="X228" s="211"/>
      <c r="Y228" s="211"/>
      <c r="Z228" s="211"/>
      <c r="AA228" s="211"/>
      <c r="AB228" s="211"/>
      <c r="AC228" s="211"/>
      <c r="AD228" s="211"/>
    </row>
    <row r="229" spans="1:30" outlineLevel="1">
      <c r="A229" s="140" t="s">
        <v>1026</v>
      </c>
      <c r="B229" s="140" t="s">
        <v>473</v>
      </c>
      <c r="C229" s="147">
        <f>COUNTIF('Functional &amp; Usability'!H10:H1042,"* SR1875*")</f>
        <v>0</v>
      </c>
      <c r="D229" s="306" t="s">
        <v>501</v>
      </c>
      <c r="E229" s="306"/>
      <c r="F229" s="306"/>
      <c r="G229" s="306"/>
      <c r="H229" s="158"/>
      <c r="I229" s="216"/>
      <c r="J229" s="213"/>
      <c r="K229" s="213"/>
      <c r="L229" s="219"/>
      <c r="M229" s="211"/>
      <c r="N229" s="211"/>
      <c r="O229" s="211"/>
      <c r="P229" s="211"/>
      <c r="Q229" s="211"/>
      <c r="R229" s="211"/>
      <c r="S229" s="211"/>
      <c r="T229" s="211"/>
      <c r="U229" s="211"/>
      <c r="V229" s="211"/>
      <c r="W229" s="211"/>
      <c r="X229" s="211"/>
      <c r="Y229" s="211"/>
      <c r="Z229" s="211"/>
      <c r="AA229" s="211"/>
      <c r="AB229" s="211"/>
      <c r="AC229" s="211"/>
      <c r="AD229" s="211"/>
    </row>
    <row r="230" spans="1:30" outlineLevel="1">
      <c r="A230" s="140" t="s">
        <v>1027</v>
      </c>
      <c r="B230" s="140" t="s">
        <v>473</v>
      </c>
      <c r="C230" s="147">
        <f>COUNTIF('Functional &amp; Usability'!H10:H1042,"* SR1876*")</f>
        <v>0</v>
      </c>
      <c r="D230" s="306" t="s">
        <v>502</v>
      </c>
      <c r="E230" s="306"/>
      <c r="F230" s="306"/>
      <c r="G230" s="306"/>
      <c r="H230" s="158"/>
      <c r="I230" s="216"/>
      <c r="J230" s="213"/>
      <c r="K230" s="213"/>
      <c r="L230" s="219"/>
      <c r="M230" s="211"/>
      <c r="N230" s="211"/>
      <c r="O230" s="211"/>
      <c r="P230" s="211"/>
      <c r="Q230" s="211"/>
      <c r="R230" s="211"/>
      <c r="S230" s="211"/>
      <c r="T230" s="211"/>
      <c r="U230" s="211"/>
      <c r="V230" s="211"/>
      <c r="W230" s="211"/>
      <c r="X230" s="211"/>
      <c r="Y230" s="211"/>
      <c r="Z230" s="211"/>
      <c r="AA230" s="211"/>
      <c r="AB230" s="211"/>
      <c r="AC230" s="211"/>
      <c r="AD230" s="211"/>
    </row>
    <row r="231" spans="1:30" outlineLevel="1">
      <c r="A231" s="140" t="s">
        <v>1028</v>
      </c>
      <c r="B231" s="140" t="s">
        <v>1301</v>
      </c>
      <c r="C231" s="147">
        <f>COUNTIF('Functional &amp; Usability'!H10:H1042,"* SR1877*")</f>
        <v>1</v>
      </c>
      <c r="D231" s="313"/>
      <c r="E231" s="313"/>
      <c r="F231" s="313"/>
      <c r="G231" s="313"/>
      <c r="H231" s="158"/>
      <c r="I231" s="216"/>
      <c r="J231" s="213"/>
      <c r="K231" s="213"/>
      <c r="L231" s="219"/>
      <c r="M231" s="211"/>
      <c r="N231" s="211"/>
      <c r="O231" s="211"/>
      <c r="P231" s="211"/>
      <c r="Q231" s="211"/>
      <c r="R231" s="211"/>
      <c r="S231" s="211"/>
      <c r="T231" s="211"/>
      <c r="U231" s="211"/>
      <c r="V231" s="211"/>
      <c r="W231" s="211"/>
      <c r="X231" s="211"/>
      <c r="Y231" s="211"/>
      <c r="Z231" s="211"/>
      <c r="AA231" s="211"/>
      <c r="AB231" s="211"/>
      <c r="AC231" s="211"/>
      <c r="AD231" s="211"/>
    </row>
    <row r="232" spans="1:30" ht="15" outlineLevel="1">
      <c r="A232" s="140" t="s">
        <v>1029</v>
      </c>
      <c r="B232" s="140" t="s">
        <v>473</v>
      </c>
      <c r="C232" s="147">
        <f>COUNTIF('Functional &amp; Usability'!H10:H1042,"* SR1878*")</f>
        <v>0</v>
      </c>
      <c r="D232" s="306" t="s">
        <v>1314</v>
      </c>
      <c r="E232" s="306"/>
      <c r="F232" s="306"/>
      <c r="G232" s="306"/>
      <c r="H232" s="158"/>
      <c r="I232" s="214"/>
      <c r="J232" s="213"/>
      <c r="K232" s="213"/>
      <c r="L232" s="219"/>
      <c r="M232" s="211"/>
      <c r="N232" s="211"/>
      <c r="O232" s="211"/>
      <c r="P232" s="211"/>
      <c r="Q232" s="211"/>
      <c r="R232" s="211"/>
      <c r="S232" s="211"/>
      <c r="T232" s="211"/>
      <c r="U232" s="211"/>
      <c r="V232" s="211"/>
      <c r="W232" s="211"/>
      <c r="X232" s="211"/>
      <c r="Y232" s="211"/>
      <c r="Z232" s="211"/>
      <c r="AA232" s="211"/>
      <c r="AB232" s="211"/>
      <c r="AC232" s="211"/>
      <c r="AD232" s="211"/>
    </row>
    <row r="233" spans="1:30" ht="15" outlineLevel="1">
      <c r="A233" s="160" t="s">
        <v>1030</v>
      </c>
      <c r="B233" s="160" t="s">
        <v>467</v>
      </c>
      <c r="C233" s="148">
        <f>SUM(C234:C248)</f>
        <v>62</v>
      </c>
      <c r="D233" s="303" t="s">
        <v>496</v>
      </c>
      <c r="E233" s="304"/>
      <c r="F233" s="304"/>
      <c r="G233" s="305"/>
      <c r="H233" s="158"/>
      <c r="I233" s="216"/>
      <c r="J233" s="213"/>
      <c r="K233" s="213"/>
      <c r="L233" s="222"/>
      <c r="M233" s="211"/>
      <c r="N233" s="211"/>
      <c r="O233" s="211"/>
      <c r="P233" s="211"/>
      <c r="Q233" s="211"/>
      <c r="R233" s="211"/>
      <c r="S233" s="211"/>
      <c r="T233" s="211"/>
      <c r="U233" s="211"/>
      <c r="V233" s="211"/>
      <c r="W233" s="211"/>
      <c r="X233" s="211"/>
      <c r="Y233" s="211"/>
      <c r="Z233" s="211"/>
      <c r="AA233" s="211"/>
      <c r="AB233" s="211"/>
      <c r="AC233" s="211"/>
      <c r="AD233" s="211"/>
    </row>
    <row r="234" spans="1:30" outlineLevel="1">
      <c r="A234" s="140" t="s">
        <v>1031</v>
      </c>
      <c r="B234" s="140" t="s">
        <v>467</v>
      </c>
      <c r="C234" s="147">
        <f>COUNTIF('Functional &amp; Usability'!H10:H1042,"* SR2078*")</f>
        <v>17</v>
      </c>
      <c r="D234" s="306"/>
      <c r="E234" s="306"/>
      <c r="F234" s="306"/>
      <c r="G234" s="306"/>
      <c r="H234" s="158"/>
      <c r="I234" s="216"/>
      <c r="J234" s="213"/>
      <c r="K234" s="213"/>
      <c r="L234" s="219"/>
      <c r="M234" s="211"/>
      <c r="N234" s="211"/>
      <c r="O234" s="211"/>
      <c r="P234" s="211"/>
      <c r="Q234" s="211"/>
      <c r="R234" s="211"/>
      <c r="S234" s="211"/>
      <c r="T234" s="211"/>
      <c r="U234" s="211"/>
      <c r="V234" s="211"/>
      <c r="W234" s="211"/>
      <c r="X234" s="211"/>
      <c r="Y234" s="211"/>
      <c r="Z234" s="211"/>
      <c r="AA234" s="211"/>
      <c r="AB234" s="211"/>
      <c r="AC234" s="211"/>
      <c r="AD234" s="211"/>
    </row>
    <row r="235" spans="1:30" outlineLevel="1">
      <c r="A235" s="140" t="s">
        <v>1032</v>
      </c>
      <c r="B235" s="140" t="s">
        <v>1301</v>
      </c>
      <c r="C235" s="147">
        <f>COUNTIF('Functional &amp; Usability'!H10:H1042,"* SR2079*")</f>
        <v>1</v>
      </c>
      <c r="D235" s="313"/>
      <c r="E235" s="313"/>
      <c r="F235" s="313"/>
      <c r="G235" s="313"/>
      <c r="H235" s="158"/>
      <c r="I235" s="216"/>
      <c r="J235" s="213"/>
      <c r="K235" s="213"/>
      <c r="L235" s="219"/>
      <c r="M235" s="211"/>
      <c r="N235" s="211"/>
      <c r="O235" s="211"/>
      <c r="P235" s="211"/>
      <c r="Q235" s="211"/>
      <c r="R235" s="211"/>
      <c r="S235" s="211"/>
      <c r="T235" s="211"/>
      <c r="U235" s="211"/>
      <c r="V235" s="211"/>
      <c r="W235" s="211"/>
      <c r="X235" s="211"/>
      <c r="Y235" s="211"/>
      <c r="Z235" s="211"/>
      <c r="AA235" s="211"/>
      <c r="AB235" s="211"/>
      <c r="AC235" s="211"/>
      <c r="AD235" s="211"/>
    </row>
    <row r="236" spans="1:30" outlineLevel="1">
      <c r="A236" s="140" t="s">
        <v>1033</v>
      </c>
      <c r="B236" s="140" t="s">
        <v>467</v>
      </c>
      <c r="C236" s="147">
        <f>COUNTIF('Functional &amp; Usability'!H10:H1042,"* SR2080*")</f>
        <v>1</v>
      </c>
      <c r="D236" s="306"/>
      <c r="E236" s="306"/>
      <c r="F236" s="306"/>
      <c r="G236" s="306"/>
      <c r="H236" s="158"/>
      <c r="I236" s="216"/>
      <c r="J236" s="213"/>
      <c r="K236" s="213"/>
      <c r="L236" s="219"/>
      <c r="M236" s="211"/>
      <c r="N236" s="211"/>
      <c r="O236" s="211"/>
      <c r="P236" s="211"/>
      <c r="Q236" s="211"/>
      <c r="R236" s="211"/>
      <c r="S236" s="211"/>
      <c r="T236" s="211"/>
      <c r="U236" s="211"/>
      <c r="V236" s="211"/>
      <c r="W236" s="211"/>
      <c r="X236" s="211"/>
      <c r="Y236" s="211"/>
      <c r="Z236" s="211"/>
      <c r="AA236" s="211"/>
      <c r="AB236" s="211"/>
      <c r="AC236" s="211"/>
      <c r="AD236" s="211"/>
    </row>
    <row r="237" spans="1:30" outlineLevel="1">
      <c r="A237" s="140" t="s">
        <v>1034</v>
      </c>
      <c r="B237" s="140" t="s">
        <v>468</v>
      </c>
      <c r="C237" s="147">
        <f>COUNTIF('Functional &amp; Usability'!H10:H1042,"* SR2081*")</f>
        <v>1</v>
      </c>
      <c r="D237" s="306"/>
      <c r="E237" s="306"/>
      <c r="F237" s="306"/>
      <c r="G237" s="306"/>
      <c r="H237" s="158"/>
      <c r="I237" s="216"/>
      <c r="J237" s="213"/>
      <c r="K237" s="213"/>
      <c r="L237" s="219"/>
      <c r="M237" s="211"/>
      <c r="N237" s="211"/>
      <c r="O237" s="211"/>
      <c r="P237" s="211"/>
      <c r="Q237" s="211"/>
      <c r="R237" s="211"/>
      <c r="S237" s="211"/>
      <c r="T237" s="211"/>
      <c r="U237" s="211"/>
      <c r="V237" s="211"/>
      <c r="W237" s="211"/>
      <c r="X237" s="211"/>
      <c r="Y237" s="211"/>
      <c r="Z237" s="211"/>
      <c r="AA237" s="211"/>
      <c r="AB237" s="211"/>
      <c r="AC237" s="211"/>
      <c r="AD237" s="211"/>
    </row>
    <row r="238" spans="1:30" outlineLevel="1">
      <c r="A238" s="140" t="s">
        <v>1035</v>
      </c>
      <c r="B238" s="140" t="s">
        <v>468</v>
      </c>
      <c r="C238" s="147">
        <f>COUNTIF('Functional &amp; Usability'!H10:H1042,"* SR2082*")</f>
        <v>10</v>
      </c>
      <c r="D238" s="306"/>
      <c r="E238" s="306"/>
      <c r="F238" s="306"/>
      <c r="G238" s="306"/>
      <c r="H238" s="158"/>
      <c r="I238" s="216"/>
      <c r="J238" s="213"/>
      <c r="K238" s="213"/>
      <c r="L238" s="219"/>
      <c r="M238" s="211"/>
      <c r="N238" s="211"/>
      <c r="O238" s="211"/>
      <c r="P238" s="211"/>
      <c r="Q238" s="211"/>
      <c r="R238" s="211"/>
      <c r="S238" s="211"/>
      <c r="T238" s="211"/>
      <c r="U238" s="211"/>
      <c r="V238" s="211"/>
      <c r="W238" s="211"/>
      <c r="X238" s="211"/>
      <c r="Y238" s="211"/>
      <c r="Z238" s="211"/>
      <c r="AA238" s="211"/>
      <c r="AB238" s="211"/>
      <c r="AC238" s="211"/>
      <c r="AD238" s="211"/>
    </row>
    <row r="239" spans="1:30" outlineLevel="1">
      <c r="A239" s="140" t="s">
        <v>1036</v>
      </c>
      <c r="B239" s="140" t="s">
        <v>473</v>
      </c>
      <c r="C239" s="147">
        <f>COUNTIF('Functional &amp; Usability'!H10:H1042,"* SR2083*")</f>
        <v>0</v>
      </c>
      <c r="D239" s="306" t="s">
        <v>503</v>
      </c>
      <c r="E239" s="306"/>
      <c r="F239" s="306"/>
      <c r="G239" s="306"/>
      <c r="H239" s="158"/>
      <c r="I239" s="216"/>
      <c r="J239" s="213"/>
      <c r="K239" s="213"/>
      <c r="L239" s="219"/>
      <c r="M239" s="211"/>
      <c r="N239" s="211"/>
      <c r="O239" s="211"/>
      <c r="P239" s="211"/>
      <c r="Q239" s="211"/>
      <c r="R239" s="211"/>
      <c r="S239" s="211"/>
      <c r="T239" s="211"/>
      <c r="U239" s="211"/>
      <c r="V239" s="211"/>
      <c r="W239" s="211"/>
      <c r="X239" s="211"/>
      <c r="Y239" s="211"/>
      <c r="Z239" s="211"/>
      <c r="AA239" s="211"/>
      <c r="AB239" s="211"/>
      <c r="AC239" s="211"/>
      <c r="AD239" s="211"/>
    </row>
    <row r="240" spans="1:30" outlineLevel="1">
      <c r="A240" s="140" t="s">
        <v>1037</v>
      </c>
      <c r="B240" s="140" t="s">
        <v>468</v>
      </c>
      <c r="C240" s="147">
        <f>COUNTIF('Functional &amp; Usability'!H10:H1042,"* SR2084*")</f>
        <v>1</v>
      </c>
      <c r="D240" s="306"/>
      <c r="E240" s="306"/>
      <c r="F240" s="306"/>
      <c r="G240" s="306"/>
      <c r="H240" s="158"/>
      <c r="I240" s="216"/>
      <c r="J240" s="213"/>
      <c r="K240" s="213"/>
      <c r="L240" s="219"/>
      <c r="M240" s="211"/>
      <c r="N240" s="211"/>
      <c r="O240" s="211"/>
      <c r="P240" s="211"/>
      <c r="Q240" s="211"/>
      <c r="R240" s="211"/>
      <c r="S240" s="211"/>
      <c r="T240" s="211"/>
      <c r="U240" s="211"/>
      <c r="V240" s="211"/>
      <c r="W240" s="211"/>
      <c r="X240" s="211"/>
      <c r="Y240" s="211"/>
      <c r="Z240" s="211"/>
      <c r="AA240" s="211"/>
      <c r="AB240" s="211"/>
      <c r="AC240" s="211"/>
      <c r="AD240" s="211"/>
    </row>
    <row r="241" spans="1:30" outlineLevel="1">
      <c r="A241" s="140" t="s">
        <v>1038</v>
      </c>
      <c r="B241" s="140" t="s">
        <v>467</v>
      </c>
      <c r="C241" s="147">
        <f>COUNTIF('Functional &amp; Usability'!H10:H1042,"* SR2085*")</f>
        <v>4</v>
      </c>
      <c r="D241" s="306"/>
      <c r="E241" s="306"/>
      <c r="F241" s="306"/>
      <c r="G241" s="306"/>
      <c r="H241" s="158"/>
      <c r="I241" s="216"/>
      <c r="J241" s="213"/>
      <c r="K241" s="213"/>
      <c r="L241" s="219"/>
      <c r="M241" s="211"/>
      <c r="N241" s="211"/>
      <c r="O241" s="211"/>
      <c r="P241" s="211"/>
      <c r="Q241" s="211"/>
      <c r="R241" s="211"/>
      <c r="S241" s="211"/>
      <c r="T241" s="211"/>
      <c r="U241" s="211"/>
      <c r="V241" s="211"/>
      <c r="W241" s="211"/>
      <c r="X241" s="211"/>
      <c r="Y241" s="211"/>
      <c r="Z241" s="211"/>
      <c r="AA241" s="211"/>
      <c r="AB241" s="211"/>
      <c r="AC241" s="211"/>
      <c r="AD241" s="211"/>
    </row>
    <row r="242" spans="1:30" outlineLevel="1">
      <c r="A242" s="140" t="s">
        <v>1039</v>
      </c>
      <c r="B242" s="140" t="s">
        <v>467</v>
      </c>
      <c r="C242" s="147">
        <f>COUNTIF('Functional &amp; Usability'!H10:H1042,"* SR2086*")</f>
        <v>3</v>
      </c>
      <c r="D242" s="306"/>
      <c r="E242" s="306"/>
      <c r="F242" s="306"/>
      <c r="G242" s="306"/>
      <c r="H242" s="158"/>
      <c r="I242" s="216"/>
      <c r="J242" s="213"/>
      <c r="K242" s="213"/>
      <c r="L242" s="219"/>
      <c r="M242" s="211"/>
      <c r="N242" s="211"/>
      <c r="O242" s="211"/>
      <c r="P242" s="211"/>
      <c r="Q242" s="211"/>
      <c r="R242" s="211"/>
      <c r="S242" s="211"/>
      <c r="T242" s="211"/>
      <c r="U242" s="211"/>
      <c r="V242" s="211"/>
      <c r="W242" s="211"/>
      <c r="X242" s="211"/>
      <c r="Y242" s="211"/>
      <c r="Z242" s="211"/>
      <c r="AA242" s="211"/>
      <c r="AB242" s="211"/>
      <c r="AC242" s="211"/>
      <c r="AD242" s="211"/>
    </row>
    <row r="243" spans="1:30" outlineLevel="1">
      <c r="A243" s="140" t="s">
        <v>1040</v>
      </c>
      <c r="B243" s="140" t="s">
        <v>467</v>
      </c>
      <c r="C243" s="147">
        <f>COUNTIF('Functional &amp; Usability'!H10:H1042,"* SR2087*")</f>
        <v>2</v>
      </c>
      <c r="D243" s="306"/>
      <c r="E243" s="306"/>
      <c r="F243" s="306"/>
      <c r="G243" s="306"/>
      <c r="H243" s="158"/>
      <c r="I243" s="216"/>
      <c r="J243" s="213"/>
      <c r="K243" s="213"/>
      <c r="L243" s="219"/>
      <c r="M243" s="211"/>
      <c r="N243" s="211"/>
      <c r="O243" s="211"/>
      <c r="P243" s="211"/>
      <c r="Q243" s="211"/>
      <c r="R243" s="211"/>
      <c r="S243" s="211"/>
      <c r="T243" s="211"/>
      <c r="U243" s="211"/>
      <c r="V243" s="211"/>
      <c r="W243" s="211"/>
      <c r="X243" s="211"/>
      <c r="Y243" s="211"/>
      <c r="Z243" s="211"/>
      <c r="AA243" s="211"/>
      <c r="AB243" s="211"/>
      <c r="AC243" s="211"/>
      <c r="AD243" s="211"/>
    </row>
    <row r="244" spans="1:30" outlineLevel="1">
      <c r="A244" s="140" t="s">
        <v>1041</v>
      </c>
      <c r="B244" s="140" t="s">
        <v>46</v>
      </c>
      <c r="C244" s="147">
        <f>COUNTIF('Functional &amp; Usability'!H10:H1042,"* SR2088*")</f>
        <v>0</v>
      </c>
      <c r="D244" s="306" t="s">
        <v>504</v>
      </c>
      <c r="E244" s="306"/>
      <c r="F244" s="306"/>
      <c r="G244" s="306"/>
      <c r="H244" s="158"/>
      <c r="I244" s="216"/>
      <c r="J244" s="213"/>
      <c r="K244" s="213"/>
      <c r="L244" s="219"/>
      <c r="M244" s="211"/>
      <c r="N244" s="211"/>
      <c r="O244" s="211"/>
      <c r="P244" s="211"/>
      <c r="Q244" s="211"/>
      <c r="R244" s="211"/>
      <c r="S244" s="211"/>
      <c r="T244" s="211"/>
      <c r="U244" s="211"/>
      <c r="V244" s="211"/>
      <c r="W244" s="211"/>
      <c r="X244" s="211"/>
      <c r="Y244" s="211"/>
      <c r="Z244" s="211"/>
      <c r="AA244" s="211"/>
      <c r="AB244" s="211"/>
      <c r="AC244" s="211"/>
      <c r="AD244" s="211"/>
    </row>
    <row r="245" spans="1:30" outlineLevel="1">
      <c r="A245" s="140" t="s">
        <v>1042</v>
      </c>
      <c r="B245" s="140" t="s">
        <v>467</v>
      </c>
      <c r="C245" s="147">
        <f>COUNTIF('Functional &amp; Usability'!H10:H1042,"* SR2089*")</f>
        <v>1</v>
      </c>
      <c r="D245" s="306"/>
      <c r="E245" s="306"/>
      <c r="F245" s="306"/>
      <c r="G245" s="306"/>
      <c r="H245" s="158"/>
      <c r="I245" s="216"/>
      <c r="J245" s="213"/>
      <c r="K245" s="213"/>
      <c r="L245" s="219"/>
      <c r="M245" s="211"/>
      <c r="N245" s="211"/>
      <c r="O245" s="211"/>
      <c r="P245" s="211"/>
      <c r="Q245" s="211"/>
      <c r="R245" s="211"/>
      <c r="S245" s="211"/>
      <c r="T245" s="211"/>
      <c r="U245" s="211"/>
      <c r="V245" s="211"/>
      <c r="W245" s="211"/>
      <c r="X245" s="211"/>
      <c r="Y245" s="211"/>
      <c r="Z245" s="211"/>
      <c r="AA245" s="211"/>
      <c r="AB245" s="211"/>
      <c r="AC245" s="211"/>
      <c r="AD245" s="211"/>
    </row>
    <row r="246" spans="1:30" outlineLevel="1">
      <c r="A246" s="140" t="s">
        <v>1043</v>
      </c>
      <c r="B246" s="140" t="s">
        <v>467</v>
      </c>
      <c r="C246" s="147">
        <f>COUNTIF('Functional &amp; Usability'!H10:H1042,"* SR2090*")</f>
        <v>19</v>
      </c>
      <c r="D246" s="306"/>
      <c r="E246" s="306"/>
      <c r="F246" s="306"/>
      <c r="G246" s="306"/>
      <c r="H246" s="158"/>
      <c r="I246" s="216"/>
      <c r="J246" s="213"/>
      <c r="K246" s="213"/>
      <c r="L246" s="219"/>
      <c r="M246" s="211"/>
      <c r="N246" s="211"/>
      <c r="O246" s="211"/>
      <c r="P246" s="211"/>
      <c r="Q246" s="211"/>
      <c r="R246" s="211"/>
      <c r="S246" s="211"/>
      <c r="T246" s="211"/>
      <c r="U246" s="211"/>
      <c r="V246" s="211"/>
      <c r="W246" s="211"/>
      <c r="X246" s="211"/>
      <c r="Y246" s="211"/>
      <c r="Z246" s="211"/>
      <c r="AA246" s="211"/>
      <c r="AB246" s="211"/>
      <c r="AC246" s="211"/>
      <c r="AD246" s="211"/>
    </row>
    <row r="247" spans="1:30" outlineLevel="1">
      <c r="A247" s="140" t="s">
        <v>1044</v>
      </c>
      <c r="B247" s="140" t="s">
        <v>1301</v>
      </c>
      <c r="C247" s="147">
        <f>COUNTIF('Functional &amp; Usability'!H10:H1042,"* SR2091*")</f>
        <v>1</v>
      </c>
      <c r="D247" s="313"/>
      <c r="E247" s="313"/>
      <c r="F247" s="313"/>
      <c r="G247" s="313"/>
      <c r="H247" s="158"/>
      <c r="I247" s="216"/>
      <c r="J247" s="213"/>
      <c r="K247" s="213"/>
      <c r="L247" s="219"/>
      <c r="M247" s="211"/>
      <c r="N247" s="211"/>
      <c r="O247" s="211"/>
      <c r="P247" s="211"/>
      <c r="Q247" s="211"/>
      <c r="R247" s="211"/>
      <c r="S247" s="211"/>
      <c r="T247" s="211"/>
      <c r="U247" s="211"/>
      <c r="V247" s="211"/>
      <c r="W247" s="211"/>
      <c r="X247" s="211"/>
      <c r="Y247" s="211"/>
      <c r="Z247" s="211"/>
      <c r="AA247" s="211"/>
      <c r="AB247" s="211"/>
      <c r="AC247" s="211"/>
      <c r="AD247" s="211"/>
    </row>
    <row r="248" spans="1:30" ht="15" outlineLevel="1">
      <c r="A248" s="140" t="s">
        <v>1045</v>
      </c>
      <c r="B248" s="140" t="s">
        <v>468</v>
      </c>
      <c r="C248" s="147">
        <f>COUNTIF('Functional &amp; Usability'!H10:H1042,"* SR2092*")</f>
        <v>1</v>
      </c>
      <c r="D248" s="306"/>
      <c r="E248" s="306"/>
      <c r="F248" s="306"/>
      <c r="G248" s="306"/>
      <c r="H248" s="158"/>
      <c r="I248" s="214"/>
      <c r="J248" s="213"/>
      <c r="K248" s="213"/>
      <c r="L248" s="219"/>
      <c r="M248" s="211"/>
      <c r="N248" s="211"/>
      <c r="O248" s="211"/>
      <c r="P248" s="211"/>
      <c r="Q248" s="211"/>
      <c r="R248" s="211"/>
      <c r="S248" s="211"/>
      <c r="T248" s="211"/>
      <c r="U248" s="211"/>
      <c r="V248" s="211"/>
      <c r="W248" s="211"/>
      <c r="X248" s="211"/>
      <c r="Y248" s="211"/>
      <c r="Z248" s="211"/>
      <c r="AA248" s="211"/>
      <c r="AB248" s="211"/>
      <c r="AC248" s="211"/>
      <c r="AD248" s="211"/>
    </row>
    <row r="249" spans="1:30" ht="15" outlineLevel="1">
      <c r="A249" s="160" t="s">
        <v>1046</v>
      </c>
      <c r="B249" s="160" t="s">
        <v>467</v>
      </c>
      <c r="C249" s="148">
        <f>SUM(C250:C254)</f>
        <v>56</v>
      </c>
      <c r="D249" s="303" t="s">
        <v>530</v>
      </c>
      <c r="E249" s="304"/>
      <c r="F249" s="304"/>
      <c r="G249" s="305"/>
      <c r="H249" s="158"/>
      <c r="I249" s="216"/>
      <c r="J249" s="213"/>
      <c r="K249" s="213"/>
      <c r="L249" s="222"/>
      <c r="M249" s="211"/>
      <c r="N249" s="211"/>
      <c r="O249" s="211"/>
      <c r="P249" s="211"/>
      <c r="Q249" s="211"/>
      <c r="R249" s="211"/>
      <c r="S249" s="211"/>
      <c r="T249" s="211"/>
      <c r="U249" s="211"/>
      <c r="V249" s="211"/>
      <c r="W249" s="211"/>
      <c r="X249" s="211"/>
      <c r="Y249" s="211"/>
      <c r="Z249" s="211"/>
      <c r="AA249" s="211"/>
      <c r="AB249" s="211"/>
      <c r="AC249" s="211"/>
      <c r="AD249" s="211"/>
    </row>
    <row r="250" spans="1:30" outlineLevel="1">
      <c r="A250" s="140" t="s">
        <v>1047</v>
      </c>
      <c r="B250" s="140" t="s">
        <v>467</v>
      </c>
      <c r="C250" s="147">
        <f>COUNTIF('Functional &amp; Usability'!H10:H1042,"* SR2094*")</f>
        <v>14</v>
      </c>
      <c r="D250" s="306"/>
      <c r="E250" s="306"/>
      <c r="F250" s="306"/>
      <c r="G250" s="306"/>
      <c r="H250" s="158"/>
      <c r="I250" s="216"/>
      <c r="J250" s="213"/>
      <c r="K250" s="213"/>
      <c r="L250" s="219"/>
      <c r="M250" s="211"/>
      <c r="N250" s="211"/>
      <c r="O250" s="211"/>
      <c r="P250" s="211"/>
      <c r="Q250" s="211"/>
      <c r="R250" s="211"/>
      <c r="S250" s="211"/>
      <c r="T250" s="211"/>
      <c r="U250" s="211"/>
      <c r="V250" s="211"/>
      <c r="W250" s="211"/>
      <c r="X250" s="211"/>
      <c r="Y250" s="211"/>
      <c r="Z250" s="211"/>
      <c r="AA250" s="211"/>
      <c r="AB250" s="211"/>
      <c r="AC250" s="211"/>
      <c r="AD250" s="211"/>
    </row>
    <row r="251" spans="1:30" outlineLevel="1">
      <c r="A251" s="140" t="s">
        <v>1048</v>
      </c>
      <c r="B251" s="140" t="s">
        <v>467</v>
      </c>
      <c r="C251" s="147">
        <f>COUNTIF('Functional &amp; Usability'!H10:H1042,"* SR2095*")</f>
        <v>3</v>
      </c>
      <c r="D251" s="306"/>
      <c r="E251" s="306"/>
      <c r="F251" s="306"/>
      <c r="G251" s="306"/>
      <c r="H251" s="158"/>
      <c r="I251" s="216"/>
      <c r="J251" s="213"/>
      <c r="K251" s="213"/>
      <c r="L251" s="219"/>
      <c r="M251" s="211"/>
      <c r="N251" s="211"/>
      <c r="O251" s="211"/>
      <c r="P251" s="211"/>
      <c r="Q251" s="211"/>
      <c r="R251" s="211"/>
      <c r="S251" s="211"/>
      <c r="T251" s="211"/>
      <c r="U251" s="211"/>
      <c r="V251" s="211"/>
      <c r="W251" s="211"/>
      <c r="X251" s="211"/>
      <c r="Y251" s="211"/>
      <c r="Z251" s="211"/>
      <c r="AA251" s="211"/>
      <c r="AB251" s="211"/>
      <c r="AC251" s="211"/>
      <c r="AD251" s="211"/>
    </row>
    <row r="252" spans="1:30" outlineLevel="1">
      <c r="A252" s="140" t="s">
        <v>1049</v>
      </c>
      <c r="B252" s="140" t="s">
        <v>467</v>
      </c>
      <c r="C252" s="147">
        <f>COUNTIF('Functional &amp; Usability'!H10:H1042,"* SR2096*")</f>
        <v>7</v>
      </c>
      <c r="D252" s="306"/>
      <c r="E252" s="306"/>
      <c r="F252" s="306"/>
      <c r="G252" s="306"/>
      <c r="H252" s="158"/>
      <c r="I252" s="216"/>
      <c r="J252" s="213"/>
      <c r="K252" s="213"/>
      <c r="L252" s="219"/>
      <c r="M252" s="211"/>
      <c r="N252" s="211"/>
      <c r="O252" s="211"/>
      <c r="P252" s="211"/>
      <c r="Q252" s="211"/>
      <c r="R252" s="211"/>
      <c r="S252" s="211"/>
      <c r="T252" s="211"/>
      <c r="U252" s="211"/>
      <c r="V252" s="211"/>
      <c r="W252" s="211"/>
      <c r="X252" s="211"/>
      <c r="Y252" s="211"/>
      <c r="Z252" s="211"/>
      <c r="AA252" s="211"/>
      <c r="AB252" s="211"/>
      <c r="AC252" s="211"/>
      <c r="AD252" s="211"/>
    </row>
    <row r="253" spans="1:30" outlineLevel="1">
      <c r="A253" s="140" t="s">
        <v>1050</v>
      </c>
      <c r="B253" s="140" t="s">
        <v>467</v>
      </c>
      <c r="C253" s="147">
        <f>COUNTIF('Functional &amp; Usability'!H10:H1042,"* SR2097*")</f>
        <v>16</v>
      </c>
      <c r="D253" s="306"/>
      <c r="E253" s="306"/>
      <c r="F253" s="306"/>
      <c r="G253" s="306"/>
      <c r="H253" s="158"/>
      <c r="I253" s="216"/>
      <c r="J253" s="213"/>
      <c r="K253" s="213"/>
      <c r="L253" s="219"/>
      <c r="M253" s="211"/>
      <c r="N253" s="211"/>
      <c r="O253" s="211"/>
      <c r="P253" s="211"/>
      <c r="Q253" s="211"/>
      <c r="R253" s="211"/>
      <c r="S253" s="211"/>
      <c r="T253" s="211"/>
      <c r="U253" s="211"/>
      <c r="V253" s="211"/>
      <c r="W253" s="211"/>
      <c r="X253" s="211"/>
      <c r="Y253" s="211"/>
      <c r="Z253" s="211"/>
      <c r="AA253" s="211"/>
      <c r="AB253" s="211"/>
      <c r="AC253" s="211"/>
      <c r="AD253" s="211"/>
    </row>
    <row r="254" spans="1:30" ht="15" outlineLevel="1">
      <c r="A254" s="140" t="s">
        <v>1051</v>
      </c>
      <c r="B254" s="140" t="s">
        <v>467</v>
      </c>
      <c r="C254" s="147">
        <f>COUNTIF('Functional &amp; Usability'!H10:H1042,"* SR2098*")</f>
        <v>16</v>
      </c>
      <c r="D254" s="306"/>
      <c r="E254" s="306"/>
      <c r="F254" s="306"/>
      <c r="G254" s="306"/>
      <c r="H254" s="158"/>
      <c r="I254" s="214"/>
      <c r="J254" s="213"/>
      <c r="K254" s="213"/>
      <c r="L254" s="219"/>
      <c r="M254" s="211"/>
      <c r="N254" s="211"/>
      <c r="O254" s="211"/>
      <c r="P254" s="211"/>
      <c r="Q254" s="211"/>
      <c r="R254" s="211"/>
      <c r="S254" s="211"/>
      <c r="T254" s="211"/>
      <c r="U254" s="211"/>
      <c r="V254" s="211"/>
      <c r="W254" s="211"/>
      <c r="X254" s="211"/>
      <c r="Y254" s="211"/>
      <c r="Z254" s="211"/>
      <c r="AA254" s="211"/>
      <c r="AB254" s="211"/>
      <c r="AC254" s="211"/>
      <c r="AD254" s="211"/>
    </row>
    <row r="255" spans="1:30" ht="15" outlineLevel="1">
      <c r="A255" s="160" t="s">
        <v>1052</v>
      </c>
      <c r="B255" s="160" t="s">
        <v>467</v>
      </c>
      <c r="C255" s="148">
        <f>SUM(C256:C259)</f>
        <v>6</v>
      </c>
      <c r="D255" s="303" t="s">
        <v>529</v>
      </c>
      <c r="E255" s="304"/>
      <c r="F255" s="304"/>
      <c r="G255" s="305"/>
      <c r="H255" s="158"/>
      <c r="I255" s="216"/>
      <c r="J255" s="213"/>
      <c r="K255" s="213"/>
      <c r="L255" s="222"/>
      <c r="M255" s="211"/>
      <c r="N255" s="211"/>
      <c r="O255" s="211"/>
      <c r="P255" s="211"/>
      <c r="Q255" s="211"/>
      <c r="R255" s="211"/>
      <c r="S255" s="211"/>
      <c r="T255" s="211"/>
      <c r="U255" s="211"/>
      <c r="V255" s="211"/>
      <c r="W255" s="211"/>
      <c r="X255" s="211"/>
      <c r="Y255" s="211"/>
      <c r="Z255" s="211"/>
      <c r="AA255" s="211"/>
      <c r="AB255" s="211"/>
      <c r="AC255" s="211"/>
      <c r="AD255" s="211"/>
    </row>
    <row r="256" spans="1:30" outlineLevel="1">
      <c r="A256" s="140" t="s">
        <v>1053</v>
      </c>
      <c r="B256" s="140" t="s">
        <v>467</v>
      </c>
      <c r="C256" s="147">
        <f>COUNTIF('Functional &amp; Usability'!H10:H1042,"* SR2100*")</f>
        <v>1</v>
      </c>
      <c r="D256" s="306"/>
      <c r="E256" s="306"/>
      <c r="F256" s="306"/>
      <c r="G256" s="306"/>
      <c r="H256" s="158"/>
      <c r="I256" s="216"/>
      <c r="J256" s="213"/>
      <c r="K256" s="213"/>
      <c r="L256" s="219"/>
      <c r="M256" s="211"/>
      <c r="N256" s="211"/>
      <c r="O256" s="211"/>
      <c r="P256" s="211"/>
      <c r="Q256" s="211"/>
      <c r="R256" s="211"/>
      <c r="S256" s="211"/>
      <c r="T256" s="211"/>
      <c r="U256" s="211"/>
      <c r="V256" s="211"/>
      <c r="W256" s="211"/>
      <c r="X256" s="211"/>
      <c r="Y256" s="211"/>
      <c r="Z256" s="211"/>
      <c r="AA256" s="211"/>
      <c r="AB256" s="211"/>
      <c r="AC256" s="211"/>
      <c r="AD256" s="211"/>
    </row>
    <row r="257" spans="1:30" outlineLevel="1">
      <c r="A257" s="140" t="s">
        <v>1054</v>
      </c>
      <c r="B257" s="140" t="s">
        <v>467</v>
      </c>
      <c r="C257" s="147">
        <f>COUNTIF('Functional &amp; Usability'!H10:H1042,"* SR2101*")</f>
        <v>1</v>
      </c>
      <c r="D257" s="306"/>
      <c r="E257" s="306"/>
      <c r="F257" s="306"/>
      <c r="G257" s="306"/>
      <c r="H257" s="158"/>
      <c r="I257" s="216"/>
      <c r="J257" s="213"/>
      <c r="K257" s="213"/>
      <c r="L257" s="219"/>
      <c r="M257" s="211"/>
      <c r="N257" s="211"/>
      <c r="O257" s="211"/>
      <c r="P257" s="211"/>
      <c r="Q257" s="211"/>
      <c r="R257" s="211"/>
      <c r="S257" s="211"/>
      <c r="T257" s="211"/>
      <c r="U257" s="211"/>
      <c r="V257" s="211"/>
      <c r="W257" s="211"/>
      <c r="X257" s="211"/>
      <c r="Y257" s="211"/>
      <c r="Z257" s="211"/>
      <c r="AA257" s="211"/>
      <c r="AB257" s="211"/>
      <c r="AC257" s="211"/>
      <c r="AD257" s="211"/>
    </row>
    <row r="258" spans="1:30" outlineLevel="1">
      <c r="A258" s="140" t="s">
        <v>1055</v>
      </c>
      <c r="B258" s="140" t="s">
        <v>1301</v>
      </c>
      <c r="C258" s="147">
        <f>COUNTIF('Functional &amp; Usability'!H10:H1042,"* SR2102*")</f>
        <v>2</v>
      </c>
      <c r="D258" s="313"/>
      <c r="E258" s="313"/>
      <c r="F258" s="313"/>
      <c r="G258" s="313"/>
      <c r="H258" s="158"/>
      <c r="I258" s="216"/>
      <c r="J258" s="213"/>
      <c r="K258" s="213"/>
      <c r="L258" s="219"/>
      <c r="M258" s="211"/>
      <c r="N258" s="211"/>
      <c r="O258" s="211"/>
      <c r="P258" s="211"/>
      <c r="Q258" s="211"/>
      <c r="R258" s="211"/>
      <c r="S258" s="211"/>
      <c r="T258" s="211"/>
      <c r="U258" s="211"/>
      <c r="V258" s="211"/>
      <c r="W258" s="211"/>
      <c r="X258" s="211"/>
      <c r="Y258" s="211"/>
      <c r="Z258" s="211"/>
      <c r="AA258" s="211"/>
      <c r="AB258" s="211"/>
      <c r="AC258" s="211"/>
      <c r="AD258" s="211"/>
    </row>
    <row r="259" spans="1:30" ht="15" outlineLevel="1">
      <c r="A259" s="140" t="s">
        <v>1056</v>
      </c>
      <c r="B259" s="140" t="s">
        <v>467</v>
      </c>
      <c r="C259" s="147">
        <f>COUNTIF('Functional &amp; Usability'!H10:H1042,"* SR2103*")</f>
        <v>2</v>
      </c>
      <c r="D259" s="306"/>
      <c r="E259" s="306"/>
      <c r="F259" s="306"/>
      <c r="G259" s="306"/>
      <c r="H259" s="158"/>
      <c r="I259" s="214"/>
      <c r="J259" s="213"/>
      <c r="K259" s="213"/>
      <c r="L259" s="219"/>
      <c r="M259" s="211"/>
      <c r="N259" s="211"/>
      <c r="O259" s="211"/>
      <c r="P259" s="211"/>
      <c r="Q259" s="211"/>
      <c r="R259" s="211"/>
      <c r="S259" s="211"/>
      <c r="T259" s="211"/>
      <c r="U259" s="211"/>
      <c r="V259" s="211"/>
      <c r="W259" s="211"/>
      <c r="X259" s="211"/>
      <c r="Y259" s="211"/>
      <c r="Z259" s="211"/>
      <c r="AA259" s="211"/>
      <c r="AB259" s="211"/>
      <c r="AC259" s="211"/>
      <c r="AD259" s="211"/>
    </row>
    <row r="260" spans="1:30" ht="15" outlineLevel="1">
      <c r="A260" s="160" t="s">
        <v>1057</v>
      </c>
      <c r="B260" s="160" t="s">
        <v>467</v>
      </c>
      <c r="C260" s="148">
        <f>SUM(C261:C263)</f>
        <v>4</v>
      </c>
      <c r="D260" s="303" t="s">
        <v>528</v>
      </c>
      <c r="E260" s="304"/>
      <c r="F260" s="304"/>
      <c r="G260" s="305"/>
      <c r="H260" s="158"/>
      <c r="I260" s="216"/>
      <c r="J260" s="213"/>
      <c r="K260" s="213"/>
      <c r="L260" s="222"/>
      <c r="M260" s="211"/>
      <c r="N260" s="211"/>
      <c r="O260" s="211"/>
      <c r="P260" s="211"/>
      <c r="Q260" s="211"/>
      <c r="R260" s="211"/>
      <c r="S260" s="211"/>
      <c r="T260" s="211"/>
      <c r="U260" s="211"/>
      <c r="V260" s="211"/>
      <c r="W260" s="211"/>
      <c r="X260" s="211"/>
      <c r="Y260" s="211"/>
      <c r="Z260" s="211"/>
      <c r="AA260" s="211"/>
      <c r="AB260" s="211"/>
      <c r="AC260" s="211"/>
      <c r="AD260" s="211"/>
    </row>
    <row r="261" spans="1:30" outlineLevel="1">
      <c r="A261" s="140" t="s">
        <v>1058</v>
      </c>
      <c r="B261" s="140" t="s">
        <v>467</v>
      </c>
      <c r="C261" s="147">
        <f>COUNTIF('Functional &amp; Usability'!H10:H193,"* SR2105*")</f>
        <v>1</v>
      </c>
      <c r="D261" s="306"/>
      <c r="E261" s="306"/>
      <c r="F261" s="306"/>
      <c r="G261" s="306"/>
      <c r="H261" s="158"/>
      <c r="I261" s="216"/>
      <c r="J261" s="213"/>
      <c r="K261" s="213"/>
      <c r="L261" s="219"/>
      <c r="M261" s="211"/>
      <c r="N261" s="211"/>
      <c r="O261" s="211"/>
      <c r="P261" s="211"/>
      <c r="Q261" s="211"/>
      <c r="R261" s="211"/>
      <c r="S261" s="211"/>
      <c r="T261" s="211"/>
      <c r="U261" s="211"/>
      <c r="V261" s="211"/>
      <c r="W261" s="211"/>
      <c r="X261" s="211"/>
      <c r="Y261" s="211"/>
      <c r="Z261" s="211"/>
      <c r="AA261" s="211"/>
      <c r="AB261" s="211"/>
      <c r="AC261" s="211"/>
      <c r="AD261" s="211"/>
    </row>
    <row r="262" spans="1:30" ht="27" customHeight="1" outlineLevel="1">
      <c r="A262" s="140" t="s">
        <v>1059</v>
      </c>
      <c r="B262" s="140" t="s">
        <v>467</v>
      </c>
      <c r="C262" s="147">
        <f>COUNTIF('Functional &amp; Usability'!H10:H193,"* SR2106*")</f>
        <v>2</v>
      </c>
      <c r="D262" s="306" t="s">
        <v>804</v>
      </c>
      <c r="E262" s="306"/>
      <c r="F262" s="306"/>
      <c r="G262" s="306"/>
      <c r="H262" s="158"/>
      <c r="I262" s="216"/>
      <c r="J262" s="213"/>
      <c r="K262" s="213"/>
      <c r="L262" s="219"/>
      <c r="M262" s="211"/>
      <c r="N262" s="211"/>
      <c r="O262" s="211"/>
      <c r="P262" s="211"/>
      <c r="Q262" s="211"/>
      <c r="R262" s="211"/>
      <c r="S262" s="211"/>
      <c r="T262" s="211"/>
      <c r="U262" s="211"/>
      <c r="V262" s="211"/>
      <c r="W262" s="211"/>
      <c r="X262" s="211"/>
      <c r="Y262" s="211"/>
      <c r="Z262" s="211"/>
      <c r="AA262" s="211"/>
      <c r="AB262" s="211"/>
      <c r="AC262" s="211"/>
      <c r="AD262" s="211"/>
    </row>
    <row r="263" spans="1:30" ht="15" outlineLevel="1">
      <c r="A263" s="140" t="s">
        <v>1060</v>
      </c>
      <c r="B263" s="140" t="s">
        <v>467</v>
      </c>
      <c r="C263" s="147">
        <f>COUNTIF('Functional &amp; Usability'!H10:H193,"* SR2107*")</f>
        <v>1</v>
      </c>
      <c r="D263" s="306"/>
      <c r="E263" s="306"/>
      <c r="F263" s="306"/>
      <c r="G263" s="306"/>
      <c r="H263" s="158"/>
      <c r="I263" s="214"/>
      <c r="J263" s="213"/>
      <c r="K263" s="213"/>
      <c r="L263" s="219"/>
      <c r="M263" s="211"/>
      <c r="N263" s="211"/>
      <c r="O263" s="211"/>
      <c r="P263" s="211"/>
      <c r="Q263" s="211"/>
      <c r="R263" s="211"/>
      <c r="S263" s="211"/>
      <c r="T263" s="211"/>
      <c r="U263" s="211"/>
      <c r="V263" s="211"/>
      <c r="W263" s="211"/>
      <c r="X263" s="211"/>
      <c r="Y263" s="211"/>
      <c r="Z263" s="211"/>
      <c r="AA263" s="211"/>
      <c r="AB263" s="211"/>
      <c r="AC263" s="211"/>
      <c r="AD263" s="211"/>
    </row>
    <row r="264" spans="1:30" ht="15" outlineLevel="1">
      <c r="A264" s="160" t="s">
        <v>1061</v>
      </c>
      <c r="B264" s="160" t="s">
        <v>466</v>
      </c>
      <c r="C264" s="148">
        <f>SUM(C265:C281)</f>
        <v>118</v>
      </c>
      <c r="D264" s="303" t="s">
        <v>527</v>
      </c>
      <c r="E264" s="304"/>
      <c r="F264" s="304"/>
      <c r="G264" s="305"/>
      <c r="H264" s="158"/>
      <c r="I264" s="216"/>
      <c r="J264" s="213"/>
      <c r="K264" s="213"/>
      <c r="L264" s="222"/>
      <c r="M264" s="211"/>
      <c r="N264" s="211"/>
      <c r="O264" s="211"/>
      <c r="P264" s="211"/>
      <c r="Q264" s="211"/>
      <c r="R264" s="211"/>
      <c r="S264" s="211"/>
      <c r="T264" s="211"/>
      <c r="U264" s="211"/>
      <c r="V264" s="211"/>
      <c r="W264" s="211"/>
      <c r="X264" s="211"/>
      <c r="Y264" s="211"/>
      <c r="Z264" s="211"/>
      <c r="AA264" s="211"/>
      <c r="AB264" s="211"/>
      <c r="AC264" s="211"/>
      <c r="AD264" s="211"/>
    </row>
    <row r="265" spans="1:30" outlineLevel="1">
      <c r="A265" s="140" t="s">
        <v>1062</v>
      </c>
      <c r="B265" s="140" t="s">
        <v>466</v>
      </c>
      <c r="C265" s="147">
        <f>COUNTIF('Functional &amp; Usability'!H10:H1042,"* SR1880*")</f>
        <v>2</v>
      </c>
      <c r="D265" s="306"/>
      <c r="E265" s="306"/>
      <c r="F265" s="306"/>
      <c r="G265" s="306"/>
      <c r="H265" s="158"/>
      <c r="I265" s="216"/>
      <c r="J265" s="213"/>
      <c r="K265" s="213"/>
      <c r="L265" s="219"/>
      <c r="M265" s="211"/>
      <c r="N265" s="211"/>
      <c r="O265" s="211"/>
      <c r="P265" s="211"/>
      <c r="Q265" s="211"/>
      <c r="R265" s="211"/>
      <c r="S265" s="211"/>
      <c r="T265" s="211"/>
      <c r="U265" s="211"/>
      <c r="V265" s="211"/>
      <c r="W265" s="211"/>
      <c r="X265" s="211"/>
      <c r="Y265" s="211"/>
      <c r="Z265" s="211"/>
      <c r="AA265" s="211"/>
      <c r="AB265" s="211"/>
      <c r="AC265" s="211"/>
      <c r="AD265" s="211"/>
    </row>
    <row r="266" spans="1:30" outlineLevel="1">
      <c r="A266" s="140" t="s">
        <v>1063</v>
      </c>
      <c r="B266" s="140" t="s">
        <v>467</v>
      </c>
      <c r="C266" s="147">
        <f>COUNTIF('Functional &amp; Usability'!H10:H1042,"* SR1881*")</f>
        <v>1</v>
      </c>
      <c r="D266" s="306"/>
      <c r="E266" s="306"/>
      <c r="F266" s="306"/>
      <c r="G266" s="306"/>
      <c r="H266" s="158"/>
      <c r="I266" s="216"/>
      <c r="J266" s="213"/>
      <c r="K266" s="213"/>
      <c r="L266" s="219"/>
      <c r="M266" s="211"/>
      <c r="N266" s="211"/>
      <c r="O266" s="211"/>
      <c r="P266" s="211"/>
      <c r="Q266" s="211"/>
      <c r="R266" s="211"/>
      <c r="S266" s="211"/>
      <c r="T266" s="211"/>
      <c r="U266" s="211"/>
      <c r="V266" s="211"/>
      <c r="W266" s="211"/>
      <c r="X266" s="211"/>
      <c r="Y266" s="211"/>
      <c r="Z266" s="211"/>
      <c r="AA266" s="211"/>
      <c r="AB266" s="211"/>
      <c r="AC266" s="211"/>
      <c r="AD266" s="211"/>
    </row>
    <row r="267" spans="1:30" outlineLevel="1">
      <c r="A267" s="140" t="s">
        <v>1064</v>
      </c>
      <c r="B267" s="140" t="s">
        <v>467</v>
      </c>
      <c r="C267" s="147">
        <f>COUNTIF('Functional &amp; Usability'!H10:H1042,"* SR1882*")</f>
        <v>1</v>
      </c>
      <c r="D267" s="306"/>
      <c r="E267" s="306"/>
      <c r="F267" s="306"/>
      <c r="G267" s="306"/>
      <c r="H267" s="158"/>
      <c r="I267" s="216"/>
      <c r="J267" s="213"/>
      <c r="K267" s="213"/>
      <c r="L267" s="219"/>
      <c r="M267" s="211"/>
      <c r="N267" s="211"/>
      <c r="O267" s="211"/>
      <c r="P267" s="211"/>
      <c r="Q267" s="211"/>
      <c r="R267" s="211"/>
      <c r="S267" s="211"/>
      <c r="T267" s="211"/>
      <c r="U267" s="211"/>
      <c r="V267" s="211"/>
      <c r="W267" s="211"/>
      <c r="X267" s="211"/>
      <c r="Y267" s="211"/>
      <c r="Z267" s="211"/>
      <c r="AA267" s="211"/>
      <c r="AB267" s="211"/>
      <c r="AC267" s="211"/>
      <c r="AD267" s="211"/>
    </row>
    <row r="268" spans="1:30" outlineLevel="1">
      <c r="A268" s="140" t="s">
        <v>1065</v>
      </c>
      <c r="B268" s="140" t="s">
        <v>467</v>
      </c>
      <c r="C268" s="147">
        <f>COUNTIF('Functional &amp; Usability'!H10:H1042,"* SR1883*")</f>
        <v>2</v>
      </c>
      <c r="D268" s="306"/>
      <c r="E268" s="306"/>
      <c r="F268" s="306"/>
      <c r="G268" s="306"/>
      <c r="H268" s="158"/>
      <c r="I268" s="216"/>
      <c r="J268" s="213"/>
      <c r="K268" s="213"/>
      <c r="L268" s="219"/>
      <c r="M268" s="211"/>
      <c r="N268" s="211"/>
      <c r="O268" s="211"/>
      <c r="P268" s="211"/>
      <c r="Q268" s="211"/>
      <c r="R268" s="211"/>
      <c r="S268" s="211"/>
      <c r="T268" s="211"/>
      <c r="U268" s="211"/>
      <c r="V268" s="211"/>
      <c r="W268" s="211"/>
      <c r="X268" s="211"/>
      <c r="Y268" s="211"/>
      <c r="Z268" s="211"/>
      <c r="AA268" s="211"/>
      <c r="AB268" s="211"/>
      <c r="AC268" s="211"/>
      <c r="AD268" s="211"/>
    </row>
    <row r="269" spans="1:30" outlineLevel="1">
      <c r="A269" s="140" t="s">
        <v>1066</v>
      </c>
      <c r="B269" s="140" t="s">
        <v>467</v>
      </c>
      <c r="C269" s="147">
        <f>COUNTIF('Functional &amp; Usability'!H10:H1042,"* SR1884*")</f>
        <v>1</v>
      </c>
      <c r="D269" s="306"/>
      <c r="E269" s="306"/>
      <c r="F269" s="306"/>
      <c r="G269" s="306"/>
      <c r="H269" s="158"/>
      <c r="I269" s="216"/>
      <c r="J269" s="213"/>
      <c r="K269" s="213"/>
      <c r="L269" s="219"/>
      <c r="M269" s="211"/>
      <c r="N269" s="211"/>
      <c r="O269" s="211"/>
      <c r="P269" s="211"/>
      <c r="Q269" s="211"/>
      <c r="R269" s="211"/>
      <c r="S269" s="211"/>
      <c r="T269" s="211"/>
      <c r="U269" s="211"/>
      <c r="V269" s="211"/>
      <c r="W269" s="211"/>
      <c r="X269" s="211"/>
      <c r="Y269" s="211"/>
      <c r="Z269" s="211"/>
      <c r="AA269" s="211"/>
      <c r="AB269" s="211"/>
      <c r="AC269" s="211"/>
      <c r="AD269" s="211"/>
    </row>
    <row r="270" spans="1:30" outlineLevel="1">
      <c r="A270" s="140" t="s">
        <v>1067</v>
      </c>
      <c r="B270" s="140" t="s">
        <v>468</v>
      </c>
      <c r="C270" s="147">
        <f>COUNTIF('Functional &amp; Usability'!H10:H1042,"* SR1885*")</f>
        <v>1</v>
      </c>
      <c r="D270" s="306"/>
      <c r="E270" s="306"/>
      <c r="F270" s="306"/>
      <c r="G270" s="306"/>
      <c r="H270" s="158"/>
      <c r="I270" s="216"/>
      <c r="J270" s="213"/>
      <c r="K270" s="213"/>
      <c r="L270" s="219"/>
      <c r="M270" s="211"/>
      <c r="N270" s="211"/>
      <c r="O270" s="211"/>
      <c r="P270" s="211"/>
      <c r="Q270" s="211"/>
      <c r="R270" s="211"/>
      <c r="S270" s="211"/>
      <c r="T270" s="211"/>
      <c r="U270" s="211"/>
      <c r="V270" s="211"/>
      <c r="W270" s="211"/>
      <c r="X270" s="211"/>
      <c r="Y270" s="211"/>
      <c r="Z270" s="211"/>
      <c r="AA270" s="211"/>
      <c r="AB270" s="211"/>
      <c r="AC270" s="211"/>
      <c r="AD270" s="211"/>
    </row>
    <row r="271" spans="1:30" outlineLevel="1">
      <c r="A271" s="140" t="s">
        <v>1068</v>
      </c>
      <c r="B271" s="140" t="s">
        <v>467</v>
      </c>
      <c r="C271" s="147">
        <f>COUNTIF('Functional &amp; Usability'!H10:H1042,"* SR1886*")</f>
        <v>1</v>
      </c>
      <c r="D271" s="306"/>
      <c r="E271" s="306"/>
      <c r="F271" s="306"/>
      <c r="G271" s="306"/>
      <c r="H271" s="158"/>
      <c r="I271" s="216"/>
      <c r="J271" s="213"/>
      <c r="K271" s="213"/>
      <c r="L271" s="219"/>
      <c r="M271" s="211"/>
      <c r="N271" s="211"/>
      <c r="O271" s="211"/>
      <c r="P271" s="211"/>
      <c r="Q271" s="211"/>
      <c r="R271" s="211"/>
      <c r="S271" s="211"/>
      <c r="T271" s="211"/>
      <c r="U271" s="211"/>
      <c r="V271" s="211"/>
      <c r="W271" s="211"/>
      <c r="X271" s="211"/>
      <c r="Y271" s="211"/>
      <c r="Z271" s="211"/>
      <c r="AA271" s="211"/>
      <c r="AB271" s="211"/>
      <c r="AC271" s="211"/>
      <c r="AD271" s="211"/>
    </row>
    <row r="272" spans="1:30" outlineLevel="1">
      <c r="A272" s="140" t="s">
        <v>1069</v>
      </c>
      <c r="B272" s="140" t="s">
        <v>468</v>
      </c>
      <c r="C272" s="147">
        <f>COUNTIF('Functional &amp; Usability'!H10:H1042,"* SR1887*")</f>
        <v>1</v>
      </c>
      <c r="D272" s="306"/>
      <c r="E272" s="306"/>
      <c r="F272" s="306"/>
      <c r="G272" s="306"/>
      <c r="H272" s="158"/>
      <c r="I272" s="216"/>
      <c r="J272" s="213"/>
      <c r="K272" s="213"/>
      <c r="L272" s="219"/>
      <c r="M272" s="211"/>
      <c r="N272" s="211"/>
      <c r="O272" s="211"/>
      <c r="P272" s="211"/>
      <c r="Q272" s="211"/>
      <c r="R272" s="211"/>
      <c r="S272" s="211"/>
      <c r="T272" s="211"/>
      <c r="U272" s="211"/>
      <c r="V272" s="211"/>
      <c r="W272" s="211"/>
      <c r="X272" s="211"/>
      <c r="Y272" s="211"/>
      <c r="Z272" s="211"/>
      <c r="AA272" s="211"/>
      <c r="AB272" s="211"/>
      <c r="AC272" s="211"/>
      <c r="AD272" s="211"/>
    </row>
    <row r="273" spans="1:30" outlineLevel="1">
      <c r="A273" s="140" t="s">
        <v>1070</v>
      </c>
      <c r="B273" s="140" t="s">
        <v>476</v>
      </c>
      <c r="C273" s="147">
        <f>COUNTIF('Functional &amp; Usability'!H10:H1042,"* SR1888*")</f>
        <v>1</v>
      </c>
      <c r="D273" s="306"/>
      <c r="E273" s="306"/>
      <c r="F273" s="306"/>
      <c r="G273" s="306"/>
      <c r="H273" s="158"/>
      <c r="I273" s="216"/>
      <c r="J273" s="213"/>
      <c r="K273" s="213"/>
      <c r="L273" s="219"/>
      <c r="M273" s="211"/>
      <c r="N273" s="211"/>
      <c r="O273" s="211"/>
      <c r="P273" s="211"/>
      <c r="Q273" s="211"/>
      <c r="R273" s="211"/>
      <c r="S273" s="211"/>
      <c r="T273" s="211"/>
      <c r="U273" s="211"/>
      <c r="V273" s="211"/>
      <c r="W273" s="211"/>
      <c r="X273" s="211"/>
      <c r="Y273" s="211"/>
      <c r="Z273" s="211"/>
      <c r="AA273" s="211"/>
      <c r="AB273" s="211"/>
      <c r="AC273" s="211"/>
      <c r="AD273" s="211"/>
    </row>
    <row r="274" spans="1:30" outlineLevel="1">
      <c r="A274" s="140" t="s">
        <v>1071</v>
      </c>
      <c r="B274" s="140" t="s">
        <v>476</v>
      </c>
      <c r="C274" s="147">
        <f>COUNTIF('Functional &amp; Usability'!H10:H1042,"* SR1889*")</f>
        <v>1</v>
      </c>
      <c r="D274" s="306"/>
      <c r="E274" s="306"/>
      <c r="F274" s="306"/>
      <c r="G274" s="306"/>
      <c r="H274" s="158"/>
      <c r="I274" s="216"/>
      <c r="J274" s="213"/>
      <c r="K274" s="213"/>
      <c r="L274" s="219"/>
      <c r="M274" s="211"/>
      <c r="N274" s="211"/>
      <c r="O274" s="211"/>
      <c r="P274" s="211"/>
      <c r="Q274" s="211"/>
      <c r="R274" s="211"/>
      <c r="S274" s="211"/>
      <c r="T274" s="211"/>
      <c r="U274" s="211"/>
      <c r="V274" s="211"/>
      <c r="W274" s="211"/>
      <c r="X274" s="211"/>
      <c r="Y274" s="211"/>
      <c r="Z274" s="211"/>
      <c r="AA274" s="211"/>
      <c r="AB274" s="211"/>
      <c r="AC274" s="211"/>
      <c r="AD274" s="211"/>
    </row>
    <row r="275" spans="1:30" outlineLevel="1">
      <c r="A275" s="140" t="s">
        <v>1072</v>
      </c>
      <c r="B275" s="140" t="s">
        <v>615</v>
      </c>
      <c r="C275" s="147">
        <f>COUNTIF('Functional &amp; Usability'!H10:H1042,"* SR1890*")</f>
        <v>4</v>
      </c>
      <c r="D275" s="306"/>
      <c r="E275" s="306"/>
      <c r="F275" s="306"/>
      <c r="G275" s="306"/>
      <c r="H275" s="158"/>
      <c r="I275" s="216"/>
      <c r="J275" s="213"/>
      <c r="K275" s="213"/>
      <c r="L275" s="219"/>
      <c r="M275" s="211"/>
      <c r="N275" s="211"/>
      <c r="O275" s="211"/>
      <c r="P275" s="211"/>
      <c r="Q275" s="211"/>
      <c r="R275" s="211"/>
      <c r="S275" s="211"/>
      <c r="T275" s="211"/>
      <c r="U275" s="211"/>
      <c r="V275" s="211"/>
      <c r="W275" s="211"/>
      <c r="X275" s="211"/>
      <c r="Y275" s="211"/>
      <c r="Z275" s="211"/>
      <c r="AA275" s="211"/>
      <c r="AB275" s="211"/>
      <c r="AC275" s="211"/>
      <c r="AD275" s="211"/>
    </row>
    <row r="276" spans="1:30" outlineLevel="1">
      <c r="A276" s="140" t="s">
        <v>1073</v>
      </c>
      <c r="B276" s="140" t="s">
        <v>615</v>
      </c>
      <c r="C276" s="147">
        <f>COUNTIF('Functional &amp; Usability'!H10:H1042,"* SR1891*")</f>
        <v>5</v>
      </c>
      <c r="D276" s="306"/>
      <c r="E276" s="306"/>
      <c r="F276" s="306"/>
      <c r="G276" s="306"/>
      <c r="H276" s="158"/>
      <c r="I276" s="216"/>
      <c r="J276" s="213"/>
      <c r="K276" s="213"/>
      <c r="L276" s="219"/>
      <c r="M276" s="211"/>
      <c r="N276" s="211"/>
      <c r="O276" s="211"/>
      <c r="P276" s="211"/>
      <c r="Q276" s="211"/>
      <c r="R276" s="211"/>
      <c r="S276" s="211"/>
      <c r="T276" s="211"/>
      <c r="U276" s="211"/>
      <c r="V276" s="211"/>
      <c r="W276" s="211"/>
      <c r="X276" s="211"/>
      <c r="Y276" s="211"/>
      <c r="Z276" s="211"/>
      <c r="AA276" s="211"/>
      <c r="AB276" s="211"/>
      <c r="AC276" s="211"/>
      <c r="AD276" s="211"/>
    </row>
    <row r="277" spans="1:30" outlineLevel="1">
      <c r="A277" s="140" t="s">
        <v>1074</v>
      </c>
      <c r="B277" s="140" t="s">
        <v>615</v>
      </c>
      <c r="C277" s="147">
        <f>COUNTIF('Functional &amp; Usability'!H10:H1042,"* SR1891*")</f>
        <v>5</v>
      </c>
      <c r="D277" s="306"/>
      <c r="E277" s="306"/>
      <c r="F277" s="306"/>
      <c r="G277" s="306"/>
      <c r="H277" s="158"/>
      <c r="I277" s="216"/>
      <c r="J277" s="213"/>
      <c r="K277" s="213"/>
      <c r="L277" s="219"/>
      <c r="M277" s="211"/>
      <c r="N277" s="211"/>
      <c r="O277" s="211"/>
      <c r="P277" s="211"/>
      <c r="Q277" s="211"/>
      <c r="R277" s="211"/>
      <c r="S277" s="211"/>
      <c r="T277" s="211"/>
      <c r="U277" s="211"/>
      <c r="V277" s="211"/>
      <c r="W277" s="211"/>
      <c r="X277" s="211"/>
      <c r="Y277" s="211"/>
      <c r="Z277" s="211"/>
      <c r="AA277" s="211"/>
      <c r="AB277" s="211"/>
      <c r="AC277" s="211"/>
      <c r="AD277" s="211"/>
    </row>
    <row r="278" spans="1:30" outlineLevel="1">
      <c r="A278" s="140" t="s">
        <v>1075</v>
      </c>
      <c r="B278" s="140" t="s">
        <v>615</v>
      </c>
      <c r="C278" s="147">
        <f>COUNTIF('Functional &amp; Usability'!H10:H1042,"* SR1893*")</f>
        <v>2</v>
      </c>
      <c r="D278" s="306"/>
      <c r="E278" s="306"/>
      <c r="F278" s="306"/>
      <c r="G278" s="306"/>
      <c r="H278" s="158"/>
      <c r="I278" s="216"/>
      <c r="J278" s="213"/>
      <c r="K278" s="213"/>
      <c r="L278" s="219"/>
      <c r="M278" s="211"/>
      <c r="N278" s="211"/>
      <c r="O278" s="211"/>
      <c r="P278" s="211"/>
      <c r="Q278" s="211"/>
      <c r="R278" s="211"/>
      <c r="S278" s="211"/>
      <c r="T278" s="211"/>
      <c r="U278" s="211"/>
      <c r="V278" s="211"/>
      <c r="W278" s="211"/>
      <c r="X278" s="211"/>
      <c r="Y278" s="211"/>
      <c r="Z278" s="211"/>
      <c r="AA278" s="211"/>
      <c r="AB278" s="211"/>
      <c r="AC278" s="211"/>
      <c r="AD278" s="211"/>
    </row>
    <row r="279" spans="1:30" outlineLevel="1">
      <c r="A279" s="140" t="s">
        <v>1076</v>
      </c>
      <c r="B279" s="140" t="s">
        <v>615</v>
      </c>
      <c r="C279" s="147">
        <f>COUNTIF('Functional &amp; Usability'!H10:H1042,"* SR1894*")</f>
        <v>86</v>
      </c>
      <c r="D279" s="306"/>
      <c r="E279" s="306"/>
      <c r="F279" s="306"/>
      <c r="G279" s="306"/>
      <c r="H279" s="158"/>
      <c r="I279" s="216"/>
      <c r="J279" s="213"/>
      <c r="K279" s="213"/>
      <c r="L279" s="219"/>
      <c r="M279" s="211"/>
      <c r="N279" s="211"/>
      <c r="O279" s="211"/>
      <c r="P279" s="211"/>
      <c r="Q279" s="211"/>
      <c r="R279" s="211"/>
      <c r="S279" s="211"/>
      <c r="T279" s="211"/>
      <c r="U279" s="211"/>
      <c r="V279" s="211"/>
      <c r="W279" s="211"/>
      <c r="X279" s="211"/>
      <c r="Y279" s="211"/>
      <c r="Z279" s="211"/>
      <c r="AA279" s="211"/>
      <c r="AB279" s="211"/>
      <c r="AC279" s="211"/>
      <c r="AD279" s="211"/>
    </row>
    <row r="280" spans="1:30" outlineLevel="1">
      <c r="A280" s="140" t="s">
        <v>1077</v>
      </c>
      <c r="B280" s="140" t="s">
        <v>1301</v>
      </c>
      <c r="C280" s="147">
        <f>COUNTIF('Functional &amp; Usability'!H10:H1042,"* SR1895*")</f>
        <v>3</v>
      </c>
      <c r="D280" s="313"/>
      <c r="E280" s="313"/>
      <c r="F280" s="313"/>
      <c r="G280" s="313"/>
      <c r="H280" s="158"/>
      <c r="I280" s="216"/>
      <c r="J280" s="213"/>
      <c r="K280" s="213"/>
      <c r="L280" s="219"/>
      <c r="M280" s="211"/>
      <c r="N280" s="211"/>
      <c r="O280" s="211"/>
      <c r="P280" s="211"/>
      <c r="Q280" s="211"/>
      <c r="R280" s="211"/>
      <c r="S280" s="211"/>
      <c r="T280" s="211"/>
      <c r="U280" s="211"/>
      <c r="V280" s="211"/>
      <c r="W280" s="211"/>
      <c r="X280" s="211"/>
      <c r="Y280" s="211"/>
      <c r="Z280" s="211"/>
      <c r="AA280" s="211"/>
      <c r="AB280" s="211"/>
      <c r="AC280" s="211"/>
      <c r="AD280" s="211"/>
    </row>
    <row r="281" spans="1:30" ht="15" outlineLevel="1">
      <c r="A281" s="140" t="s">
        <v>1078</v>
      </c>
      <c r="B281" s="140" t="s">
        <v>1301</v>
      </c>
      <c r="C281" s="147">
        <f>COUNTIF('Functional &amp; Usability'!H10:H1042,"* SR1896*")</f>
        <v>1</v>
      </c>
      <c r="D281" s="313"/>
      <c r="E281" s="313"/>
      <c r="F281" s="313"/>
      <c r="G281" s="313"/>
      <c r="H281" s="158"/>
      <c r="I281" s="214"/>
      <c r="J281" s="213"/>
      <c r="K281" s="213"/>
      <c r="L281" s="219"/>
      <c r="M281" s="211"/>
      <c r="N281" s="211"/>
      <c r="O281" s="211"/>
      <c r="P281" s="211"/>
      <c r="Q281" s="211"/>
      <c r="R281" s="211"/>
      <c r="S281" s="211"/>
      <c r="T281" s="211"/>
      <c r="U281" s="211"/>
      <c r="V281" s="211"/>
      <c r="W281" s="211"/>
      <c r="X281" s="211"/>
      <c r="Y281" s="211"/>
      <c r="Z281" s="211"/>
      <c r="AA281" s="211"/>
      <c r="AB281" s="211"/>
      <c r="AC281" s="211"/>
      <c r="AD281" s="211"/>
    </row>
    <row r="282" spans="1:30" ht="15" outlineLevel="1">
      <c r="A282" s="160" t="s">
        <v>1079</v>
      </c>
      <c r="B282" s="160" t="s">
        <v>467</v>
      </c>
      <c r="C282" s="148">
        <f>SUM(C283:C291)</f>
        <v>36</v>
      </c>
      <c r="D282" s="303" t="s">
        <v>526</v>
      </c>
      <c r="E282" s="304"/>
      <c r="F282" s="304"/>
      <c r="G282" s="305"/>
      <c r="H282" s="158"/>
      <c r="I282" s="216"/>
      <c r="J282" s="213"/>
      <c r="K282" s="213"/>
      <c r="L282" s="222"/>
      <c r="M282" s="211"/>
      <c r="N282" s="211"/>
      <c r="O282" s="211"/>
      <c r="P282" s="211"/>
      <c r="Q282" s="211"/>
      <c r="R282" s="211"/>
      <c r="S282" s="211"/>
      <c r="T282" s="211"/>
      <c r="U282" s="211"/>
      <c r="V282" s="211"/>
      <c r="W282" s="211"/>
      <c r="X282" s="211"/>
      <c r="Y282" s="211"/>
      <c r="Z282" s="211"/>
      <c r="AA282" s="211"/>
      <c r="AB282" s="211"/>
      <c r="AC282" s="211"/>
      <c r="AD282" s="211"/>
    </row>
    <row r="283" spans="1:30" outlineLevel="1">
      <c r="A283" s="140" t="s">
        <v>1080</v>
      </c>
      <c r="B283" s="140" t="s">
        <v>467</v>
      </c>
      <c r="C283" s="147">
        <f>COUNTIF('Functional &amp; Usability'!H10:H1042,"* SR1898*")</f>
        <v>2</v>
      </c>
      <c r="D283" s="306"/>
      <c r="E283" s="306"/>
      <c r="F283" s="306"/>
      <c r="G283" s="306"/>
      <c r="H283" s="158"/>
      <c r="I283" s="216"/>
      <c r="J283" s="213"/>
      <c r="K283" s="213"/>
      <c r="L283" s="219"/>
      <c r="M283" s="211"/>
      <c r="N283" s="211"/>
      <c r="O283" s="211"/>
      <c r="P283" s="211"/>
      <c r="Q283" s="211"/>
      <c r="R283" s="211"/>
      <c r="S283" s="211"/>
      <c r="T283" s="211"/>
      <c r="U283" s="211"/>
      <c r="V283" s="211"/>
      <c r="W283" s="211"/>
      <c r="X283" s="211"/>
      <c r="Y283" s="211"/>
      <c r="Z283" s="211"/>
      <c r="AA283" s="211"/>
      <c r="AB283" s="211"/>
      <c r="AC283" s="211"/>
      <c r="AD283" s="211"/>
    </row>
    <row r="284" spans="1:30" outlineLevel="1">
      <c r="A284" s="140" t="s">
        <v>1081</v>
      </c>
      <c r="B284" s="140" t="s">
        <v>467</v>
      </c>
      <c r="C284" s="147">
        <f>COUNTIF('Functional &amp; Usability'!H10:H1042,"* SR1899*")</f>
        <v>9</v>
      </c>
      <c r="D284" s="306"/>
      <c r="E284" s="306"/>
      <c r="F284" s="306"/>
      <c r="G284" s="306"/>
      <c r="H284" s="158"/>
      <c r="I284" s="216"/>
      <c r="J284" s="213"/>
      <c r="K284" s="213"/>
      <c r="L284" s="219"/>
      <c r="M284" s="211"/>
      <c r="N284" s="211"/>
      <c r="O284" s="211"/>
      <c r="P284" s="211"/>
      <c r="Q284" s="211"/>
      <c r="R284" s="211"/>
      <c r="S284" s="211"/>
      <c r="T284" s="211"/>
      <c r="U284" s="211"/>
      <c r="V284" s="211"/>
      <c r="W284" s="211"/>
      <c r="X284" s="211"/>
      <c r="Y284" s="211"/>
      <c r="Z284" s="211"/>
      <c r="AA284" s="211"/>
      <c r="AB284" s="211"/>
      <c r="AC284" s="211"/>
      <c r="AD284" s="211"/>
    </row>
    <row r="285" spans="1:30" outlineLevel="1">
      <c r="A285" s="140" t="s">
        <v>1082</v>
      </c>
      <c r="B285" s="140" t="s">
        <v>467</v>
      </c>
      <c r="C285" s="147">
        <f>COUNTIF('Functional &amp; Usability'!H10:H1042,"* SR1900*")</f>
        <v>8</v>
      </c>
      <c r="D285" s="306"/>
      <c r="E285" s="306"/>
      <c r="F285" s="306"/>
      <c r="G285" s="306"/>
      <c r="H285" s="158"/>
      <c r="I285" s="216"/>
      <c r="J285" s="213"/>
      <c r="K285" s="213"/>
      <c r="L285" s="219"/>
      <c r="M285" s="211"/>
      <c r="N285" s="211"/>
      <c r="O285" s="211"/>
      <c r="P285" s="211"/>
      <c r="Q285" s="211"/>
      <c r="R285" s="211"/>
      <c r="S285" s="211"/>
      <c r="T285" s="211"/>
      <c r="U285" s="211"/>
      <c r="V285" s="211"/>
      <c r="W285" s="211"/>
      <c r="X285" s="211"/>
      <c r="Y285" s="211"/>
      <c r="Z285" s="211"/>
      <c r="AA285" s="211"/>
      <c r="AB285" s="211"/>
      <c r="AC285" s="211"/>
      <c r="AD285" s="211"/>
    </row>
    <row r="286" spans="1:30" outlineLevel="1">
      <c r="A286" s="140" t="s">
        <v>1083</v>
      </c>
      <c r="B286" s="140" t="s">
        <v>467</v>
      </c>
      <c r="C286" s="147">
        <f>COUNTIF('Functional &amp; Usability'!H10:H1042,"* SR1901*")</f>
        <v>2</v>
      </c>
      <c r="D286" s="306"/>
      <c r="E286" s="306"/>
      <c r="F286" s="306"/>
      <c r="G286" s="306"/>
      <c r="H286" s="158"/>
      <c r="I286" s="216"/>
      <c r="J286" s="213"/>
      <c r="K286" s="213"/>
      <c r="L286" s="219"/>
      <c r="M286" s="211"/>
      <c r="N286" s="211"/>
      <c r="O286" s="211"/>
      <c r="P286" s="211"/>
      <c r="Q286" s="211"/>
      <c r="R286" s="211"/>
      <c r="S286" s="211"/>
      <c r="T286" s="211"/>
      <c r="U286" s="211"/>
      <c r="V286" s="211"/>
      <c r="W286" s="211"/>
      <c r="X286" s="211"/>
      <c r="Y286" s="211"/>
      <c r="Z286" s="211"/>
      <c r="AA286" s="211"/>
      <c r="AB286" s="211"/>
      <c r="AC286" s="211"/>
      <c r="AD286" s="211"/>
    </row>
    <row r="287" spans="1:30" outlineLevel="1">
      <c r="A287" s="140" t="s">
        <v>1084</v>
      </c>
      <c r="B287" s="140" t="s">
        <v>467</v>
      </c>
      <c r="C287" s="147">
        <f>COUNTIF('Functional &amp; Usability'!H10:H1042,"* SR1902*")</f>
        <v>5</v>
      </c>
      <c r="D287" s="306"/>
      <c r="E287" s="306"/>
      <c r="F287" s="306"/>
      <c r="G287" s="306"/>
      <c r="H287" s="158"/>
      <c r="I287" s="216"/>
      <c r="J287" s="213"/>
      <c r="K287" s="213"/>
      <c r="L287" s="219"/>
      <c r="M287" s="211"/>
      <c r="N287" s="211"/>
      <c r="O287" s="211"/>
      <c r="P287" s="211"/>
      <c r="Q287" s="211"/>
      <c r="R287" s="211"/>
      <c r="S287" s="211"/>
      <c r="T287" s="211"/>
      <c r="U287" s="211"/>
      <c r="V287" s="211"/>
      <c r="W287" s="211"/>
      <c r="X287" s="211"/>
      <c r="Y287" s="211"/>
      <c r="Z287" s="211"/>
      <c r="AA287" s="211"/>
      <c r="AB287" s="211"/>
      <c r="AC287" s="211"/>
      <c r="AD287" s="211"/>
    </row>
    <row r="288" spans="1:30" outlineLevel="1">
      <c r="A288" s="140" t="s">
        <v>1085</v>
      </c>
      <c r="B288" s="140" t="s">
        <v>467</v>
      </c>
      <c r="C288" s="147">
        <f>COUNTIF('Functional &amp; Usability'!H10:H1042,"* SR1903*")</f>
        <v>2</v>
      </c>
      <c r="D288" s="306"/>
      <c r="E288" s="306"/>
      <c r="F288" s="306"/>
      <c r="G288" s="306"/>
      <c r="H288" s="158"/>
      <c r="I288" s="216"/>
      <c r="J288" s="213"/>
      <c r="K288" s="213"/>
      <c r="L288" s="219"/>
      <c r="M288" s="211"/>
      <c r="N288" s="211"/>
      <c r="O288" s="211"/>
      <c r="P288" s="211"/>
      <c r="Q288" s="211"/>
      <c r="R288" s="211"/>
      <c r="S288" s="211"/>
      <c r="T288" s="211"/>
      <c r="U288" s="211"/>
      <c r="V288" s="211"/>
      <c r="W288" s="211"/>
      <c r="X288" s="211"/>
      <c r="Y288" s="211"/>
      <c r="Z288" s="211"/>
      <c r="AA288" s="211"/>
      <c r="AB288" s="211"/>
      <c r="AC288" s="211"/>
      <c r="AD288" s="211"/>
    </row>
    <row r="289" spans="1:30" outlineLevel="1">
      <c r="A289" s="140" t="s">
        <v>1086</v>
      </c>
      <c r="B289" s="140" t="s">
        <v>467</v>
      </c>
      <c r="C289" s="147">
        <f>COUNTIF('Functional &amp; Usability'!H10:H1042,"* SR1904*")</f>
        <v>2</v>
      </c>
      <c r="D289" s="306"/>
      <c r="E289" s="306"/>
      <c r="F289" s="306"/>
      <c r="G289" s="306"/>
      <c r="H289" s="158"/>
      <c r="I289" s="216"/>
      <c r="J289" s="213"/>
      <c r="K289" s="213"/>
      <c r="L289" s="219"/>
      <c r="M289" s="211"/>
      <c r="N289" s="211"/>
      <c r="O289" s="211"/>
      <c r="P289" s="211"/>
      <c r="Q289" s="211"/>
      <c r="R289" s="211"/>
      <c r="S289" s="211"/>
      <c r="T289" s="211"/>
      <c r="U289" s="211"/>
      <c r="V289" s="211"/>
      <c r="W289" s="211"/>
      <c r="X289" s="211"/>
      <c r="Y289" s="211"/>
      <c r="Z289" s="211"/>
      <c r="AA289" s="211"/>
      <c r="AB289" s="211"/>
      <c r="AC289" s="211"/>
      <c r="AD289" s="211"/>
    </row>
    <row r="290" spans="1:30" outlineLevel="1">
      <c r="A290" s="140" t="s">
        <v>1087</v>
      </c>
      <c r="B290" s="140" t="s">
        <v>467</v>
      </c>
      <c r="C290" s="147">
        <f>COUNTIF('Functional &amp; Usability'!H10:H1042,"* SR1905*")</f>
        <v>4</v>
      </c>
      <c r="D290" s="306"/>
      <c r="E290" s="306"/>
      <c r="F290" s="306"/>
      <c r="G290" s="306"/>
      <c r="H290" s="158"/>
      <c r="I290" s="216"/>
      <c r="J290" s="213"/>
      <c r="K290" s="213"/>
      <c r="L290" s="219"/>
      <c r="M290" s="211"/>
      <c r="N290" s="211"/>
      <c r="O290" s="211"/>
      <c r="P290" s="211"/>
      <c r="Q290" s="211"/>
      <c r="R290" s="211"/>
      <c r="S290" s="211"/>
      <c r="T290" s="211"/>
      <c r="U290" s="211"/>
      <c r="V290" s="211"/>
      <c r="W290" s="211"/>
      <c r="X290" s="211"/>
      <c r="Y290" s="211"/>
      <c r="Z290" s="211"/>
      <c r="AA290" s="211"/>
      <c r="AB290" s="211"/>
      <c r="AC290" s="211"/>
      <c r="AD290" s="211"/>
    </row>
    <row r="291" spans="1:30" ht="15" outlineLevel="1">
      <c r="A291" s="140" t="s">
        <v>1088</v>
      </c>
      <c r="B291" s="140" t="s">
        <v>467</v>
      </c>
      <c r="C291" s="147">
        <f>COUNTIF('Functional &amp; Usability'!H10:H1042,"* SR1906*")</f>
        <v>2</v>
      </c>
      <c r="D291" s="306"/>
      <c r="E291" s="306"/>
      <c r="F291" s="306"/>
      <c r="G291" s="306"/>
      <c r="H291" s="158"/>
      <c r="I291" s="214"/>
      <c r="J291" s="213"/>
      <c r="K291" s="213"/>
      <c r="L291" s="219"/>
      <c r="M291" s="211"/>
      <c r="N291" s="211"/>
      <c r="O291" s="211"/>
      <c r="P291" s="211"/>
      <c r="Q291" s="211"/>
      <c r="R291" s="211"/>
      <c r="S291" s="211"/>
      <c r="T291" s="211"/>
      <c r="U291" s="211"/>
      <c r="V291" s="211"/>
      <c r="W291" s="211"/>
      <c r="X291" s="211"/>
      <c r="Y291" s="211"/>
      <c r="Z291" s="211"/>
      <c r="AA291" s="211"/>
      <c r="AB291" s="211"/>
      <c r="AC291" s="211"/>
      <c r="AD291" s="211"/>
    </row>
    <row r="292" spans="1:30" ht="15" outlineLevel="1">
      <c r="A292" s="160" t="s">
        <v>1089</v>
      </c>
      <c r="B292" s="160" t="s">
        <v>469</v>
      </c>
      <c r="C292" s="148">
        <f>SUM(C293:C307)</f>
        <v>94</v>
      </c>
      <c r="D292" s="303" t="s">
        <v>525</v>
      </c>
      <c r="E292" s="304"/>
      <c r="F292" s="304"/>
      <c r="G292" s="305"/>
      <c r="H292" s="158"/>
      <c r="I292" s="216"/>
      <c r="J292" s="213"/>
      <c r="K292" s="213"/>
      <c r="L292" s="222"/>
      <c r="M292" s="211"/>
      <c r="N292" s="211"/>
      <c r="O292" s="211"/>
      <c r="P292" s="211"/>
      <c r="Q292" s="211"/>
      <c r="R292" s="211"/>
      <c r="S292" s="211"/>
      <c r="T292" s="211"/>
      <c r="U292" s="211"/>
      <c r="V292" s="211"/>
      <c r="W292" s="211"/>
      <c r="X292" s="211"/>
      <c r="Y292" s="211"/>
      <c r="Z292" s="211"/>
      <c r="AA292" s="211"/>
      <c r="AB292" s="211"/>
      <c r="AC292" s="211"/>
      <c r="AD292" s="211"/>
    </row>
    <row r="293" spans="1:30" outlineLevel="1">
      <c r="A293" s="140" t="s">
        <v>1090</v>
      </c>
      <c r="B293" s="140" t="s">
        <v>469</v>
      </c>
      <c r="C293" s="147">
        <f>COUNTIF('Functional &amp; Usability'!H10:H1042,"* SR1908*")</f>
        <v>3</v>
      </c>
      <c r="D293" s="306"/>
      <c r="E293" s="306"/>
      <c r="F293" s="306"/>
      <c r="G293" s="306"/>
      <c r="H293" s="158"/>
      <c r="I293" s="216"/>
      <c r="J293" s="213"/>
      <c r="K293" s="213"/>
      <c r="L293" s="219"/>
      <c r="M293" s="211"/>
      <c r="N293" s="211"/>
      <c r="O293" s="211"/>
      <c r="P293" s="211"/>
      <c r="Q293" s="211"/>
      <c r="R293" s="211"/>
      <c r="S293" s="211"/>
      <c r="T293" s="211"/>
      <c r="U293" s="211"/>
      <c r="V293" s="211"/>
      <c r="W293" s="211"/>
      <c r="X293" s="211"/>
      <c r="Y293" s="211"/>
      <c r="Z293" s="211"/>
      <c r="AA293" s="211"/>
      <c r="AB293" s="211"/>
      <c r="AC293" s="211"/>
      <c r="AD293" s="211"/>
    </row>
    <row r="294" spans="1:30" outlineLevel="1">
      <c r="A294" s="140" t="s">
        <v>1091</v>
      </c>
      <c r="B294" s="140" t="s">
        <v>469</v>
      </c>
      <c r="C294" s="147">
        <f>COUNTIF('Functional &amp; Usability'!H10:H1042,"* SR1909*")</f>
        <v>13</v>
      </c>
      <c r="D294" s="306"/>
      <c r="E294" s="306"/>
      <c r="F294" s="306"/>
      <c r="G294" s="306"/>
      <c r="H294" s="158"/>
      <c r="I294" s="216"/>
      <c r="J294" s="213"/>
      <c r="K294" s="213"/>
      <c r="L294" s="219"/>
      <c r="M294" s="211"/>
      <c r="N294" s="211"/>
      <c r="O294" s="211"/>
      <c r="P294" s="211"/>
      <c r="Q294" s="211"/>
      <c r="R294" s="211"/>
      <c r="S294" s="211"/>
      <c r="T294" s="211"/>
      <c r="U294" s="211"/>
      <c r="V294" s="211"/>
      <c r="W294" s="211"/>
      <c r="X294" s="211"/>
      <c r="Y294" s="211"/>
      <c r="Z294" s="211"/>
      <c r="AA294" s="211"/>
      <c r="AB294" s="211"/>
      <c r="AC294" s="211"/>
      <c r="AD294" s="211"/>
    </row>
    <row r="295" spans="1:30" outlineLevel="1">
      <c r="A295" s="140" t="s">
        <v>1092</v>
      </c>
      <c r="B295" s="140" t="s">
        <v>469</v>
      </c>
      <c r="C295" s="147">
        <f>COUNTIF('Functional &amp; Usability'!H10:H1042,"* SR1910*")</f>
        <v>10</v>
      </c>
      <c r="D295" s="306"/>
      <c r="E295" s="306"/>
      <c r="F295" s="306"/>
      <c r="G295" s="306"/>
      <c r="H295" s="158"/>
      <c r="I295" s="216"/>
      <c r="J295" s="213"/>
      <c r="K295" s="213"/>
      <c r="L295" s="219"/>
      <c r="M295" s="211"/>
      <c r="N295" s="211"/>
      <c r="O295" s="211"/>
      <c r="P295" s="211"/>
      <c r="Q295" s="211"/>
      <c r="R295" s="211"/>
      <c r="S295" s="211"/>
      <c r="T295" s="211"/>
      <c r="U295" s="211"/>
      <c r="V295" s="211"/>
      <c r="W295" s="211"/>
      <c r="X295" s="211"/>
      <c r="Y295" s="211"/>
      <c r="Z295" s="211"/>
      <c r="AA295" s="211"/>
      <c r="AB295" s="211"/>
      <c r="AC295" s="211"/>
      <c r="AD295" s="211"/>
    </row>
    <row r="296" spans="1:30" outlineLevel="1">
      <c r="A296" s="140" t="s">
        <v>1093</v>
      </c>
      <c r="B296" s="140" t="s">
        <v>469</v>
      </c>
      <c r="C296" s="147">
        <f>COUNTIF('Functional &amp; Usability'!H10:H1042,"* SR1911*")</f>
        <v>10</v>
      </c>
      <c r="D296" s="306"/>
      <c r="E296" s="306"/>
      <c r="F296" s="306"/>
      <c r="G296" s="306"/>
      <c r="H296" s="158"/>
      <c r="I296" s="216"/>
      <c r="J296" s="213"/>
      <c r="K296" s="213"/>
      <c r="L296" s="219"/>
      <c r="M296" s="211"/>
      <c r="N296" s="211"/>
      <c r="O296" s="211"/>
      <c r="P296" s="211"/>
      <c r="Q296" s="211"/>
      <c r="R296" s="211"/>
      <c r="S296" s="211"/>
      <c r="T296" s="211"/>
      <c r="U296" s="211"/>
      <c r="V296" s="211"/>
      <c r="W296" s="211"/>
      <c r="X296" s="211"/>
      <c r="Y296" s="211"/>
      <c r="Z296" s="211"/>
      <c r="AA296" s="211"/>
      <c r="AB296" s="211"/>
      <c r="AC296" s="211"/>
      <c r="AD296" s="211"/>
    </row>
    <row r="297" spans="1:30" outlineLevel="1">
      <c r="A297" s="140" t="s">
        <v>1094</v>
      </c>
      <c r="B297" s="140" t="s">
        <v>469</v>
      </c>
      <c r="C297" s="147">
        <f>COUNTIF('Functional &amp; Usability'!H10:H1042,"* SR1912*")</f>
        <v>10</v>
      </c>
      <c r="D297" s="306"/>
      <c r="E297" s="306"/>
      <c r="F297" s="306"/>
      <c r="G297" s="306"/>
      <c r="H297" s="158"/>
      <c r="I297" s="216"/>
      <c r="J297" s="213"/>
      <c r="K297" s="213"/>
      <c r="L297" s="219"/>
      <c r="M297" s="211"/>
      <c r="N297" s="211"/>
      <c r="O297" s="211"/>
      <c r="P297" s="211"/>
      <c r="Q297" s="211"/>
      <c r="R297" s="211"/>
      <c r="S297" s="211"/>
      <c r="T297" s="211"/>
      <c r="U297" s="211"/>
      <c r="V297" s="211"/>
      <c r="W297" s="211"/>
      <c r="X297" s="211"/>
      <c r="Y297" s="211"/>
      <c r="Z297" s="211"/>
      <c r="AA297" s="211"/>
      <c r="AB297" s="211"/>
      <c r="AC297" s="211"/>
      <c r="AD297" s="211"/>
    </row>
    <row r="298" spans="1:30" outlineLevel="1">
      <c r="A298" s="140" t="s">
        <v>1095</v>
      </c>
      <c r="B298" s="140" t="s">
        <v>469</v>
      </c>
      <c r="C298" s="147">
        <f>COUNTIF('Functional &amp; Usability'!H10:H1042,"* SR1913*")</f>
        <v>10</v>
      </c>
      <c r="D298" s="306"/>
      <c r="E298" s="306"/>
      <c r="F298" s="306"/>
      <c r="G298" s="306"/>
      <c r="H298" s="158"/>
      <c r="I298" s="216"/>
      <c r="J298" s="213"/>
      <c r="K298" s="213"/>
      <c r="L298" s="219"/>
      <c r="M298" s="211"/>
      <c r="N298" s="211"/>
      <c r="O298" s="211"/>
      <c r="P298" s="211"/>
      <c r="Q298" s="211"/>
      <c r="R298" s="211"/>
      <c r="S298" s="211"/>
      <c r="T298" s="211"/>
      <c r="U298" s="211"/>
      <c r="V298" s="211"/>
      <c r="W298" s="211"/>
      <c r="X298" s="211"/>
      <c r="Y298" s="211"/>
      <c r="Z298" s="211"/>
      <c r="AA298" s="211"/>
      <c r="AB298" s="211"/>
      <c r="AC298" s="211"/>
      <c r="AD298" s="211"/>
    </row>
    <row r="299" spans="1:30" outlineLevel="1">
      <c r="A299" s="140" t="s">
        <v>1096</v>
      </c>
      <c r="B299" s="140" t="s">
        <v>469</v>
      </c>
      <c r="C299" s="147">
        <f>COUNTIF('Functional &amp; Usability'!H10:H1042,"* SR1914*")</f>
        <v>10</v>
      </c>
      <c r="D299" s="306"/>
      <c r="E299" s="306"/>
      <c r="F299" s="306"/>
      <c r="G299" s="306"/>
      <c r="H299" s="158"/>
      <c r="I299" s="216"/>
      <c r="J299" s="213"/>
      <c r="K299" s="213"/>
      <c r="L299" s="219"/>
      <c r="M299" s="211"/>
      <c r="N299" s="211"/>
      <c r="O299" s="211"/>
      <c r="P299" s="211"/>
      <c r="Q299" s="211"/>
      <c r="R299" s="211"/>
      <c r="S299" s="211"/>
      <c r="T299" s="211"/>
      <c r="U299" s="211"/>
      <c r="V299" s="211"/>
      <c r="W299" s="211"/>
      <c r="X299" s="211"/>
      <c r="Y299" s="211"/>
      <c r="Z299" s="211"/>
      <c r="AA299" s="211"/>
      <c r="AB299" s="211"/>
      <c r="AC299" s="211"/>
      <c r="AD299" s="211"/>
    </row>
    <row r="300" spans="1:30" outlineLevel="1">
      <c r="A300" s="140" t="s">
        <v>1097</v>
      </c>
      <c r="B300" s="140" t="s">
        <v>470</v>
      </c>
      <c r="C300" s="147">
        <f>COUNTIF('Functional &amp; Usability'!H10:H1042,"* SR1915*")</f>
        <v>3</v>
      </c>
      <c r="D300" s="313"/>
      <c r="E300" s="313"/>
      <c r="F300" s="313"/>
      <c r="G300" s="313"/>
      <c r="H300" s="158"/>
      <c r="I300" s="216"/>
      <c r="J300" s="213"/>
      <c r="K300" s="213"/>
      <c r="L300" s="219"/>
      <c r="M300" s="211"/>
      <c r="N300" s="211"/>
      <c r="O300" s="211"/>
      <c r="P300" s="211"/>
      <c r="Q300" s="211"/>
      <c r="R300" s="211"/>
      <c r="S300" s="211"/>
      <c r="T300" s="211"/>
      <c r="U300" s="211"/>
      <c r="V300" s="211"/>
      <c r="W300" s="211"/>
      <c r="X300" s="211"/>
      <c r="Y300" s="211"/>
      <c r="Z300" s="211"/>
      <c r="AA300" s="211"/>
      <c r="AB300" s="211"/>
      <c r="AC300" s="211"/>
      <c r="AD300" s="211"/>
    </row>
    <row r="301" spans="1:30" outlineLevel="1">
      <c r="A301" s="140" t="s">
        <v>1098</v>
      </c>
      <c r="B301" s="140" t="s">
        <v>470</v>
      </c>
      <c r="C301" s="147">
        <f>COUNTIF('Functional &amp; Usability'!H10:H1042,"* SR1916*")</f>
        <v>3</v>
      </c>
      <c r="D301" s="313"/>
      <c r="E301" s="313"/>
      <c r="F301" s="313"/>
      <c r="G301" s="313"/>
      <c r="H301" s="158"/>
      <c r="I301" s="216"/>
      <c r="J301" s="213"/>
      <c r="K301" s="213"/>
      <c r="L301" s="219"/>
      <c r="M301" s="211"/>
      <c r="N301" s="211"/>
      <c r="O301" s="211"/>
      <c r="P301" s="211"/>
      <c r="Q301" s="211"/>
      <c r="R301" s="211"/>
      <c r="S301" s="211"/>
      <c r="T301" s="211"/>
      <c r="U301" s="211"/>
      <c r="V301" s="211"/>
      <c r="W301" s="211"/>
      <c r="X301" s="211"/>
      <c r="Y301" s="211"/>
      <c r="Z301" s="211"/>
      <c r="AA301" s="211"/>
      <c r="AB301" s="211"/>
      <c r="AC301" s="211"/>
      <c r="AD301" s="211"/>
    </row>
    <row r="302" spans="1:30" outlineLevel="1">
      <c r="A302" s="140" t="s">
        <v>1099</v>
      </c>
      <c r="B302" s="140" t="s">
        <v>469</v>
      </c>
      <c r="C302" s="147">
        <f>COUNTIF('Functional &amp; Usability'!H10:H1042,"* SR1917*")</f>
        <v>10</v>
      </c>
      <c r="D302" s="306"/>
      <c r="E302" s="306"/>
      <c r="F302" s="306"/>
      <c r="G302" s="306"/>
      <c r="H302" s="158"/>
      <c r="I302" s="216"/>
      <c r="J302" s="213"/>
      <c r="K302" s="213"/>
      <c r="L302" s="219"/>
      <c r="M302" s="211"/>
      <c r="N302" s="211"/>
      <c r="O302" s="211"/>
      <c r="P302" s="211"/>
      <c r="Q302" s="211"/>
      <c r="R302" s="211"/>
      <c r="S302" s="211"/>
      <c r="T302" s="211"/>
      <c r="U302" s="211"/>
      <c r="V302" s="211"/>
      <c r="W302" s="211"/>
      <c r="X302" s="211"/>
      <c r="Y302" s="211"/>
      <c r="Z302" s="211"/>
      <c r="AA302" s="211"/>
      <c r="AB302" s="211"/>
      <c r="AC302" s="211"/>
      <c r="AD302" s="211"/>
    </row>
    <row r="303" spans="1:30" outlineLevel="1">
      <c r="A303" s="140" t="s">
        <v>1100</v>
      </c>
      <c r="B303" s="140" t="s">
        <v>469</v>
      </c>
      <c r="C303" s="147">
        <f>COUNTIF('Functional &amp; Usability'!H10:H1042,"* SR1918*")</f>
        <v>8</v>
      </c>
      <c r="D303" s="306"/>
      <c r="E303" s="306"/>
      <c r="F303" s="306"/>
      <c r="G303" s="306"/>
      <c r="H303" s="158"/>
      <c r="I303" s="216"/>
      <c r="J303" s="213"/>
      <c r="K303" s="213"/>
      <c r="L303" s="219"/>
      <c r="M303" s="211"/>
      <c r="N303" s="211"/>
      <c r="O303" s="211"/>
      <c r="P303" s="211"/>
      <c r="Q303" s="211"/>
      <c r="R303" s="211"/>
      <c r="S303" s="211"/>
      <c r="T303" s="211"/>
      <c r="U303" s="211"/>
      <c r="V303" s="211"/>
      <c r="W303" s="211"/>
      <c r="X303" s="211"/>
      <c r="Y303" s="211"/>
      <c r="Z303" s="211"/>
      <c r="AA303" s="211"/>
      <c r="AB303" s="211"/>
      <c r="AC303" s="211"/>
      <c r="AD303" s="211"/>
    </row>
    <row r="304" spans="1:30" outlineLevel="1">
      <c r="A304" s="140" t="s">
        <v>1101</v>
      </c>
      <c r="B304" s="140" t="s">
        <v>471</v>
      </c>
      <c r="C304" s="147">
        <f>COUNTIF('Functional &amp; Usability'!H10:H1042,"* SR1919*")</f>
        <v>3</v>
      </c>
      <c r="D304" s="313"/>
      <c r="E304" s="313"/>
      <c r="F304" s="313"/>
      <c r="G304" s="313"/>
      <c r="H304" s="158"/>
      <c r="I304" s="216"/>
      <c r="J304" s="213"/>
      <c r="K304" s="213"/>
      <c r="L304" s="219"/>
      <c r="M304" s="211"/>
      <c r="N304" s="211"/>
      <c r="O304" s="211"/>
      <c r="P304" s="211"/>
      <c r="Q304" s="211"/>
      <c r="R304" s="211"/>
      <c r="S304" s="211"/>
      <c r="T304" s="211"/>
      <c r="U304" s="211"/>
      <c r="V304" s="211"/>
      <c r="W304" s="211"/>
      <c r="X304" s="211"/>
      <c r="Y304" s="211"/>
      <c r="Z304" s="211"/>
      <c r="AA304" s="211"/>
      <c r="AB304" s="211"/>
      <c r="AC304" s="211"/>
      <c r="AD304" s="211"/>
    </row>
    <row r="305" spans="1:30" outlineLevel="1">
      <c r="A305" s="140" t="s">
        <v>1102</v>
      </c>
      <c r="B305" s="140" t="s">
        <v>470</v>
      </c>
      <c r="C305" s="147">
        <f>COUNTIF('Functional &amp; Usability'!H10:H1042,"* SR1920*")</f>
        <v>1</v>
      </c>
      <c r="D305" s="313"/>
      <c r="E305" s="313"/>
      <c r="F305" s="313"/>
      <c r="G305" s="313"/>
      <c r="H305" s="158"/>
      <c r="I305" s="216"/>
      <c r="J305" s="213"/>
      <c r="K305" s="213"/>
      <c r="L305" s="219"/>
      <c r="M305" s="211"/>
      <c r="N305" s="211"/>
      <c r="O305" s="211"/>
      <c r="P305" s="211"/>
      <c r="Q305" s="211"/>
      <c r="R305" s="211"/>
      <c r="S305" s="211"/>
      <c r="T305" s="211"/>
      <c r="U305" s="211"/>
      <c r="V305" s="211"/>
      <c r="W305" s="211"/>
      <c r="X305" s="211"/>
      <c r="Y305" s="211"/>
      <c r="Z305" s="211"/>
      <c r="AA305" s="211"/>
      <c r="AB305" s="211"/>
      <c r="AC305" s="211"/>
      <c r="AD305" s="211"/>
    </row>
    <row r="306" spans="1:30" outlineLevel="1">
      <c r="A306" s="140" t="s">
        <v>1103</v>
      </c>
      <c r="B306" s="140" t="s">
        <v>473</v>
      </c>
      <c r="C306" s="147">
        <f>COUNTIF('Functional &amp; Usability'!H10:H1042,"* SR1921*")</f>
        <v>0</v>
      </c>
      <c r="D306" s="306" t="s">
        <v>767</v>
      </c>
      <c r="E306" s="306"/>
      <c r="F306" s="306"/>
      <c r="G306" s="306"/>
      <c r="H306" s="158"/>
      <c r="I306" s="216"/>
      <c r="J306" s="213"/>
      <c r="K306" s="213"/>
      <c r="L306" s="219"/>
      <c r="M306" s="211"/>
      <c r="N306" s="211"/>
      <c r="O306" s="211"/>
      <c r="P306" s="211"/>
      <c r="Q306" s="211"/>
      <c r="R306" s="211"/>
      <c r="S306" s="211"/>
      <c r="T306" s="211"/>
      <c r="U306" s="211"/>
      <c r="V306" s="211"/>
      <c r="W306" s="211"/>
      <c r="X306" s="211"/>
      <c r="Y306" s="211"/>
      <c r="Z306" s="211"/>
      <c r="AA306" s="211"/>
      <c r="AB306" s="211"/>
      <c r="AC306" s="211"/>
      <c r="AD306" s="211"/>
    </row>
    <row r="307" spans="1:30" ht="15" outlineLevel="1">
      <c r="A307" s="140" t="s">
        <v>1104</v>
      </c>
      <c r="B307" s="140" t="s">
        <v>473</v>
      </c>
      <c r="C307" s="147">
        <f>COUNTIF('Functional &amp; Usability'!H10:H1042,"* SR1922*")</f>
        <v>0</v>
      </c>
      <c r="D307" s="306"/>
      <c r="E307" s="306"/>
      <c r="F307" s="306"/>
      <c r="G307" s="306"/>
      <c r="H307" s="158"/>
      <c r="I307" s="214"/>
      <c r="J307" s="213"/>
      <c r="K307" s="213"/>
      <c r="L307" s="219"/>
      <c r="M307" s="211"/>
      <c r="N307" s="211"/>
      <c r="O307" s="211"/>
      <c r="P307" s="211"/>
      <c r="Q307" s="211"/>
      <c r="R307" s="211"/>
      <c r="S307" s="211"/>
      <c r="T307" s="211"/>
      <c r="U307" s="211"/>
      <c r="V307" s="211"/>
      <c r="W307" s="211"/>
      <c r="X307" s="211"/>
      <c r="Y307" s="211"/>
      <c r="Z307" s="211"/>
      <c r="AA307" s="211"/>
      <c r="AB307" s="211"/>
      <c r="AC307" s="211"/>
      <c r="AD307" s="211"/>
    </row>
    <row r="308" spans="1:30" ht="15" outlineLevel="1">
      <c r="A308" s="160" t="s">
        <v>1105</v>
      </c>
      <c r="B308" s="160" t="s">
        <v>472</v>
      </c>
      <c r="C308" s="148">
        <f>SUM(C309:C311)</f>
        <v>15</v>
      </c>
      <c r="D308" s="303" t="s">
        <v>805</v>
      </c>
      <c r="E308" s="304"/>
      <c r="F308" s="304"/>
      <c r="G308" s="305"/>
      <c r="H308" s="158"/>
      <c r="I308" s="216"/>
      <c r="J308" s="213"/>
      <c r="K308" s="213"/>
      <c r="L308" s="222"/>
      <c r="M308" s="211"/>
      <c r="N308" s="211"/>
      <c r="O308" s="211"/>
      <c r="P308" s="211"/>
      <c r="Q308" s="211"/>
      <c r="R308" s="211"/>
      <c r="S308" s="211"/>
      <c r="T308" s="211"/>
      <c r="U308" s="211"/>
      <c r="V308" s="211"/>
      <c r="W308" s="211"/>
      <c r="X308" s="211"/>
      <c r="Y308" s="211"/>
      <c r="Z308" s="211"/>
      <c r="AA308" s="211"/>
      <c r="AB308" s="211"/>
      <c r="AC308" s="211"/>
      <c r="AD308" s="211"/>
    </row>
    <row r="309" spans="1:30" ht="12.75" customHeight="1" outlineLevel="1">
      <c r="A309" s="140" t="s">
        <v>1106</v>
      </c>
      <c r="B309" s="140" t="s">
        <v>673</v>
      </c>
      <c r="C309" s="147">
        <f>COUNTIF('Functional &amp; Usability'!H10:H1042,"* SR1924*")</f>
        <v>5</v>
      </c>
      <c r="D309" s="306"/>
      <c r="E309" s="306"/>
      <c r="F309" s="306"/>
      <c r="G309" s="306"/>
      <c r="H309" s="158"/>
      <c r="I309" s="216"/>
      <c r="J309" s="213"/>
      <c r="K309" s="213"/>
      <c r="L309" s="219"/>
      <c r="M309" s="211"/>
      <c r="N309" s="211"/>
      <c r="O309" s="211"/>
      <c r="P309" s="211"/>
      <c r="Q309" s="211"/>
      <c r="R309" s="211"/>
      <c r="S309" s="211"/>
      <c r="T309" s="211"/>
      <c r="U309" s="211"/>
      <c r="V309" s="211"/>
      <c r="W309" s="211"/>
      <c r="X309" s="211"/>
      <c r="Y309" s="211"/>
      <c r="Z309" s="211"/>
      <c r="AA309" s="211"/>
      <c r="AB309" s="211"/>
      <c r="AC309" s="211"/>
      <c r="AD309" s="211"/>
    </row>
    <row r="310" spans="1:30" ht="12.75" customHeight="1" outlineLevel="1">
      <c r="A310" s="140" t="s">
        <v>1107</v>
      </c>
      <c r="B310" s="140" t="s">
        <v>473</v>
      </c>
      <c r="C310" s="147">
        <f>COUNTIF('Functional &amp; Usability'!H10:H1042,"* SR1925*")</f>
        <v>0</v>
      </c>
      <c r="D310" s="306" t="s">
        <v>1316</v>
      </c>
      <c r="E310" s="306"/>
      <c r="F310" s="306"/>
      <c r="G310" s="306"/>
      <c r="H310" s="158"/>
      <c r="I310" s="216"/>
      <c r="J310" s="213"/>
      <c r="K310" s="213"/>
      <c r="L310" s="219"/>
      <c r="M310" s="211"/>
      <c r="N310" s="211"/>
      <c r="O310" s="211"/>
      <c r="P310" s="211"/>
      <c r="Q310" s="211"/>
      <c r="R310" s="211"/>
      <c r="S310" s="211"/>
      <c r="T310" s="211"/>
      <c r="U310" s="211"/>
      <c r="V310" s="211"/>
      <c r="W310" s="211"/>
      <c r="X310" s="211"/>
      <c r="Y310" s="211"/>
      <c r="Z310" s="211"/>
      <c r="AA310" s="211"/>
      <c r="AB310" s="211"/>
      <c r="AC310" s="211"/>
      <c r="AD310" s="211"/>
    </row>
    <row r="311" spans="1:30" ht="12.75" customHeight="1" outlineLevel="1">
      <c r="A311" s="140" t="s">
        <v>1108</v>
      </c>
      <c r="B311" s="140" t="s">
        <v>673</v>
      </c>
      <c r="C311" s="147">
        <f>COUNTIF('Functional &amp; Usability'!H10:H1042,"* SR1926*")</f>
        <v>10</v>
      </c>
      <c r="D311" s="306"/>
      <c r="E311" s="306"/>
      <c r="F311" s="306"/>
      <c r="G311" s="306"/>
      <c r="H311" s="158"/>
      <c r="I311" s="214"/>
      <c r="J311" s="213"/>
      <c r="K311" s="213"/>
      <c r="L311" s="219"/>
      <c r="M311" s="211"/>
      <c r="N311" s="211"/>
      <c r="O311" s="211"/>
      <c r="P311" s="211"/>
      <c r="Q311" s="211"/>
      <c r="R311" s="211"/>
      <c r="S311" s="211"/>
      <c r="T311" s="211"/>
      <c r="U311" s="211"/>
      <c r="V311" s="211"/>
      <c r="W311" s="211"/>
      <c r="X311" s="211"/>
      <c r="Y311" s="211"/>
      <c r="Z311" s="211"/>
      <c r="AA311" s="211"/>
      <c r="AB311" s="211"/>
      <c r="AC311" s="211"/>
      <c r="AD311" s="211"/>
    </row>
    <row r="312" spans="1:30" ht="15" outlineLevel="1">
      <c r="A312" s="160" t="s">
        <v>1109</v>
      </c>
      <c r="B312" s="160" t="s">
        <v>673</v>
      </c>
      <c r="C312" s="148">
        <f>SUM(C313:C317)</f>
        <v>25</v>
      </c>
      <c r="D312" s="303" t="s">
        <v>524</v>
      </c>
      <c r="E312" s="304"/>
      <c r="F312" s="304"/>
      <c r="G312" s="305"/>
      <c r="H312" s="158"/>
      <c r="I312" s="216"/>
      <c r="J312" s="213"/>
      <c r="K312" s="213"/>
      <c r="L312" s="222"/>
      <c r="M312" s="211"/>
      <c r="N312" s="211"/>
      <c r="O312" s="211"/>
      <c r="P312" s="211"/>
      <c r="Q312" s="211"/>
      <c r="R312" s="211"/>
      <c r="S312" s="211"/>
      <c r="T312" s="211"/>
      <c r="U312" s="211"/>
      <c r="V312" s="211"/>
      <c r="W312" s="211"/>
      <c r="X312" s="211"/>
      <c r="Y312" s="211"/>
      <c r="Z312" s="211"/>
      <c r="AA312" s="211"/>
      <c r="AB312" s="211"/>
      <c r="AC312" s="211"/>
      <c r="AD312" s="211"/>
    </row>
    <row r="313" spans="1:30" ht="12.75" customHeight="1" outlineLevel="1">
      <c r="A313" s="140" t="s">
        <v>1110</v>
      </c>
      <c r="B313" s="140" t="s">
        <v>673</v>
      </c>
      <c r="C313" s="147">
        <f>COUNTIF('Functional &amp; Usability'!H10:H1042,"* SR1928*")</f>
        <v>5</v>
      </c>
      <c r="D313" s="306"/>
      <c r="E313" s="306"/>
      <c r="F313" s="306"/>
      <c r="G313" s="306"/>
      <c r="H313" s="158"/>
      <c r="I313" s="216"/>
      <c r="J313" s="213"/>
      <c r="K313" s="213"/>
      <c r="L313" s="219"/>
      <c r="M313" s="211"/>
      <c r="N313" s="211"/>
      <c r="O313" s="211"/>
      <c r="P313" s="211"/>
      <c r="Q313" s="211"/>
      <c r="R313" s="211"/>
      <c r="S313" s="211"/>
      <c r="T313" s="211"/>
      <c r="U313" s="211"/>
      <c r="V313" s="211"/>
      <c r="W313" s="211"/>
      <c r="X313" s="211"/>
      <c r="Y313" s="211"/>
      <c r="Z313" s="211"/>
      <c r="AA313" s="211"/>
      <c r="AB313" s="211"/>
      <c r="AC313" s="211"/>
      <c r="AD313" s="211"/>
    </row>
    <row r="314" spans="1:30" ht="12.75" customHeight="1" outlineLevel="1">
      <c r="A314" s="140" t="s">
        <v>1111</v>
      </c>
      <c r="B314" s="140" t="s">
        <v>673</v>
      </c>
      <c r="C314" s="147">
        <f>COUNTIF('Functional &amp; Usability'!H10:H1042,"* SR1929*")</f>
        <v>5</v>
      </c>
      <c r="D314" s="306"/>
      <c r="E314" s="306"/>
      <c r="F314" s="306"/>
      <c r="G314" s="306"/>
      <c r="H314" s="158"/>
      <c r="I314" s="216"/>
      <c r="J314" s="213"/>
      <c r="K314" s="213"/>
      <c r="L314" s="219"/>
      <c r="M314" s="211"/>
      <c r="N314" s="211"/>
      <c r="O314" s="211"/>
      <c r="P314" s="211"/>
      <c r="Q314" s="211"/>
      <c r="R314" s="211"/>
      <c r="S314" s="211"/>
      <c r="T314" s="211"/>
      <c r="U314" s="211"/>
      <c r="V314" s="211"/>
      <c r="W314" s="211"/>
      <c r="X314" s="211"/>
      <c r="Y314" s="211"/>
      <c r="Z314" s="211"/>
      <c r="AA314" s="211"/>
      <c r="AB314" s="211"/>
      <c r="AC314" s="211"/>
      <c r="AD314" s="211"/>
    </row>
    <row r="315" spans="1:30" ht="12.75" customHeight="1" outlineLevel="1">
      <c r="A315" s="140" t="s">
        <v>1112</v>
      </c>
      <c r="B315" s="140" t="s">
        <v>673</v>
      </c>
      <c r="C315" s="147">
        <f>COUNTIF('Functional &amp; Usability'!H10:H1042,"* SR1930*")</f>
        <v>5</v>
      </c>
      <c r="D315" s="306"/>
      <c r="E315" s="306"/>
      <c r="F315" s="306"/>
      <c r="G315" s="306"/>
      <c r="H315" s="158"/>
      <c r="I315" s="216"/>
      <c r="J315" s="213"/>
      <c r="K315" s="213"/>
      <c r="L315" s="219"/>
      <c r="M315" s="211"/>
      <c r="N315" s="211"/>
      <c r="O315" s="211"/>
      <c r="P315" s="211"/>
      <c r="Q315" s="211"/>
      <c r="R315" s="211"/>
      <c r="S315" s="211"/>
      <c r="T315" s="211"/>
      <c r="U315" s="211"/>
      <c r="V315" s="211"/>
      <c r="W315" s="211"/>
      <c r="X315" s="211"/>
      <c r="Y315" s="211"/>
      <c r="Z315" s="211"/>
      <c r="AA315" s="211"/>
      <c r="AB315" s="211"/>
      <c r="AC315" s="211"/>
      <c r="AD315" s="211"/>
    </row>
    <row r="316" spans="1:30" ht="12.75" customHeight="1" outlineLevel="1">
      <c r="A316" s="140" t="s">
        <v>1113</v>
      </c>
      <c r="B316" s="140" t="s">
        <v>673</v>
      </c>
      <c r="C316" s="147">
        <f>COUNTIF('Functional &amp; Usability'!H10:H1042,"* SR1931*")</f>
        <v>5</v>
      </c>
      <c r="D316" s="306"/>
      <c r="E316" s="306"/>
      <c r="F316" s="306"/>
      <c r="G316" s="306"/>
      <c r="H316" s="158"/>
      <c r="I316" s="216"/>
      <c r="J316" s="213"/>
      <c r="K316" s="213"/>
      <c r="L316" s="219"/>
      <c r="M316" s="211"/>
      <c r="N316" s="211"/>
      <c r="O316" s="211"/>
      <c r="P316" s="211"/>
      <c r="Q316" s="211"/>
      <c r="R316" s="211"/>
      <c r="S316" s="211"/>
      <c r="T316" s="211"/>
      <c r="U316" s="211"/>
      <c r="V316" s="211"/>
      <c r="W316" s="211"/>
      <c r="X316" s="211"/>
      <c r="Y316" s="211"/>
      <c r="Z316" s="211"/>
      <c r="AA316" s="211"/>
      <c r="AB316" s="211"/>
      <c r="AC316" s="211"/>
      <c r="AD316" s="211"/>
    </row>
    <row r="317" spans="1:30" ht="12.75" customHeight="1" outlineLevel="1">
      <c r="A317" s="140" t="s">
        <v>1114</v>
      </c>
      <c r="B317" s="140" t="s">
        <v>673</v>
      </c>
      <c r="C317" s="147">
        <f>COUNTIF('Functional &amp; Usability'!H10:H1042,"* SR1932*")</f>
        <v>5</v>
      </c>
      <c r="D317" s="306"/>
      <c r="E317" s="306"/>
      <c r="F317" s="306"/>
      <c r="G317" s="306"/>
      <c r="H317" s="158"/>
      <c r="I317" s="214"/>
      <c r="J317" s="213"/>
      <c r="K317" s="213"/>
      <c r="L317" s="219"/>
      <c r="M317" s="211"/>
      <c r="N317" s="211"/>
      <c r="O317" s="211"/>
      <c r="P317" s="211"/>
      <c r="Q317" s="211"/>
      <c r="R317" s="211"/>
      <c r="S317" s="211"/>
      <c r="T317" s="211"/>
      <c r="U317" s="211"/>
      <c r="V317" s="211"/>
      <c r="W317" s="211"/>
      <c r="X317" s="211"/>
      <c r="Y317" s="211"/>
      <c r="Z317" s="211"/>
      <c r="AA317" s="211"/>
      <c r="AB317" s="211"/>
      <c r="AC317" s="211"/>
      <c r="AD317" s="211"/>
    </row>
    <row r="318" spans="1:30" ht="15" outlineLevel="1">
      <c r="A318" s="160" t="s">
        <v>1115</v>
      </c>
      <c r="B318" s="160" t="s">
        <v>673</v>
      </c>
      <c r="C318" s="148">
        <f>SUM(C319:C324)</f>
        <v>30</v>
      </c>
      <c r="D318" s="303" t="s">
        <v>523</v>
      </c>
      <c r="E318" s="304"/>
      <c r="F318" s="304"/>
      <c r="G318" s="305"/>
      <c r="H318" s="158"/>
      <c r="I318" s="216"/>
      <c r="J318" s="213"/>
      <c r="K318" s="213"/>
      <c r="L318" s="222"/>
      <c r="M318" s="211"/>
      <c r="N318" s="211"/>
      <c r="O318" s="211"/>
      <c r="P318" s="211"/>
      <c r="Q318" s="211"/>
      <c r="R318" s="211"/>
      <c r="S318" s="211"/>
      <c r="T318" s="211"/>
      <c r="U318" s="211"/>
      <c r="V318" s="211"/>
      <c r="W318" s="211"/>
      <c r="X318" s="211"/>
      <c r="Y318" s="211"/>
      <c r="Z318" s="211"/>
      <c r="AA318" s="211"/>
      <c r="AB318" s="211"/>
      <c r="AC318" s="211"/>
      <c r="AD318" s="211"/>
    </row>
    <row r="319" spans="1:30" ht="12.75" customHeight="1" outlineLevel="1">
      <c r="A319" s="140" t="s">
        <v>1116</v>
      </c>
      <c r="B319" s="140" t="s">
        <v>673</v>
      </c>
      <c r="C319" s="147">
        <f>COUNTIF('Functional &amp; Usability'!H10:H1042,"* SR1934*")</f>
        <v>5</v>
      </c>
      <c r="D319" s="306"/>
      <c r="E319" s="306"/>
      <c r="F319" s="306"/>
      <c r="G319" s="306"/>
      <c r="H319" s="158"/>
      <c r="I319" s="216"/>
      <c r="J319" s="213"/>
      <c r="K319" s="213"/>
      <c r="L319" s="219"/>
      <c r="M319" s="211"/>
      <c r="N319" s="211"/>
      <c r="O319" s="211"/>
      <c r="P319" s="211"/>
      <c r="Q319" s="211"/>
      <c r="R319" s="211"/>
      <c r="S319" s="211"/>
      <c r="T319" s="211"/>
      <c r="U319" s="211"/>
      <c r="V319" s="211"/>
      <c r="W319" s="211"/>
      <c r="X319" s="211"/>
      <c r="Y319" s="211"/>
      <c r="Z319" s="211"/>
      <c r="AA319" s="211"/>
      <c r="AB319" s="211"/>
      <c r="AC319" s="211"/>
      <c r="AD319" s="211"/>
    </row>
    <row r="320" spans="1:30" ht="12.75" customHeight="1" outlineLevel="1">
      <c r="A320" s="140" t="s">
        <v>1117</v>
      </c>
      <c r="B320" s="140" t="s">
        <v>673</v>
      </c>
      <c r="C320" s="147">
        <f>COUNTIF('Functional &amp; Usability'!H10:H1042,"* SR1935*")</f>
        <v>5</v>
      </c>
      <c r="D320" s="306"/>
      <c r="E320" s="306"/>
      <c r="F320" s="306"/>
      <c r="G320" s="306"/>
      <c r="H320" s="158"/>
      <c r="I320" s="216"/>
      <c r="J320" s="213"/>
      <c r="K320" s="213"/>
      <c r="L320" s="219"/>
      <c r="M320" s="211"/>
      <c r="N320" s="211"/>
      <c r="O320" s="211"/>
      <c r="P320" s="211"/>
      <c r="Q320" s="211"/>
      <c r="R320" s="211"/>
      <c r="S320" s="211"/>
      <c r="T320" s="211"/>
      <c r="U320" s="211"/>
      <c r="V320" s="211"/>
      <c r="W320" s="211"/>
      <c r="X320" s="211"/>
      <c r="Y320" s="211"/>
      <c r="Z320" s="211"/>
      <c r="AA320" s="211"/>
      <c r="AB320" s="211"/>
      <c r="AC320" s="211"/>
      <c r="AD320" s="211"/>
    </row>
    <row r="321" spans="1:30" ht="12.75" customHeight="1" outlineLevel="1">
      <c r="A321" s="140" t="s">
        <v>1118</v>
      </c>
      <c r="B321" s="140" t="s">
        <v>673</v>
      </c>
      <c r="C321" s="147">
        <f>COUNTIF('Functional &amp; Usability'!H10:H1042,"* SR1936*")</f>
        <v>5</v>
      </c>
      <c r="D321" s="306"/>
      <c r="E321" s="306"/>
      <c r="F321" s="306"/>
      <c r="G321" s="306"/>
      <c r="H321" s="158"/>
      <c r="I321" s="216"/>
      <c r="J321" s="213"/>
      <c r="K321" s="213"/>
      <c r="L321" s="219"/>
      <c r="M321" s="211"/>
      <c r="N321" s="211"/>
      <c r="O321" s="211"/>
      <c r="P321" s="211"/>
      <c r="Q321" s="211"/>
      <c r="R321" s="211"/>
      <c r="S321" s="211"/>
      <c r="T321" s="211"/>
      <c r="U321" s="211"/>
      <c r="V321" s="211"/>
      <c r="W321" s="211"/>
      <c r="X321" s="211"/>
      <c r="Y321" s="211"/>
      <c r="Z321" s="211"/>
      <c r="AA321" s="211"/>
      <c r="AB321" s="211"/>
      <c r="AC321" s="211"/>
      <c r="AD321" s="211"/>
    </row>
    <row r="322" spans="1:30" ht="12.75" customHeight="1" outlineLevel="1">
      <c r="A322" s="140" t="s">
        <v>1119</v>
      </c>
      <c r="B322" s="140" t="s">
        <v>673</v>
      </c>
      <c r="C322" s="147">
        <f>COUNTIF('Functional &amp; Usability'!H10:H1042,"* SR1937*")</f>
        <v>5</v>
      </c>
      <c r="D322" s="306"/>
      <c r="E322" s="306"/>
      <c r="F322" s="306"/>
      <c r="G322" s="306"/>
      <c r="H322" s="158"/>
      <c r="I322" s="216"/>
      <c r="J322" s="213"/>
      <c r="K322" s="213"/>
      <c r="L322" s="219"/>
      <c r="M322" s="211"/>
      <c r="N322" s="211"/>
      <c r="O322" s="211"/>
      <c r="P322" s="211"/>
      <c r="Q322" s="211"/>
      <c r="R322" s="211"/>
      <c r="S322" s="211"/>
      <c r="T322" s="211"/>
      <c r="U322" s="211"/>
      <c r="V322" s="211"/>
      <c r="W322" s="211"/>
      <c r="X322" s="211"/>
      <c r="Y322" s="211"/>
      <c r="Z322" s="211"/>
      <c r="AA322" s="211"/>
      <c r="AB322" s="211"/>
      <c r="AC322" s="211"/>
      <c r="AD322" s="211"/>
    </row>
    <row r="323" spans="1:30" ht="12.75" customHeight="1" outlineLevel="1">
      <c r="A323" s="140" t="s">
        <v>1120</v>
      </c>
      <c r="B323" s="140" t="s">
        <v>673</v>
      </c>
      <c r="C323" s="147">
        <f>COUNTIF('Functional &amp; Usability'!H10:H1042,"* SR1938*")</f>
        <v>5</v>
      </c>
      <c r="D323" s="306"/>
      <c r="E323" s="306"/>
      <c r="F323" s="306"/>
      <c r="G323" s="306"/>
      <c r="H323" s="158"/>
      <c r="I323" s="216"/>
      <c r="J323" s="213"/>
      <c r="K323" s="213"/>
      <c r="L323" s="219"/>
      <c r="M323" s="211"/>
      <c r="N323" s="211"/>
      <c r="O323" s="211"/>
      <c r="P323" s="211"/>
      <c r="Q323" s="211"/>
      <c r="R323" s="211"/>
      <c r="S323" s="211"/>
      <c r="T323" s="211"/>
      <c r="U323" s="211"/>
      <c r="V323" s="211"/>
      <c r="W323" s="211"/>
      <c r="X323" s="211"/>
      <c r="Y323" s="211"/>
      <c r="Z323" s="211"/>
      <c r="AA323" s="211"/>
      <c r="AB323" s="211"/>
      <c r="AC323" s="211"/>
      <c r="AD323" s="211"/>
    </row>
    <row r="324" spans="1:30" ht="12.75" customHeight="1" outlineLevel="1">
      <c r="A324" s="140" t="s">
        <v>1121</v>
      </c>
      <c r="B324" s="140" t="s">
        <v>673</v>
      </c>
      <c r="C324" s="147">
        <f>COUNTIF('Functional &amp; Usability'!H10:H1042,"* SR1939*")</f>
        <v>5</v>
      </c>
      <c r="D324" s="306"/>
      <c r="E324" s="306"/>
      <c r="F324" s="306"/>
      <c r="G324" s="306"/>
      <c r="H324" s="158"/>
      <c r="I324" s="214"/>
      <c r="J324" s="213"/>
      <c r="K324" s="213"/>
      <c r="L324" s="219"/>
      <c r="M324" s="211"/>
      <c r="N324" s="211"/>
      <c r="O324" s="211"/>
      <c r="P324" s="211"/>
      <c r="Q324" s="211"/>
      <c r="R324" s="211"/>
      <c r="S324" s="211"/>
      <c r="T324" s="211"/>
      <c r="U324" s="211"/>
      <c r="V324" s="211"/>
      <c r="W324" s="211"/>
      <c r="X324" s="211"/>
      <c r="Y324" s="211"/>
      <c r="Z324" s="211"/>
      <c r="AA324" s="211"/>
      <c r="AB324" s="211"/>
      <c r="AC324" s="211"/>
      <c r="AD324" s="211"/>
    </row>
    <row r="325" spans="1:30" ht="15" outlineLevel="1">
      <c r="A325" s="160" t="s">
        <v>1122</v>
      </c>
      <c r="B325" s="160" t="s">
        <v>673</v>
      </c>
      <c r="C325" s="148">
        <f>SUM(C326:C329)</f>
        <v>20</v>
      </c>
      <c r="D325" s="303" t="s">
        <v>522</v>
      </c>
      <c r="E325" s="304"/>
      <c r="F325" s="304"/>
      <c r="G325" s="305"/>
      <c r="H325" s="158"/>
      <c r="I325" s="216"/>
      <c r="J325" s="213"/>
      <c r="K325" s="213"/>
      <c r="L325" s="222"/>
      <c r="M325" s="211"/>
      <c r="N325" s="211"/>
      <c r="O325" s="211"/>
      <c r="P325" s="211"/>
      <c r="Q325" s="211"/>
      <c r="R325" s="211"/>
      <c r="S325" s="211"/>
      <c r="T325" s="211"/>
      <c r="U325" s="211"/>
      <c r="V325" s="211"/>
      <c r="W325" s="211"/>
      <c r="X325" s="211"/>
      <c r="Y325" s="211"/>
      <c r="Z325" s="211"/>
      <c r="AA325" s="211"/>
      <c r="AB325" s="211"/>
      <c r="AC325" s="211"/>
      <c r="AD325" s="211"/>
    </row>
    <row r="326" spans="1:30" outlineLevel="1">
      <c r="A326" s="140" t="s">
        <v>1123</v>
      </c>
      <c r="B326" s="140" t="s">
        <v>673</v>
      </c>
      <c r="C326" s="147">
        <f>COUNTIF('Functional &amp; Usability'!H10:H1042,"* SR1941*")</f>
        <v>5</v>
      </c>
      <c r="D326" s="306"/>
      <c r="E326" s="306"/>
      <c r="F326" s="306"/>
      <c r="G326" s="306"/>
      <c r="H326" s="158"/>
      <c r="I326" s="216"/>
      <c r="J326" s="213"/>
      <c r="K326" s="213"/>
      <c r="L326" s="219"/>
      <c r="M326" s="211"/>
      <c r="N326" s="211"/>
      <c r="O326" s="211"/>
      <c r="P326" s="211"/>
      <c r="Q326" s="211"/>
      <c r="R326" s="211"/>
      <c r="S326" s="211"/>
      <c r="T326" s="211"/>
      <c r="U326" s="211"/>
      <c r="V326" s="211"/>
      <c r="W326" s="211"/>
      <c r="X326" s="211"/>
      <c r="Y326" s="211"/>
      <c r="Z326" s="211"/>
      <c r="AA326" s="211"/>
      <c r="AB326" s="211"/>
      <c r="AC326" s="211"/>
      <c r="AD326" s="211"/>
    </row>
    <row r="327" spans="1:30" outlineLevel="1">
      <c r="A327" s="140" t="s">
        <v>1124</v>
      </c>
      <c r="B327" s="140" t="s">
        <v>673</v>
      </c>
      <c r="C327" s="147">
        <f>COUNTIF('Functional &amp; Usability'!H10:H1042,"* SR1942*")</f>
        <v>5</v>
      </c>
      <c r="D327" s="306"/>
      <c r="E327" s="306"/>
      <c r="F327" s="306"/>
      <c r="G327" s="306"/>
      <c r="H327" s="158"/>
      <c r="I327" s="216"/>
      <c r="J327" s="213"/>
      <c r="K327" s="213"/>
      <c r="L327" s="219"/>
      <c r="M327" s="211"/>
      <c r="N327" s="211"/>
      <c r="O327" s="211"/>
      <c r="P327" s="211"/>
      <c r="Q327" s="211"/>
      <c r="R327" s="211"/>
      <c r="S327" s="211"/>
      <c r="T327" s="211"/>
      <c r="U327" s="211"/>
      <c r="V327" s="211"/>
      <c r="W327" s="211"/>
      <c r="X327" s="211"/>
      <c r="Y327" s="211"/>
      <c r="Z327" s="211"/>
      <c r="AA327" s="211"/>
      <c r="AB327" s="211"/>
      <c r="AC327" s="211"/>
      <c r="AD327" s="211"/>
    </row>
    <row r="328" spans="1:30" outlineLevel="1">
      <c r="A328" s="140" t="s">
        <v>1125</v>
      </c>
      <c r="B328" s="140" t="s">
        <v>673</v>
      </c>
      <c r="C328" s="147">
        <f>COUNTIF('Functional &amp; Usability'!H10:H1042,"* SR1943*")</f>
        <v>5</v>
      </c>
      <c r="D328" s="306"/>
      <c r="E328" s="306"/>
      <c r="F328" s="306"/>
      <c r="G328" s="306"/>
      <c r="H328" s="158"/>
      <c r="I328" s="216"/>
      <c r="J328" s="213"/>
      <c r="K328" s="213"/>
      <c r="L328" s="219"/>
      <c r="M328" s="211"/>
      <c r="N328" s="211"/>
      <c r="O328" s="211"/>
      <c r="P328" s="211"/>
      <c r="Q328" s="211"/>
      <c r="R328" s="211"/>
      <c r="S328" s="211"/>
      <c r="T328" s="211"/>
      <c r="U328" s="211"/>
      <c r="V328" s="211"/>
      <c r="W328" s="211"/>
      <c r="X328" s="211"/>
      <c r="Y328" s="211"/>
      <c r="Z328" s="211"/>
      <c r="AA328" s="211"/>
      <c r="AB328" s="211"/>
      <c r="AC328" s="211"/>
      <c r="AD328" s="211"/>
    </row>
    <row r="329" spans="1:30" ht="15" outlineLevel="1">
      <c r="A329" s="140" t="s">
        <v>1126</v>
      </c>
      <c r="B329" s="140" t="s">
        <v>673</v>
      </c>
      <c r="C329" s="147">
        <f>COUNTIF('Functional &amp; Usability'!H10:H1042,"* SR1944*")</f>
        <v>5</v>
      </c>
      <c r="D329" s="306"/>
      <c r="E329" s="306"/>
      <c r="F329" s="306"/>
      <c r="G329" s="306"/>
      <c r="H329" s="158"/>
      <c r="I329" s="214"/>
      <c r="J329" s="213"/>
      <c r="K329" s="213"/>
      <c r="L329" s="219"/>
      <c r="M329" s="211"/>
      <c r="N329" s="211"/>
      <c r="O329" s="211"/>
      <c r="P329" s="211"/>
      <c r="Q329" s="211"/>
      <c r="R329" s="211"/>
      <c r="S329" s="211"/>
      <c r="T329" s="211"/>
      <c r="U329" s="211"/>
      <c r="V329" s="211"/>
      <c r="W329" s="211"/>
      <c r="X329" s="211"/>
      <c r="Y329" s="211"/>
      <c r="Z329" s="211"/>
      <c r="AA329" s="211"/>
      <c r="AB329" s="211"/>
      <c r="AC329" s="211"/>
      <c r="AD329" s="211"/>
    </row>
    <row r="330" spans="1:30" ht="15" outlineLevel="1">
      <c r="A330" s="160" t="s">
        <v>1127</v>
      </c>
      <c r="B330" s="160" t="s">
        <v>572</v>
      </c>
      <c r="C330" s="148">
        <f>SUM(C331:C335)</f>
        <v>0</v>
      </c>
      <c r="D330" s="303" t="s">
        <v>521</v>
      </c>
      <c r="E330" s="304"/>
      <c r="F330" s="304"/>
      <c r="G330" s="305"/>
      <c r="H330" s="158"/>
      <c r="I330" s="216"/>
      <c r="J330" s="213"/>
      <c r="K330" s="213"/>
      <c r="L330" s="222"/>
      <c r="M330" s="211"/>
      <c r="N330" s="211"/>
      <c r="O330" s="211"/>
      <c r="P330" s="211"/>
      <c r="Q330" s="211"/>
      <c r="R330" s="211"/>
      <c r="S330" s="211"/>
      <c r="T330" s="211"/>
      <c r="U330" s="211"/>
      <c r="V330" s="211"/>
      <c r="W330" s="211"/>
      <c r="X330" s="211"/>
      <c r="Y330" s="211"/>
      <c r="Z330" s="211"/>
      <c r="AA330" s="211"/>
      <c r="AB330" s="211"/>
      <c r="AC330" s="211"/>
      <c r="AD330" s="211"/>
    </row>
    <row r="331" spans="1:30" outlineLevel="1">
      <c r="A331" s="140" t="s">
        <v>1128</v>
      </c>
      <c r="B331" s="140" t="s">
        <v>473</v>
      </c>
      <c r="C331" s="147">
        <f>COUNTIF('Functional &amp; Usability'!H10:H1042,"* SR1946*")</f>
        <v>0</v>
      </c>
      <c r="D331" s="306" t="s">
        <v>768</v>
      </c>
      <c r="E331" s="306"/>
      <c r="F331" s="306"/>
      <c r="G331" s="306"/>
      <c r="H331" s="158"/>
      <c r="I331" s="216"/>
      <c r="J331" s="213"/>
      <c r="K331" s="213"/>
      <c r="L331" s="219"/>
      <c r="M331" s="211"/>
      <c r="N331" s="211"/>
      <c r="O331" s="211"/>
      <c r="P331" s="211"/>
      <c r="Q331" s="211"/>
      <c r="R331" s="211"/>
      <c r="S331" s="211"/>
      <c r="T331" s="211"/>
      <c r="U331" s="211"/>
      <c r="V331" s="211"/>
      <c r="W331" s="211"/>
      <c r="X331" s="211"/>
      <c r="Y331" s="211"/>
      <c r="Z331" s="211"/>
      <c r="AA331" s="211"/>
      <c r="AB331" s="211"/>
      <c r="AC331" s="211"/>
      <c r="AD331" s="211"/>
    </row>
    <row r="332" spans="1:30" outlineLevel="1">
      <c r="A332" s="140" t="s">
        <v>1129</v>
      </c>
      <c r="B332" s="140" t="s">
        <v>473</v>
      </c>
      <c r="C332" s="147">
        <f>COUNTIF('Functional &amp; Usability'!H10:H1042,"* SR1947*")</f>
        <v>0</v>
      </c>
      <c r="D332" s="306" t="s">
        <v>769</v>
      </c>
      <c r="E332" s="306"/>
      <c r="F332" s="306"/>
      <c r="G332" s="306"/>
      <c r="H332" s="158"/>
      <c r="I332" s="216"/>
      <c r="J332" s="213"/>
      <c r="K332" s="213"/>
      <c r="L332" s="219"/>
      <c r="M332" s="211"/>
      <c r="N332" s="211"/>
      <c r="O332" s="211"/>
      <c r="P332" s="211"/>
      <c r="Q332" s="211"/>
      <c r="R332" s="211"/>
      <c r="S332" s="211"/>
      <c r="T332" s="211"/>
      <c r="U332" s="211"/>
      <c r="V332" s="211"/>
      <c r="W332" s="211"/>
      <c r="X332" s="211"/>
      <c r="Y332" s="211"/>
      <c r="Z332" s="211"/>
      <c r="AA332" s="211"/>
      <c r="AB332" s="211"/>
      <c r="AC332" s="211"/>
      <c r="AD332" s="211"/>
    </row>
    <row r="333" spans="1:30" outlineLevel="1">
      <c r="A333" s="140" t="s">
        <v>1130</v>
      </c>
      <c r="B333" s="140" t="s">
        <v>473</v>
      </c>
      <c r="C333" s="147">
        <f>COUNTIF('Functional &amp; Usability'!H10:H1042,"* SR1948*")</f>
        <v>0</v>
      </c>
      <c r="D333" s="306" t="s">
        <v>770</v>
      </c>
      <c r="E333" s="306"/>
      <c r="F333" s="306"/>
      <c r="G333" s="306"/>
      <c r="H333" s="158"/>
      <c r="I333" s="216"/>
      <c r="J333" s="213"/>
      <c r="K333" s="213"/>
      <c r="L333" s="219"/>
      <c r="M333" s="211"/>
      <c r="N333" s="211"/>
      <c r="O333" s="211"/>
      <c r="P333" s="211"/>
      <c r="Q333" s="211"/>
      <c r="R333" s="211"/>
      <c r="S333" s="211"/>
      <c r="T333" s="211"/>
      <c r="U333" s="211"/>
      <c r="V333" s="211"/>
      <c r="W333" s="211"/>
      <c r="X333" s="211"/>
      <c r="Y333" s="211"/>
      <c r="Z333" s="211"/>
      <c r="AA333" s="211"/>
      <c r="AB333" s="211"/>
      <c r="AC333" s="211"/>
      <c r="AD333" s="211"/>
    </row>
    <row r="334" spans="1:30" outlineLevel="1">
      <c r="A334" s="140" t="s">
        <v>1131</v>
      </c>
      <c r="B334" s="140" t="s">
        <v>473</v>
      </c>
      <c r="C334" s="147">
        <f>COUNTIF('Functional &amp; Usability'!H10:H1042,"* SR1949*")</f>
        <v>0</v>
      </c>
      <c r="D334" s="306" t="s">
        <v>771</v>
      </c>
      <c r="E334" s="306"/>
      <c r="F334" s="306"/>
      <c r="G334" s="306"/>
      <c r="H334" s="158"/>
      <c r="I334" s="216"/>
      <c r="J334" s="213"/>
      <c r="K334" s="213"/>
      <c r="L334" s="219"/>
      <c r="M334" s="211"/>
      <c r="N334" s="211"/>
      <c r="O334" s="211"/>
      <c r="P334" s="211"/>
      <c r="Q334" s="211"/>
      <c r="R334" s="211"/>
      <c r="S334" s="211"/>
      <c r="T334" s="211"/>
      <c r="U334" s="211"/>
      <c r="V334" s="211"/>
      <c r="W334" s="211"/>
      <c r="X334" s="211"/>
      <c r="Y334" s="211"/>
      <c r="Z334" s="211"/>
      <c r="AA334" s="211"/>
      <c r="AB334" s="211"/>
      <c r="AC334" s="211"/>
      <c r="AD334" s="211"/>
    </row>
    <row r="335" spans="1:30" ht="15" outlineLevel="1">
      <c r="A335" s="140" t="s">
        <v>1132</v>
      </c>
      <c r="B335" s="140" t="s">
        <v>473</v>
      </c>
      <c r="C335" s="147">
        <f>COUNTIF('Functional &amp; Usability'!H10:H1042,"* SR1950*")</f>
        <v>0</v>
      </c>
      <c r="D335" s="306" t="s">
        <v>772</v>
      </c>
      <c r="E335" s="306"/>
      <c r="F335" s="306"/>
      <c r="G335" s="306"/>
      <c r="H335" s="158"/>
      <c r="I335" s="214"/>
      <c r="J335" s="213"/>
      <c r="K335" s="213"/>
      <c r="L335" s="219"/>
      <c r="M335" s="211"/>
      <c r="N335" s="211"/>
      <c r="O335" s="211"/>
      <c r="P335" s="211"/>
      <c r="Q335" s="211"/>
      <c r="R335" s="211"/>
      <c r="S335" s="211"/>
      <c r="T335" s="211"/>
      <c r="U335" s="211"/>
      <c r="V335" s="211"/>
      <c r="W335" s="211"/>
      <c r="X335" s="211"/>
      <c r="Y335" s="211"/>
      <c r="Z335" s="211"/>
      <c r="AA335" s="211"/>
      <c r="AB335" s="211"/>
      <c r="AC335" s="211"/>
      <c r="AD335" s="211"/>
    </row>
    <row r="336" spans="1:30" ht="15" outlineLevel="1">
      <c r="A336" s="160" t="s">
        <v>1133</v>
      </c>
      <c r="B336" s="160" t="s">
        <v>572</v>
      </c>
      <c r="C336" s="148">
        <f>SUM(C337:C339)</f>
        <v>0</v>
      </c>
      <c r="D336" s="303" t="s">
        <v>520</v>
      </c>
      <c r="E336" s="304"/>
      <c r="F336" s="304"/>
      <c r="G336" s="305"/>
      <c r="H336" s="158"/>
      <c r="I336" s="216"/>
      <c r="J336" s="213"/>
      <c r="K336" s="213"/>
      <c r="L336" s="222"/>
      <c r="M336" s="211"/>
      <c r="N336" s="211"/>
      <c r="O336" s="211"/>
      <c r="P336" s="211"/>
      <c r="Q336" s="211"/>
      <c r="R336" s="211"/>
      <c r="S336" s="211"/>
      <c r="T336" s="211"/>
      <c r="U336" s="211"/>
      <c r="V336" s="211"/>
      <c r="W336" s="211"/>
      <c r="X336" s="211"/>
      <c r="Y336" s="211"/>
      <c r="Z336" s="211"/>
      <c r="AA336" s="211"/>
      <c r="AB336" s="211"/>
      <c r="AC336" s="211"/>
      <c r="AD336" s="211"/>
    </row>
    <row r="337" spans="1:30" outlineLevel="1">
      <c r="A337" s="140" t="s">
        <v>1134</v>
      </c>
      <c r="B337" s="140" t="s">
        <v>473</v>
      </c>
      <c r="C337" s="147">
        <f>COUNTIF('Functional &amp; Usability'!H10:H1042,"* SR1952*")</f>
        <v>0</v>
      </c>
      <c r="D337" s="306" t="s">
        <v>773</v>
      </c>
      <c r="E337" s="306"/>
      <c r="F337" s="306"/>
      <c r="G337" s="306"/>
      <c r="H337" s="158"/>
      <c r="I337" s="216"/>
      <c r="J337" s="213"/>
      <c r="K337" s="213"/>
      <c r="L337" s="219"/>
      <c r="M337" s="211"/>
      <c r="N337" s="211"/>
      <c r="O337" s="211"/>
      <c r="P337" s="211"/>
      <c r="Q337" s="211"/>
      <c r="R337" s="211"/>
      <c r="S337" s="211"/>
      <c r="T337" s="211"/>
      <c r="U337" s="211"/>
      <c r="V337" s="211"/>
      <c r="W337" s="211"/>
      <c r="X337" s="211"/>
      <c r="Y337" s="211"/>
      <c r="Z337" s="211"/>
      <c r="AA337" s="211"/>
      <c r="AB337" s="211"/>
      <c r="AC337" s="211"/>
      <c r="AD337" s="211"/>
    </row>
    <row r="338" spans="1:30" outlineLevel="1">
      <c r="A338" s="140" t="s">
        <v>1135</v>
      </c>
      <c r="B338" s="140" t="s">
        <v>473</v>
      </c>
      <c r="C338" s="147">
        <f>COUNTIF('Functional &amp; Usability'!H10:H1042,"* SR1953*")</f>
        <v>0</v>
      </c>
      <c r="D338" s="306" t="s">
        <v>774</v>
      </c>
      <c r="E338" s="306"/>
      <c r="F338" s="306"/>
      <c r="G338" s="306"/>
      <c r="H338" s="158"/>
      <c r="I338" s="216"/>
      <c r="J338" s="213"/>
      <c r="K338" s="213"/>
      <c r="L338" s="219"/>
      <c r="M338" s="211"/>
      <c r="N338" s="211"/>
      <c r="O338" s="211"/>
      <c r="P338" s="211"/>
      <c r="Q338" s="211"/>
      <c r="R338" s="211"/>
      <c r="S338" s="211"/>
      <c r="T338" s="211"/>
      <c r="U338" s="211"/>
      <c r="V338" s="211"/>
      <c r="W338" s="211"/>
      <c r="X338" s="211"/>
      <c r="Y338" s="211"/>
      <c r="Z338" s="211"/>
      <c r="AA338" s="211"/>
      <c r="AB338" s="211"/>
      <c r="AC338" s="211"/>
      <c r="AD338" s="211"/>
    </row>
    <row r="339" spans="1:30" ht="15" outlineLevel="1">
      <c r="A339" s="140" t="s">
        <v>1136</v>
      </c>
      <c r="B339" s="140" t="s">
        <v>473</v>
      </c>
      <c r="C339" s="147">
        <f>COUNTIF('Functional &amp; Usability'!H10:H1042,"* SR1954*")</f>
        <v>0</v>
      </c>
      <c r="D339" s="306" t="s">
        <v>775</v>
      </c>
      <c r="E339" s="306"/>
      <c r="F339" s="306"/>
      <c r="G339" s="306"/>
      <c r="H339" s="158"/>
      <c r="I339" s="214"/>
      <c r="J339" s="213"/>
      <c r="K339" s="213"/>
      <c r="L339" s="219"/>
      <c r="M339" s="211"/>
      <c r="N339" s="211"/>
      <c r="O339" s="211"/>
      <c r="P339" s="211"/>
      <c r="Q339" s="211"/>
      <c r="R339" s="211"/>
      <c r="S339" s="211"/>
      <c r="T339" s="211"/>
      <c r="U339" s="211"/>
      <c r="V339" s="211"/>
      <c r="W339" s="211"/>
      <c r="X339" s="211"/>
      <c r="Y339" s="211"/>
      <c r="Z339" s="211"/>
      <c r="AA339" s="211"/>
      <c r="AB339" s="211"/>
      <c r="AC339" s="211"/>
      <c r="AD339" s="211"/>
    </row>
    <row r="340" spans="1:30" ht="15" customHeight="1" outlineLevel="1">
      <c r="A340" s="160" t="s">
        <v>1137</v>
      </c>
      <c r="B340" s="160" t="s">
        <v>572</v>
      </c>
      <c r="C340" s="148">
        <f>SUM(C341:C343)</f>
        <v>0</v>
      </c>
      <c r="D340" s="303" t="s">
        <v>519</v>
      </c>
      <c r="E340" s="304"/>
      <c r="F340" s="304"/>
      <c r="G340" s="305"/>
      <c r="H340" s="158"/>
      <c r="I340" s="216"/>
      <c r="J340" s="213"/>
      <c r="K340" s="213"/>
      <c r="L340" s="222"/>
      <c r="M340" s="211"/>
      <c r="N340" s="211"/>
      <c r="O340" s="211"/>
      <c r="P340" s="211"/>
      <c r="Q340" s="211"/>
      <c r="R340" s="211"/>
      <c r="S340" s="211"/>
      <c r="T340" s="211"/>
      <c r="U340" s="211"/>
      <c r="V340" s="211"/>
      <c r="W340" s="211"/>
      <c r="X340" s="211"/>
      <c r="Y340" s="211"/>
      <c r="Z340" s="211"/>
      <c r="AA340" s="211"/>
      <c r="AB340" s="211"/>
      <c r="AC340" s="211"/>
      <c r="AD340" s="211"/>
    </row>
    <row r="341" spans="1:30" outlineLevel="1">
      <c r="A341" s="140" t="s">
        <v>1138</v>
      </c>
      <c r="B341" s="140" t="s">
        <v>473</v>
      </c>
      <c r="C341" s="147">
        <f>COUNTIF('Functional &amp; Usability'!H10:H1042,"* SR1956*")</f>
        <v>0</v>
      </c>
      <c r="D341" s="306" t="s">
        <v>776</v>
      </c>
      <c r="E341" s="306"/>
      <c r="F341" s="306"/>
      <c r="G341" s="306"/>
      <c r="H341" s="158"/>
      <c r="I341" s="216"/>
      <c r="J341" s="213"/>
      <c r="K341" s="213"/>
      <c r="L341" s="219"/>
      <c r="M341" s="211"/>
      <c r="N341" s="211"/>
      <c r="O341" s="211"/>
      <c r="P341" s="211"/>
      <c r="Q341" s="211"/>
      <c r="R341" s="211"/>
      <c r="S341" s="211"/>
      <c r="T341" s="211"/>
      <c r="U341" s="211"/>
      <c r="V341" s="211"/>
      <c r="W341" s="211"/>
      <c r="X341" s="211"/>
      <c r="Y341" s="211"/>
      <c r="Z341" s="211"/>
      <c r="AA341" s="211"/>
      <c r="AB341" s="211"/>
      <c r="AC341" s="211"/>
      <c r="AD341" s="211"/>
    </row>
    <row r="342" spans="1:30" outlineLevel="1">
      <c r="A342" s="140" t="s">
        <v>1139</v>
      </c>
      <c r="B342" s="140" t="s">
        <v>473</v>
      </c>
      <c r="C342" s="147">
        <f>COUNTIF('Functional &amp; Usability'!H10:H1042,"* SR1957*")</f>
        <v>0</v>
      </c>
      <c r="D342" s="306" t="s">
        <v>777</v>
      </c>
      <c r="E342" s="306"/>
      <c r="F342" s="306"/>
      <c r="G342" s="306"/>
      <c r="H342" s="158"/>
      <c r="I342" s="216"/>
      <c r="J342" s="213"/>
      <c r="K342" s="213"/>
      <c r="L342" s="219"/>
      <c r="M342" s="211"/>
      <c r="N342" s="211"/>
      <c r="O342" s="211"/>
      <c r="P342" s="211"/>
      <c r="Q342" s="211"/>
      <c r="R342" s="211"/>
      <c r="S342" s="211"/>
      <c r="T342" s="211"/>
      <c r="U342" s="211"/>
      <c r="V342" s="211"/>
      <c r="W342" s="211"/>
      <c r="X342" s="211"/>
      <c r="Y342" s="211"/>
      <c r="Z342" s="211"/>
      <c r="AA342" s="211"/>
      <c r="AB342" s="211"/>
      <c r="AC342" s="211"/>
      <c r="AD342" s="211"/>
    </row>
    <row r="343" spans="1:30" ht="15" outlineLevel="1">
      <c r="A343" s="140" t="s">
        <v>1140</v>
      </c>
      <c r="B343" s="140" t="s">
        <v>473</v>
      </c>
      <c r="C343" s="147">
        <f>COUNTIF('Functional &amp; Usability'!H10:H1042,"* SR1958*")</f>
        <v>0</v>
      </c>
      <c r="D343" s="306" t="s">
        <v>778</v>
      </c>
      <c r="E343" s="306"/>
      <c r="F343" s="306"/>
      <c r="G343" s="306"/>
      <c r="H343" s="158"/>
      <c r="I343" s="214"/>
      <c r="J343" s="213"/>
      <c r="K343" s="213"/>
      <c r="L343" s="219"/>
      <c r="M343" s="211"/>
      <c r="N343" s="211"/>
      <c r="O343" s="211"/>
      <c r="P343" s="211"/>
      <c r="Q343" s="211"/>
      <c r="R343" s="211"/>
      <c r="S343" s="211"/>
      <c r="T343" s="211"/>
      <c r="U343" s="211"/>
      <c r="V343" s="211"/>
      <c r="W343" s="211"/>
      <c r="X343" s="211"/>
      <c r="Y343" s="211"/>
      <c r="Z343" s="211"/>
      <c r="AA343" s="211"/>
      <c r="AB343" s="211"/>
      <c r="AC343" s="211"/>
      <c r="AD343" s="211"/>
    </row>
    <row r="344" spans="1:30" ht="15" outlineLevel="1">
      <c r="A344" s="160" t="s">
        <v>1141</v>
      </c>
      <c r="B344" s="160" t="s">
        <v>673</v>
      </c>
      <c r="C344" s="148">
        <f>SUM(C345:C354)</f>
        <v>27</v>
      </c>
      <c r="D344" s="303" t="s">
        <v>571</v>
      </c>
      <c r="E344" s="304"/>
      <c r="F344" s="304"/>
      <c r="G344" s="305"/>
      <c r="H344" s="158"/>
      <c r="I344" s="216"/>
      <c r="J344" s="213"/>
      <c r="K344" s="213"/>
      <c r="L344" s="222"/>
      <c r="M344" s="211"/>
      <c r="N344" s="211"/>
      <c r="O344" s="211"/>
      <c r="P344" s="211"/>
      <c r="Q344" s="211"/>
      <c r="R344" s="211"/>
      <c r="S344" s="211"/>
      <c r="T344" s="211"/>
      <c r="U344" s="211"/>
      <c r="V344" s="211"/>
      <c r="W344" s="211"/>
      <c r="X344" s="211"/>
      <c r="Y344" s="211"/>
      <c r="Z344" s="211"/>
      <c r="AA344" s="211"/>
      <c r="AB344" s="211"/>
      <c r="AC344" s="211"/>
      <c r="AD344" s="211"/>
    </row>
    <row r="345" spans="1:30" outlineLevel="1">
      <c r="A345" s="140" t="s">
        <v>1142</v>
      </c>
      <c r="B345" s="140" t="s">
        <v>673</v>
      </c>
      <c r="C345" s="147">
        <f>COUNTIF('Functional &amp; Usability'!H10:H1042,"* SR1960*")</f>
        <v>3</v>
      </c>
      <c r="D345" s="306"/>
      <c r="E345" s="306"/>
      <c r="F345" s="306"/>
      <c r="G345" s="306"/>
      <c r="H345" s="158"/>
      <c r="I345" s="216"/>
      <c r="J345" s="213"/>
      <c r="K345" s="213"/>
      <c r="L345" s="219"/>
      <c r="M345" s="211"/>
      <c r="N345" s="211"/>
      <c r="O345" s="211"/>
      <c r="P345" s="211"/>
      <c r="Q345" s="211"/>
      <c r="R345" s="211"/>
      <c r="S345" s="211"/>
      <c r="T345" s="211"/>
      <c r="U345" s="211"/>
      <c r="V345" s="211"/>
      <c r="W345" s="211"/>
      <c r="X345" s="211"/>
      <c r="Y345" s="211"/>
      <c r="Z345" s="211"/>
      <c r="AA345" s="211"/>
      <c r="AB345" s="211"/>
      <c r="AC345" s="211"/>
      <c r="AD345" s="211"/>
    </row>
    <row r="346" spans="1:30" outlineLevel="1">
      <c r="A346" s="140" t="s">
        <v>1143</v>
      </c>
      <c r="B346" s="140" t="s">
        <v>673</v>
      </c>
      <c r="C346" s="147">
        <f>COUNTIF('Functional &amp; Usability'!H10:H1042,"* SR1961*")</f>
        <v>3</v>
      </c>
      <c r="D346" s="306"/>
      <c r="E346" s="306"/>
      <c r="F346" s="306"/>
      <c r="G346" s="306"/>
      <c r="H346" s="158"/>
      <c r="I346" s="216"/>
      <c r="J346" s="213"/>
      <c r="K346" s="213"/>
      <c r="L346" s="219"/>
      <c r="M346" s="211"/>
      <c r="N346" s="211"/>
      <c r="O346" s="211"/>
      <c r="P346" s="211"/>
      <c r="Q346" s="211"/>
      <c r="R346" s="211"/>
      <c r="S346" s="211"/>
      <c r="T346" s="211"/>
      <c r="U346" s="211"/>
      <c r="V346" s="211"/>
      <c r="W346" s="211"/>
      <c r="X346" s="211"/>
      <c r="Y346" s="211"/>
      <c r="Z346" s="211"/>
      <c r="AA346" s="211"/>
      <c r="AB346" s="211"/>
      <c r="AC346" s="211"/>
      <c r="AD346" s="211"/>
    </row>
    <row r="347" spans="1:30" outlineLevel="1">
      <c r="A347" s="140" t="s">
        <v>1144</v>
      </c>
      <c r="B347" s="140" t="s">
        <v>673</v>
      </c>
      <c r="C347" s="147">
        <f>COUNTIF('Functional &amp; Usability'!H10:H1042,"* SR1962*")</f>
        <v>3</v>
      </c>
      <c r="D347" s="306"/>
      <c r="E347" s="306"/>
      <c r="F347" s="306"/>
      <c r="G347" s="306"/>
      <c r="H347" s="158"/>
      <c r="I347" s="216"/>
      <c r="J347" s="213"/>
      <c r="K347" s="213"/>
      <c r="L347" s="219"/>
      <c r="M347" s="211"/>
      <c r="N347" s="211"/>
      <c r="O347" s="211"/>
      <c r="P347" s="211"/>
      <c r="Q347" s="211"/>
      <c r="R347" s="211"/>
      <c r="S347" s="211"/>
      <c r="T347" s="211"/>
      <c r="U347" s="211"/>
      <c r="V347" s="211"/>
      <c r="W347" s="211"/>
      <c r="X347" s="211"/>
      <c r="Y347" s="211"/>
      <c r="Z347" s="211"/>
      <c r="AA347" s="211"/>
      <c r="AB347" s="211"/>
      <c r="AC347" s="211"/>
      <c r="AD347" s="211"/>
    </row>
    <row r="348" spans="1:30" outlineLevel="1">
      <c r="A348" s="140" t="s">
        <v>1145</v>
      </c>
      <c r="B348" s="140" t="s">
        <v>673</v>
      </c>
      <c r="C348" s="147">
        <f>COUNTIF('Functional &amp; Usability'!H10:H1042,"* SR1963*")</f>
        <v>3</v>
      </c>
      <c r="D348" s="306"/>
      <c r="E348" s="306"/>
      <c r="F348" s="306"/>
      <c r="G348" s="306"/>
      <c r="H348" s="158"/>
      <c r="I348" s="216"/>
      <c r="J348" s="213"/>
      <c r="K348" s="213"/>
      <c r="L348" s="219"/>
      <c r="M348" s="211"/>
      <c r="N348" s="211"/>
      <c r="O348" s="211"/>
      <c r="P348" s="211"/>
      <c r="Q348" s="211"/>
      <c r="R348" s="211"/>
      <c r="S348" s="211"/>
      <c r="T348" s="211"/>
      <c r="U348" s="211"/>
      <c r="V348" s="211"/>
      <c r="W348" s="211"/>
      <c r="X348" s="211"/>
      <c r="Y348" s="211"/>
      <c r="Z348" s="211"/>
      <c r="AA348" s="211"/>
      <c r="AB348" s="211"/>
      <c r="AC348" s="211"/>
      <c r="AD348" s="211"/>
    </row>
    <row r="349" spans="1:30" outlineLevel="1">
      <c r="A349" s="140" t="s">
        <v>1146</v>
      </c>
      <c r="B349" s="140" t="s">
        <v>673</v>
      </c>
      <c r="C349" s="147">
        <f>COUNTIF('Functional &amp; Usability'!H10:H1042,"* SR1964*")</f>
        <v>3</v>
      </c>
      <c r="D349" s="306"/>
      <c r="E349" s="306"/>
      <c r="F349" s="306"/>
      <c r="G349" s="306"/>
      <c r="H349" s="158"/>
      <c r="I349" s="216"/>
      <c r="J349" s="213"/>
      <c r="K349" s="213"/>
      <c r="L349" s="219"/>
      <c r="M349" s="211"/>
      <c r="N349" s="211"/>
      <c r="O349" s="211"/>
      <c r="P349" s="211"/>
      <c r="Q349" s="211"/>
      <c r="R349" s="211"/>
      <c r="S349" s="211"/>
      <c r="T349" s="211"/>
      <c r="U349" s="211"/>
      <c r="V349" s="211"/>
      <c r="W349" s="211"/>
      <c r="X349" s="211"/>
      <c r="Y349" s="211"/>
      <c r="Z349" s="211"/>
      <c r="AA349" s="211"/>
      <c r="AB349" s="211"/>
      <c r="AC349" s="211"/>
      <c r="AD349" s="211"/>
    </row>
    <row r="350" spans="1:30" outlineLevel="1">
      <c r="A350" s="140" t="s">
        <v>1147</v>
      </c>
      <c r="B350" s="140" t="s">
        <v>673</v>
      </c>
      <c r="C350" s="147">
        <f>COUNTIF('Functional &amp; Usability'!H10:H1042,"* SR1965*")</f>
        <v>3</v>
      </c>
      <c r="D350" s="306"/>
      <c r="E350" s="306"/>
      <c r="F350" s="306"/>
      <c r="G350" s="306"/>
      <c r="H350" s="158"/>
      <c r="I350" s="216"/>
      <c r="J350" s="213"/>
      <c r="K350" s="213"/>
      <c r="L350" s="219"/>
      <c r="M350" s="211"/>
      <c r="N350" s="211"/>
      <c r="O350" s="211"/>
      <c r="P350" s="211"/>
      <c r="Q350" s="211"/>
      <c r="R350" s="211"/>
      <c r="S350" s="211"/>
      <c r="T350" s="211"/>
      <c r="U350" s="211"/>
      <c r="V350" s="211"/>
      <c r="W350" s="211"/>
      <c r="X350" s="211"/>
      <c r="Y350" s="211"/>
      <c r="Z350" s="211"/>
      <c r="AA350" s="211"/>
      <c r="AB350" s="211"/>
      <c r="AC350" s="211"/>
      <c r="AD350" s="211"/>
    </row>
    <row r="351" spans="1:30" outlineLevel="1">
      <c r="A351" s="140" t="s">
        <v>1148</v>
      </c>
      <c r="B351" s="140" t="s">
        <v>673</v>
      </c>
      <c r="C351" s="147">
        <f>COUNTIF('Functional &amp; Usability'!H10:H1042,"* SR1966*")</f>
        <v>3</v>
      </c>
      <c r="D351" s="306"/>
      <c r="E351" s="306"/>
      <c r="F351" s="306"/>
      <c r="G351" s="306"/>
      <c r="H351" s="158"/>
      <c r="I351" s="216"/>
      <c r="J351" s="213"/>
      <c r="K351" s="213"/>
      <c r="L351" s="219"/>
      <c r="M351" s="211"/>
      <c r="N351" s="211"/>
      <c r="O351" s="211"/>
      <c r="P351" s="211"/>
      <c r="Q351" s="211"/>
      <c r="R351" s="211"/>
      <c r="S351" s="211"/>
      <c r="T351" s="211"/>
      <c r="U351" s="211"/>
      <c r="V351" s="211"/>
      <c r="W351" s="211"/>
      <c r="X351" s="211"/>
      <c r="Y351" s="211"/>
      <c r="Z351" s="211"/>
      <c r="AA351" s="211"/>
      <c r="AB351" s="211"/>
      <c r="AC351" s="211"/>
      <c r="AD351" s="211"/>
    </row>
    <row r="352" spans="1:30" outlineLevel="1">
      <c r="A352" s="140" t="s">
        <v>1149</v>
      </c>
      <c r="B352" s="140" t="s">
        <v>673</v>
      </c>
      <c r="C352" s="147">
        <f>COUNTIF('Functional &amp; Usability'!H10:H1042,"* SR1967*")</f>
        <v>3</v>
      </c>
      <c r="D352" s="306"/>
      <c r="E352" s="306"/>
      <c r="F352" s="306"/>
      <c r="G352" s="306"/>
      <c r="H352" s="158"/>
      <c r="I352" s="216"/>
      <c r="J352" s="213"/>
      <c r="K352" s="213"/>
      <c r="L352" s="219"/>
      <c r="M352" s="211"/>
      <c r="N352" s="211"/>
      <c r="O352" s="211"/>
      <c r="P352" s="211"/>
      <c r="Q352" s="211"/>
      <c r="R352" s="211"/>
      <c r="S352" s="211"/>
      <c r="T352" s="211"/>
      <c r="U352" s="211"/>
      <c r="V352" s="211"/>
      <c r="W352" s="211"/>
      <c r="X352" s="211"/>
      <c r="Y352" s="211"/>
      <c r="Z352" s="211"/>
      <c r="AA352" s="211"/>
      <c r="AB352" s="211"/>
      <c r="AC352" s="211"/>
      <c r="AD352" s="211"/>
    </row>
    <row r="353" spans="1:30" outlineLevel="1">
      <c r="A353" s="140" t="s">
        <v>1150</v>
      </c>
      <c r="B353" s="140" t="s">
        <v>473</v>
      </c>
      <c r="C353" s="147">
        <f>COUNTIF('Functional &amp; Usability'!H10:H1042,"* SR1968*")</f>
        <v>0</v>
      </c>
      <c r="D353" s="306" t="s">
        <v>1311</v>
      </c>
      <c r="E353" s="306"/>
      <c r="F353" s="306"/>
      <c r="G353" s="306"/>
      <c r="H353" s="158"/>
      <c r="I353" s="216"/>
      <c r="J353" s="213"/>
      <c r="K353" s="213"/>
      <c r="L353" s="219"/>
      <c r="M353" s="211"/>
      <c r="N353" s="211"/>
      <c r="O353" s="211"/>
      <c r="P353" s="211"/>
      <c r="Q353" s="211"/>
      <c r="R353" s="211"/>
      <c r="S353" s="211"/>
      <c r="T353" s="211"/>
      <c r="U353" s="211"/>
      <c r="V353" s="211"/>
      <c r="W353" s="211"/>
      <c r="X353" s="211"/>
      <c r="Y353" s="211"/>
      <c r="Z353" s="211"/>
      <c r="AA353" s="211"/>
      <c r="AB353" s="211"/>
      <c r="AC353" s="211"/>
      <c r="AD353" s="211"/>
    </row>
    <row r="354" spans="1:30" ht="15" outlineLevel="1">
      <c r="A354" s="140" t="s">
        <v>1151</v>
      </c>
      <c r="B354" s="140" t="s">
        <v>673</v>
      </c>
      <c r="C354" s="147">
        <f>COUNTIF('Functional &amp; Usability'!H10:H1042,"* SR1969*")</f>
        <v>3</v>
      </c>
      <c r="D354" s="306"/>
      <c r="E354" s="306"/>
      <c r="F354" s="306"/>
      <c r="G354" s="306"/>
      <c r="H354" s="158"/>
      <c r="I354" s="214"/>
      <c r="J354" s="213"/>
      <c r="K354" s="213"/>
      <c r="L354" s="219"/>
      <c r="M354" s="211"/>
      <c r="N354" s="211"/>
      <c r="O354" s="211"/>
      <c r="P354" s="211"/>
      <c r="Q354" s="211"/>
      <c r="R354" s="211"/>
      <c r="S354" s="211"/>
      <c r="T354" s="211"/>
      <c r="U354" s="211"/>
      <c r="V354" s="211"/>
      <c r="W354" s="211"/>
      <c r="X354" s="211"/>
      <c r="Y354" s="211"/>
      <c r="Z354" s="211"/>
      <c r="AA354" s="211"/>
      <c r="AB354" s="211"/>
      <c r="AC354" s="211"/>
      <c r="AD354" s="211"/>
    </row>
    <row r="355" spans="1:30" ht="15" outlineLevel="1">
      <c r="A355" s="160" t="s">
        <v>1152</v>
      </c>
      <c r="B355" s="160" t="s">
        <v>673</v>
      </c>
      <c r="C355" s="148">
        <f>SUM(C356:C366)</f>
        <v>348</v>
      </c>
      <c r="D355" s="303" t="s">
        <v>573</v>
      </c>
      <c r="E355" s="304"/>
      <c r="F355" s="304"/>
      <c r="G355" s="305"/>
      <c r="H355" s="158"/>
      <c r="I355" s="216"/>
      <c r="J355" s="213"/>
      <c r="K355" s="213"/>
      <c r="L355" s="222"/>
      <c r="M355" s="211"/>
      <c r="N355" s="211"/>
      <c r="O355" s="211"/>
      <c r="P355" s="211"/>
      <c r="Q355" s="211"/>
      <c r="R355" s="211"/>
      <c r="S355" s="211"/>
      <c r="T355" s="211"/>
      <c r="U355" s="211"/>
      <c r="V355" s="211"/>
      <c r="W355" s="211"/>
      <c r="X355" s="211"/>
      <c r="Y355" s="211"/>
      <c r="Z355" s="211"/>
      <c r="AA355" s="211"/>
      <c r="AB355" s="211"/>
      <c r="AC355" s="211"/>
      <c r="AD355" s="211"/>
    </row>
    <row r="356" spans="1:30" outlineLevel="1">
      <c r="A356" s="140" t="s">
        <v>1153</v>
      </c>
      <c r="B356" s="140" t="s">
        <v>615</v>
      </c>
      <c r="C356" s="147">
        <f>COUNTIF('Functional &amp; Usability'!H10:H1042,"* SR1971*")</f>
        <v>86</v>
      </c>
      <c r="D356" s="306"/>
      <c r="E356" s="306"/>
      <c r="F356" s="306"/>
      <c r="G356" s="306"/>
      <c r="H356" s="158"/>
      <c r="I356" s="216"/>
      <c r="J356" s="213"/>
      <c r="K356" s="213"/>
      <c r="L356" s="219"/>
      <c r="M356" s="211"/>
      <c r="N356" s="211"/>
      <c r="O356" s="211"/>
      <c r="P356" s="211"/>
      <c r="Q356" s="211"/>
      <c r="R356" s="211"/>
      <c r="S356" s="211"/>
      <c r="T356" s="211"/>
      <c r="U356" s="211"/>
      <c r="V356" s="211"/>
      <c r="W356" s="211"/>
      <c r="X356" s="211"/>
      <c r="Y356" s="211"/>
      <c r="Z356" s="211"/>
      <c r="AA356" s="211"/>
      <c r="AB356" s="211"/>
      <c r="AC356" s="211"/>
      <c r="AD356" s="211"/>
    </row>
    <row r="357" spans="1:30" outlineLevel="1">
      <c r="A357" s="140" t="s">
        <v>1154</v>
      </c>
      <c r="B357" s="140" t="s">
        <v>615</v>
      </c>
      <c r="C357" s="147">
        <f>COUNTIF('Functional &amp; Usability'!H10:H1042,"* SR1972*")</f>
        <v>86</v>
      </c>
      <c r="D357" s="306"/>
      <c r="E357" s="306"/>
      <c r="F357" s="306"/>
      <c r="G357" s="306"/>
      <c r="H357" s="158"/>
      <c r="I357" s="216"/>
      <c r="J357" s="213"/>
      <c r="K357" s="213"/>
      <c r="L357" s="219"/>
      <c r="M357" s="211"/>
      <c r="N357" s="211"/>
      <c r="O357" s="211"/>
      <c r="P357" s="211"/>
      <c r="Q357" s="211"/>
      <c r="R357" s="211"/>
      <c r="S357" s="211"/>
      <c r="T357" s="211"/>
      <c r="U357" s="211"/>
      <c r="V357" s="211"/>
      <c r="W357" s="211"/>
      <c r="X357" s="211"/>
      <c r="Y357" s="211"/>
      <c r="Z357" s="211"/>
      <c r="AA357" s="211"/>
      <c r="AB357" s="211"/>
      <c r="AC357" s="211"/>
      <c r="AD357" s="211"/>
    </row>
    <row r="358" spans="1:30" outlineLevel="1">
      <c r="A358" s="140" t="s">
        <v>1155</v>
      </c>
      <c r="B358" s="140" t="s">
        <v>615</v>
      </c>
      <c r="C358" s="147">
        <f>COUNTIF('Functional &amp; Usability'!H10:H1042,"* SR1973*")</f>
        <v>86</v>
      </c>
      <c r="D358" s="306"/>
      <c r="E358" s="306"/>
      <c r="F358" s="306"/>
      <c r="G358" s="306"/>
      <c r="H358" s="158"/>
      <c r="I358" s="216"/>
      <c r="J358" s="213"/>
      <c r="K358" s="213"/>
      <c r="L358" s="219"/>
      <c r="M358" s="211"/>
      <c r="N358" s="211"/>
      <c r="O358" s="211"/>
      <c r="P358" s="211"/>
      <c r="Q358" s="211"/>
      <c r="R358" s="211"/>
      <c r="S358" s="211"/>
      <c r="T358" s="211"/>
      <c r="U358" s="211"/>
      <c r="V358" s="211"/>
      <c r="W358" s="211"/>
      <c r="X358" s="211"/>
      <c r="Y358" s="211"/>
      <c r="Z358" s="211"/>
      <c r="AA358" s="211"/>
      <c r="AB358" s="211"/>
      <c r="AC358" s="211"/>
      <c r="AD358" s="211"/>
    </row>
    <row r="359" spans="1:30" outlineLevel="1">
      <c r="A359" s="140" t="s">
        <v>1156</v>
      </c>
      <c r="B359" s="140" t="s">
        <v>473</v>
      </c>
      <c r="C359" s="147">
        <f>COUNTIF('Functional &amp; Usability'!H10:H1042,"* SR1974*")</f>
        <v>0</v>
      </c>
      <c r="D359" s="306" t="s">
        <v>1317</v>
      </c>
      <c r="E359" s="306"/>
      <c r="F359" s="306"/>
      <c r="G359" s="306"/>
      <c r="H359" s="158"/>
      <c r="I359" s="231"/>
      <c r="J359" s="213"/>
      <c r="K359" s="213"/>
      <c r="L359" s="219"/>
      <c r="M359" s="211"/>
      <c r="N359" s="211"/>
      <c r="O359" s="211"/>
      <c r="P359" s="211"/>
      <c r="Q359" s="211"/>
      <c r="R359" s="211"/>
      <c r="S359" s="211"/>
      <c r="T359" s="211"/>
      <c r="U359" s="211"/>
      <c r="V359" s="211"/>
      <c r="W359" s="211"/>
      <c r="X359" s="211"/>
      <c r="Y359" s="211"/>
      <c r="Z359" s="211"/>
      <c r="AA359" s="211"/>
      <c r="AB359" s="211"/>
      <c r="AC359" s="211"/>
      <c r="AD359" s="211"/>
    </row>
    <row r="360" spans="1:30" outlineLevel="1">
      <c r="A360" s="140" t="s">
        <v>1157</v>
      </c>
      <c r="B360" s="140" t="s">
        <v>473</v>
      </c>
      <c r="C360" s="147">
        <f>COUNTIF('Functional &amp; Usability'!H10:H1042,"* SR1975*")</f>
        <v>0</v>
      </c>
      <c r="D360" s="306" t="s">
        <v>1318</v>
      </c>
      <c r="E360" s="306"/>
      <c r="F360" s="306"/>
      <c r="G360" s="306"/>
      <c r="H360" s="158"/>
      <c r="I360" s="231"/>
      <c r="J360" s="213"/>
      <c r="K360" s="213"/>
      <c r="L360" s="219"/>
      <c r="M360" s="211"/>
      <c r="N360" s="211"/>
      <c r="O360" s="211"/>
      <c r="P360" s="211"/>
      <c r="Q360" s="211"/>
      <c r="R360" s="211"/>
      <c r="S360" s="211"/>
      <c r="T360" s="211"/>
      <c r="U360" s="211"/>
      <c r="V360" s="211"/>
      <c r="W360" s="211"/>
      <c r="X360" s="211"/>
      <c r="Y360" s="211"/>
      <c r="Z360" s="211"/>
      <c r="AA360" s="211"/>
      <c r="AB360" s="211"/>
      <c r="AC360" s="211"/>
      <c r="AD360" s="211"/>
    </row>
    <row r="361" spans="1:30" outlineLevel="1">
      <c r="A361" s="140" t="s">
        <v>1158</v>
      </c>
      <c r="B361" s="140" t="s">
        <v>615</v>
      </c>
      <c r="C361" s="147">
        <f>COUNTIF('Functional &amp; Usability'!H10:H1042,"* SR1976*")</f>
        <v>86</v>
      </c>
      <c r="D361" s="306"/>
      <c r="E361" s="306"/>
      <c r="F361" s="306"/>
      <c r="G361" s="306"/>
      <c r="H361" s="158"/>
      <c r="I361" s="216"/>
      <c r="J361" s="213"/>
      <c r="K361" s="213"/>
      <c r="L361" s="219"/>
      <c r="M361" s="211"/>
      <c r="N361" s="211"/>
      <c r="O361" s="211"/>
      <c r="P361" s="211"/>
      <c r="Q361" s="211"/>
      <c r="R361" s="211"/>
      <c r="S361" s="211"/>
      <c r="T361" s="211"/>
      <c r="U361" s="211"/>
      <c r="V361" s="211"/>
      <c r="W361" s="211"/>
      <c r="X361" s="211"/>
      <c r="Y361" s="211"/>
      <c r="Z361" s="211"/>
      <c r="AA361" s="211"/>
      <c r="AB361" s="211"/>
      <c r="AC361" s="211"/>
      <c r="AD361" s="211"/>
    </row>
    <row r="362" spans="1:30" outlineLevel="1">
      <c r="A362" s="140" t="s">
        <v>1159</v>
      </c>
      <c r="B362" s="140" t="s">
        <v>473</v>
      </c>
      <c r="C362" s="147">
        <f>COUNTIF('Functional &amp; Usability'!H10:H1042,"* SR1977*")</f>
        <v>0</v>
      </c>
      <c r="D362" s="306" t="s">
        <v>748</v>
      </c>
      <c r="E362" s="306"/>
      <c r="F362" s="306"/>
      <c r="G362" s="306"/>
      <c r="H362" s="158"/>
      <c r="I362" s="216"/>
      <c r="J362" s="213"/>
      <c r="K362" s="213"/>
      <c r="L362" s="219"/>
      <c r="M362" s="211"/>
      <c r="N362" s="211"/>
      <c r="O362" s="211"/>
      <c r="P362" s="211"/>
      <c r="Q362" s="211"/>
      <c r="R362" s="211"/>
      <c r="S362" s="211"/>
      <c r="T362" s="211"/>
      <c r="U362" s="211"/>
      <c r="V362" s="211"/>
      <c r="W362" s="211"/>
      <c r="X362" s="211"/>
      <c r="Y362" s="211"/>
      <c r="Z362" s="211"/>
      <c r="AA362" s="211"/>
      <c r="AB362" s="211"/>
      <c r="AC362" s="211"/>
      <c r="AD362" s="211"/>
    </row>
    <row r="363" spans="1:30" outlineLevel="1">
      <c r="A363" s="140" t="s">
        <v>1160</v>
      </c>
      <c r="B363" s="140" t="s">
        <v>473</v>
      </c>
      <c r="C363" s="147">
        <f>COUNTIF('Functional &amp; Usability'!H10:H1042,"* SR1978*")</f>
        <v>0</v>
      </c>
      <c r="D363" s="306" t="s">
        <v>749</v>
      </c>
      <c r="E363" s="306"/>
      <c r="F363" s="306"/>
      <c r="G363" s="306"/>
      <c r="H363" s="158"/>
      <c r="I363" s="216"/>
      <c r="J363" s="213"/>
      <c r="K363" s="213"/>
      <c r="L363" s="219"/>
      <c r="M363" s="211"/>
      <c r="N363" s="211"/>
      <c r="O363" s="211"/>
      <c r="P363" s="211"/>
      <c r="Q363" s="211"/>
      <c r="R363" s="211"/>
      <c r="S363" s="211"/>
      <c r="T363" s="211"/>
      <c r="U363" s="211"/>
      <c r="V363" s="211"/>
      <c r="W363" s="211"/>
      <c r="X363" s="211"/>
      <c r="Y363" s="211"/>
      <c r="Z363" s="211"/>
      <c r="AA363" s="211"/>
      <c r="AB363" s="211"/>
      <c r="AC363" s="211"/>
      <c r="AD363" s="211"/>
    </row>
    <row r="364" spans="1:30" outlineLevel="1">
      <c r="A364" s="140" t="s">
        <v>1161</v>
      </c>
      <c r="B364" s="140" t="s">
        <v>473</v>
      </c>
      <c r="C364" s="147">
        <f>COUNTIF('Functional &amp; Usability'!H10:H1042,"* SR1979*")</f>
        <v>0</v>
      </c>
      <c r="D364" s="306" t="s">
        <v>1319</v>
      </c>
      <c r="E364" s="306"/>
      <c r="F364" s="306"/>
      <c r="G364" s="306"/>
      <c r="H364" s="158"/>
      <c r="I364" s="216"/>
      <c r="J364" s="213"/>
      <c r="K364" s="213"/>
      <c r="L364" s="219"/>
      <c r="M364" s="211"/>
      <c r="N364" s="211"/>
      <c r="O364" s="211"/>
      <c r="P364" s="211"/>
      <c r="Q364" s="211"/>
      <c r="R364" s="211"/>
      <c r="S364" s="211"/>
      <c r="T364" s="211"/>
      <c r="U364" s="211"/>
      <c r="V364" s="211"/>
      <c r="W364" s="211"/>
      <c r="X364" s="211"/>
      <c r="Y364" s="211"/>
      <c r="Z364" s="211"/>
      <c r="AA364" s="211"/>
      <c r="AB364" s="211"/>
      <c r="AC364" s="211"/>
      <c r="AD364" s="211"/>
    </row>
    <row r="365" spans="1:30" outlineLevel="1">
      <c r="A365" s="140" t="s">
        <v>1162</v>
      </c>
      <c r="B365" s="140" t="s">
        <v>1301</v>
      </c>
      <c r="C365" s="147">
        <f>COUNTIF('Functional &amp; Usability'!H10:H1042,"* SR1980*")</f>
        <v>1</v>
      </c>
      <c r="D365" s="313"/>
      <c r="E365" s="313"/>
      <c r="F365" s="313"/>
      <c r="G365" s="313"/>
      <c r="H365" s="158"/>
      <c r="I365" s="216"/>
      <c r="J365" s="213"/>
      <c r="K365" s="213"/>
      <c r="L365" s="219"/>
      <c r="M365" s="211"/>
      <c r="N365" s="211"/>
      <c r="O365" s="211"/>
      <c r="P365" s="211"/>
      <c r="Q365" s="211"/>
      <c r="R365" s="211"/>
      <c r="S365" s="211"/>
      <c r="T365" s="211"/>
      <c r="U365" s="211"/>
      <c r="V365" s="211"/>
      <c r="W365" s="211"/>
      <c r="X365" s="211"/>
      <c r="Y365" s="211"/>
      <c r="Z365" s="211"/>
      <c r="AA365" s="211"/>
      <c r="AB365" s="211"/>
      <c r="AC365" s="211"/>
      <c r="AD365" s="211"/>
    </row>
    <row r="366" spans="1:30" ht="15" outlineLevel="1">
      <c r="A366" s="140" t="s">
        <v>1163</v>
      </c>
      <c r="B366" s="140" t="s">
        <v>1301</v>
      </c>
      <c r="C366" s="147">
        <f>COUNTIF('Functional &amp; Usability'!H10:H1042,"* SR1981*")</f>
        <v>3</v>
      </c>
      <c r="D366" s="306"/>
      <c r="E366" s="306"/>
      <c r="F366" s="306"/>
      <c r="G366" s="306"/>
      <c r="H366" s="158"/>
      <c r="I366" s="214"/>
      <c r="J366" s="213"/>
      <c r="K366" s="213"/>
      <c r="L366" s="219"/>
      <c r="M366" s="211"/>
      <c r="N366" s="211"/>
      <c r="O366" s="211"/>
      <c r="P366" s="211"/>
      <c r="Q366" s="211"/>
      <c r="R366" s="211"/>
      <c r="S366" s="211"/>
      <c r="T366" s="211"/>
      <c r="U366" s="211"/>
      <c r="V366" s="211"/>
      <c r="W366" s="211"/>
      <c r="X366" s="211"/>
      <c r="Y366" s="211"/>
      <c r="Z366" s="211"/>
      <c r="AA366" s="211"/>
      <c r="AB366" s="211"/>
      <c r="AC366" s="211"/>
      <c r="AD366" s="211"/>
    </row>
    <row r="367" spans="1:30" ht="15" outlineLevel="1">
      <c r="A367" s="160" t="s">
        <v>1164</v>
      </c>
      <c r="B367" s="160" t="s">
        <v>779</v>
      </c>
      <c r="C367" s="148">
        <f>SUM(C368:C382)</f>
        <v>548</v>
      </c>
      <c r="D367" s="303" t="s">
        <v>574</v>
      </c>
      <c r="E367" s="304"/>
      <c r="F367" s="304"/>
      <c r="G367" s="305"/>
      <c r="H367" s="158"/>
      <c r="I367" s="216"/>
      <c r="J367" s="213"/>
      <c r="K367" s="213"/>
      <c r="L367" s="222"/>
      <c r="M367" s="211"/>
      <c r="N367" s="211"/>
      <c r="O367" s="211"/>
      <c r="P367" s="211"/>
      <c r="Q367" s="211"/>
      <c r="R367" s="211"/>
      <c r="S367" s="211"/>
      <c r="T367" s="211"/>
      <c r="U367" s="211"/>
      <c r="V367" s="211"/>
      <c r="W367" s="211"/>
      <c r="X367" s="211"/>
      <c r="Y367" s="211"/>
      <c r="Z367" s="211"/>
      <c r="AA367" s="211"/>
      <c r="AB367" s="211"/>
      <c r="AC367" s="211"/>
      <c r="AD367" s="211"/>
    </row>
    <row r="368" spans="1:30" outlineLevel="1">
      <c r="A368" s="140" t="s">
        <v>1165</v>
      </c>
      <c r="B368" s="140" t="s">
        <v>470</v>
      </c>
      <c r="C368" s="147">
        <f>COUNTIF('Functional &amp; Usability'!H10:H1042,"* SR1983*")</f>
        <v>6</v>
      </c>
      <c r="D368" s="306"/>
      <c r="E368" s="306"/>
      <c r="F368" s="306"/>
      <c r="G368" s="306"/>
      <c r="H368" s="158"/>
      <c r="I368" s="216"/>
      <c r="J368" s="213"/>
      <c r="K368" s="213"/>
      <c r="L368" s="219"/>
      <c r="M368" s="211"/>
      <c r="N368" s="211"/>
      <c r="O368" s="211"/>
      <c r="P368" s="211"/>
      <c r="Q368" s="211"/>
      <c r="R368" s="211"/>
      <c r="S368" s="211"/>
      <c r="T368" s="211"/>
      <c r="U368" s="211"/>
      <c r="V368" s="211"/>
      <c r="W368" s="211"/>
      <c r="X368" s="211"/>
      <c r="Y368" s="211"/>
      <c r="Z368" s="211"/>
      <c r="AA368" s="211"/>
      <c r="AB368" s="211"/>
      <c r="AC368" s="211"/>
      <c r="AD368" s="211"/>
    </row>
    <row r="369" spans="1:30" outlineLevel="1">
      <c r="A369" s="140" t="s">
        <v>1166</v>
      </c>
      <c r="B369" s="140" t="s">
        <v>470</v>
      </c>
      <c r="C369" s="147">
        <f>COUNTIF('Functional &amp; Usability'!H10:H1042,"* SR1984*")</f>
        <v>6</v>
      </c>
      <c r="D369" s="306"/>
      <c r="E369" s="306"/>
      <c r="F369" s="306"/>
      <c r="G369" s="306"/>
      <c r="H369" s="158"/>
      <c r="I369" s="216"/>
      <c r="J369" s="213"/>
      <c r="K369" s="213"/>
      <c r="L369" s="219"/>
      <c r="M369" s="211"/>
      <c r="N369" s="211"/>
      <c r="O369" s="211"/>
      <c r="P369" s="211"/>
      <c r="Q369" s="211"/>
      <c r="R369" s="211"/>
      <c r="S369" s="211"/>
      <c r="T369" s="211"/>
      <c r="U369" s="211"/>
      <c r="V369" s="211"/>
      <c r="W369" s="211"/>
      <c r="X369" s="211"/>
      <c r="Y369" s="211"/>
      <c r="Z369" s="211"/>
      <c r="AA369" s="211"/>
      <c r="AB369" s="211"/>
      <c r="AC369" s="211"/>
      <c r="AD369" s="211"/>
    </row>
    <row r="370" spans="1:30" outlineLevel="1">
      <c r="A370" s="140" t="s">
        <v>1167</v>
      </c>
      <c r="B370" s="140" t="s">
        <v>470</v>
      </c>
      <c r="C370" s="147">
        <f>COUNTIF('Functional &amp; Usability'!H10:H1042,"* SR1985*")</f>
        <v>6</v>
      </c>
      <c r="D370" s="306"/>
      <c r="E370" s="306"/>
      <c r="F370" s="306"/>
      <c r="G370" s="306"/>
      <c r="H370" s="158"/>
      <c r="I370" s="216"/>
      <c r="J370" s="213"/>
      <c r="K370" s="213"/>
      <c r="L370" s="219"/>
      <c r="M370" s="211"/>
      <c r="N370" s="211"/>
      <c r="O370" s="211"/>
      <c r="P370" s="211"/>
      <c r="Q370" s="211"/>
      <c r="R370" s="211"/>
      <c r="S370" s="211"/>
      <c r="T370" s="211"/>
      <c r="U370" s="211"/>
      <c r="V370" s="211"/>
      <c r="W370" s="211"/>
      <c r="X370" s="211"/>
      <c r="Y370" s="211"/>
      <c r="Z370" s="211"/>
      <c r="AA370" s="211"/>
      <c r="AB370" s="211"/>
      <c r="AC370" s="211"/>
      <c r="AD370" s="211"/>
    </row>
    <row r="371" spans="1:30" outlineLevel="1">
      <c r="A371" s="140" t="s">
        <v>1168</v>
      </c>
      <c r="B371" s="140" t="s">
        <v>470</v>
      </c>
      <c r="C371" s="147">
        <f>COUNTIF('Functional &amp; Usability'!H10:H1042,"* SR1986*")</f>
        <v>6</v>
      </c>
      <c r="D371" s="306"/>
      <c r="E371" s="306"/>
      <c r="F371" s="306"/>
      <c r="G371" s="306"/>
      <c r="H371" s="158"/>
      <c r="I371" s="216"/>
      <c r="J371" s="213"/>
      <c r="K371" s="213"/>
      <c r="L371" s="219"/>
      <c r="M371" s="211"/>
      <c r="N371" s="211"/>
      <c r="O371" s="211"/>
      <c r="P371" s="211"/>
      <c r="Q371" s="211"/>
      <c r="R371" s="211"/>
      <c r="S371" s="211"/>
      <c r="T371" s="211"/>
      <c r="U371" s="211"/>
      <c r="V371" s="211"/>
      <c r="W371" s="211"/>
      <c r="X371" s="211"/>
      <c r="Y371" s="211"/>
      <c r="Z371" s="211"/>
      <c r="AA371" s="211"/>
      <c r="AB371" s="211"/>
      <c r="AC371" s="211"/>
      <c r="AD371" s="211"/>
    </row>
    <row r="372" spans="1:30" outlineLevel="1">
      <c r="A372" s="140" t="s">
        <v>1169</v>
      </c>
      <c r="B372" s="140" t="s">
        <v>470</v>
      </c>
      <c r="C372" s="147">
        <f>COUNTIF('Functional &amp; Usability'!H10:H1042,"* SR1987*")</f>
        <v>6</v>
      </c>
      <c r="D372" s="306"/>
      <c r="E372" s="306"/>
      <c r="F372" s="306"/>
      <c r="G372" s="306"/>
      <c r="H372" s="158"/>
      <c r="I372" s="216"/>
      <c r="J372" s="213"/>
      <c r="K372" s="213"/>
      <c r="L372" s="219"/>
      <c r="M372" s="211"/>
      <c r="N372" s="211"/>
      <c r="O372" s="211"/>
      <c r="P372" s="211"/>
      <c r="Q372" s="211"/>
      <c r="R372" s="211"/>
      <c r="S372" s="211"/>
      <c r="T372" s="211"/>
      <c r="U372" s="211"/>
      <c r="V372" s="211"/>
      <c r="W372" s="211"/>
      <c r="X372" s="211"/>
      <c r="Y372" s="211"/>
      <c r="Z372" s="211"/>
      <c r="AA372" s="211"/>
      <c r="AB372" s="211"/>
      <c r="AC372" s="211"/>
      <c r="AD372" s="211"/>
    </row>
    <row r="373" spans="1:30" outlineLevel="1">
      <c r="A373" s="140" t="s">
        <v>1170</v>
      </c>
      <c r="B373" s="140" t="s">
        <v>470</v>
      </c>
      <c r="C373" s="147">
        <f>COUNTIF('Functional &amp; Usability'!H10:H1042,"* SR1988*")</f>
        <v>6</v>
      </c>
      <c r="D373" s="306"/>
      <c r="E373" s="306"/>
      <c r="F373" s="306"/>
      <c r="G373" s="306"/>
      <c r="H373" s="158"/>
      <c r="I373" s="216"/>
      <c r="J373" s="213"/>
      <c r="K373" s="213"/>
      <c r="L373" s="219"/>
      <c r="M373" s="211"/>
      <c r="N373" s="211"/>
      <c r="O373" s="211"/>
      <c r="P373" s="211"/>
      <c r="Q373" s="211"/>
      <c r="R373" s="211"/>
      <c r="S373" s="211"/>
      <c r="T373" s="211"/>
      <c r="U373" s="211"/>
      <c r="V373" s="211"/>
      <c r="W373" s="211"/>
      <c r="X373" s="211"/>
      <c r="Y373" s="211"/>
      <c r="Z373" s="211"/>
      <c r="AA373" s="211"/>
      <c r="AB373" s="211"/>
      <c r="AC373" s="211"/>
      <c r="AD373" s="211"/>
    </row>
    <row r="374" spans="1:30" outlineLevel="1">
      <c r="A374" s="140" t="s">
        <v>1171</v>
      </c>
      <c r="B374" s="140" t="s">
        <v>1301</v>
      </c>
      <c r="C374" s="147">
        <f>COUNTIF('Functional &amp; Usability'!H10:H1042,"* SR1989*")</f>
        <v>79</v>
      </c>
      <c r="D374" s="313"/>
      <c r="E374" s="313"/>
      <c r="F374" s="313"/>
      <c r="G374" s="313"/>
      <c r="H374" s="158"/>
      <c r="I374" s="216"/>
      <c r="J374" s="213"/>
      <c r="K374" s="213"/>
      <c r="L374" s="219"/>
      <c r="M374" s="211"/>
      <c r="N374" s="211"/>
      <c r="O374" s="211"/>
      <c r="P374" s="211"/>
      <c r="Q374" s="211"/>
      <c r="R374" s="211"/>
      <c r="S374" s="211"/>
      <c r="T374" s="211"/>
      <c r="U374" s="211"/>
      <c r="V374" s="211"/>
      <c r="W374" s="211"/>
      <c r="X374" s="211"/>
      <c r="Y374" s="211"/>
      <c r="Z374" s="211"/>
      <c r="AA374" s="211"/>
      <c r="AB374" s="211"/>
      <c r="AC374" s="211"/>
      <c r="AD374" s="211"/>
    </row>
    <row r="375" spans="1:30" outlineLevel="1">
      <c r="A375" s="140" t="s">
        <v>1172</v>
      </c>
      <c r="B375" s="140" t="s">
        <v>671</v>
      </c>
      <c r="C375" s="147">
        <f>COUNTIF('Functional &amp; Usability'!H10:H1042,"* SR1990*")</f>
        <v>86</v>
      </c>
      <c r="D375" s="306"/>
      <c r="E375" s="306"/>
      <c r="F375" s="306"/>
      <c r="G375" s="306"/>
      <c r="H375" s="158"/>
      <c r="I375" s="216"/>
      <c r="J375" s="213"/>
      <c r="K375" s="213"/>
      <c r="L375" s="219"/>
      <c r="M375" s="211"/>
      <c r="N375" s="211"/>
      <c r="O375" s="211"/>
      <c r="P375" s="211"/>
      <c r="Q375" s="211"/>
      <c r="R375" s="211"/>
      <c r="S375" s="211"/>
      <c r="T375" s="211"/>
      <c r="U375" s="211"/>
      <c r="V375" s="211"/>
      <c r="W375" s="211"/>
      <c r="X375" s="211"/>
      <c r="Y375" s="211"/>
      <c r="Z375" s="211"/>
      <c r="AA375" s="211"/>
      <c r="AB375" s="211"/>
      <c r="AC375" s="211"/>
      <c r="AD375" s="211"/>
    </row>
    <row r="376" spans="1:30" outlineLevel="1">
      <c r="A376" s="140" t="s">
        <v>1173</v>
      </c>
      <c r="B376" s="140" t="s">
        <v>671</v>
      </c>
      <c r="C376" s="147">
        <f>COUNTIF('Functional &amp; Usability'!H10:H1042,"* SR1991*")</f>
        <v>86</v>
      </c>
      <c r="D376" s="306"/>
      <c r="E376" s="306"/>
      <c r="F376" s="306"/>
      <c r="G376" s="306"/>
      <c r="H376" s="158"/>
      <c r="I376" s="216"/>
      <c r="J376" s="213"/>
      <c r="K376" s="213"/>
      <c r="L376" s="219"/>
      <c r="M376" s="211"/>
      <c r="N376" s="211"/>
      <c r="O376" s="211"/>
      <c r="P376" s="211"/>
      <c r="Q376" s="211"/>
      <c r="R376" s="211"/>
      <c r="S376" s="211"/>
      <c r="T376" s="211"/>
      <c r="U376" s="211"/>
      <c r="V376" s="211"/>
      <c r="W376" s="211"/>
      <c r="X376" s="211"/>
      <c r="Y376" s="211"/>
      <c r="Z376" s="211"/>
      <c r="AA376" s="211"/>
      <c r="AB376" s="211"/>
      <c r="AC376" s="211"/>
      <c r="AD376" s="211"/>
    </row>
    <row r="377" spans="1:30" outlineLevel="1">
      <c r="A377" s="140" t="s">
        <v>1174</v>
      </c>
      <c r="B377" s="140" t="s">
        <v>671</v>
      </c>
      <c r="C377" s="147">
        <f>COUNTIF('Functional &amp; Usability'!H10:H1042,"* SR1992*")</f>
        <v>86</v>
      </c>
      <c r="D377" s="306"/>
      <c r="E377" s="306"/>
      <c r="F377" s="306"/>
      <c r="G377" s="306"/>
      <c r="H377" s="158"/>
      <c r="I377" s="216"/>
      <c r="J377" s="213"/>
      <c r="K377" s="213"/>
      <c r="L377" s="219"/>
      <c r="M377" s="211"/>
      <c r="N377" s="211"/>
      <c r="O377" s="211"/>
      <c r="P377" s="211"/>
      <c r="Q377" s="211"/>
      <c r="R377" s="211"/>
      <c r="S377" s="211"/>
      <c r="T377" s="211"/>
      <c r="U377" s="211"/>
      <c r="V377" s="211"/>
      <c r="W377" s="211"/>
      <c r="X377" s="211"/>
      <c r="Y377" s="211"/>
      <c r="Z377" s="211"/>
      <c r="AA377" s="211"/>
      <c r="AB377" s="211"/>
      <c r="AC377" s="211"/>
      <c r="AD377" s="211"/>
    </row>
    <row r="378" spans="1:30" outlineLevel="1">
      <c r="A378" s="140" t="s">
        <v>1175</v>
      </c>
      <c r="B378" s="140" t="s">
        <v>1301</v>
      </c>
      <c r="C378" s="147">
        <f>COUNTIF('Functional &amp; Usability'!H10:H1042,"* SR1993*")</f>
        <v>3</v>
      </c>
      <c r="D378" s="306"/>
      <c r="E378" s="306"/>
      <c r="F378" s="306"/>
      <c r="G378" s="306"/>
      <c r="H378" s="158"/>
      <c r="I378" s="216"/>
      <c r="J378" s="213"/>
      <c r="K378" s="213"/>
      <c r="L378" s="219"/>
      <c r="M378" s="211"/>
      <c r="N378" s="211"/>
      <c r="O378" s="211"/>
      <c r="P378" s="211"/>
      <c r="Q378" s="211"/>
      <c r="R378" s="211"/>
      <c r="S378" s="211"/>
      <c r="T378" s="211"/>
      <c r="U378" s="211"/>
      <c r="V378" s="211"/>
      <c r="W378" s="211"/>
      <c r="X378" s="211"/>
      <c r="Y378" s="211"/>
      <c r="Z378" s="211"/>
      <c r="AA378" s="211"/>
      <c r="AB378" s="211"/>
      <c r="AC378" s="211"/>
      <c r="AD378" s="211"/>
    </row>
    <row r="379" spans="1:30" outlineLevel="1">
      <c r="A379" s="140" t="s">
        <v>1176</v>
      </c>
      <c r="B379" s="140" t="s">
        <v>671</v>
      </c>
      <c r="C379" s="147">
        <f>COUNTIF('Functional &amp; Usability'!H10:H1042,"* SR1994*")</f>
        <v>86</v>
      </c>
      <c r="D379" s="306"/>
      <c r="E379" s="306"/>
      <c r="F379" s="306"/>
      <c r="G379" s="306"/>
      <c r="H379" s="158"/>
      <c r="I379" s="216"/>
      <c r="J379" s="213"/>
      <c r="K379" s="213"/>
      <c r="L379" s="219"/>
      <c r="M379" s="211"/>
      <c r="N379" s="211"/>
      <c r="O379" s="211"/>
      <c r="P379" s="211"/>
      <c r="Q379" s="211"/>
      <c r="R379" s="211"/>
      <c r="S379" s="211"/>
      <c r="T379" s="211"/>
      <c r="U379" s="211"/>
      <c r="V379" s="211"/>
      <c r="W379" s="211"/>
      <c r="X379" s="211"/>
      <c r="Y379" s="211"/>
      <c r="Z379" s="211"/>
      <c r="AA379" s="211"/>
      <c r="AB379" s="211"/>
      <c r="AC379" s="211"/>
      <c r="AD379" s="211"/>
    </row>
    <row r="380" spans="1:30" outlineLevel="1">
      <c r="A380" s="140" t="s">
        <v>1177</v>
      </c>
      <c r="B380" s="140" t="s">
        <v>671</v>
      </c>
      <c r="C380" s="147">
        <f>COUNTIF('Functional &amp; Usability'!H10:H1042,"* SR1995*")</f>
        <v>86</v>
      </c>
      <c r="D380" s="306"/>
      <c r="E380" s="306"/>
      <c r="F380" s="306"/>
      <c r="G380" s="306"/>
      <c r="H380" s="158"/>
      <c r="I380" s="216"/>
      <c r="J380" s="213"/>
      <c r="K380" s="213"/>
      <c r="L380" s="219"/>
      <c r="M380" s="211"/>
      <c r="N380" s="211"/>
      <c r="O380" s="211"/>
      <c r="P380" s="211"/>
      <c r="Q380" s="211"/>
      <c r="R380" s="211"/>
      <c r="S380" s="211"/>
      <c r="T380" s="211"/>
      <c r="U380" s="211"/>
      <c r="V380" s="211"/>
      <c r="W380" s="211"/>
      <c r="X380" s="211"/>
      <c r="Y380" s="211"/>
      <c r="Z380" s="211"/>
      <c r="AA380" s="211"/>
      <c r="AB380" s="211"/>
      <c r="AC380" s="211"/>
      <c r="AD380" s="211"/>
    </row>
    <row r="381" spans="1:30" outlineLevel="1">
      <c r="A381" s="140" t="s">
        <v>1178</v>
      </c>
      <c r="B381" s="140" t="s">
        <v>473</v>
      </c>
      <c r="C381" s="147">
        <f>COUNTIF('Functional &amp; Usability'!H10:H1042,"* SR1996*")</f>
        <v>0</v>
      </c>
      <c r="D381" s="306" t="s">
        <v>750</v>
      </c>
      <c r="E381" s="306"/>
      <c r="F381" s="306"/>
      <c r="G381" s="306"/>
      <c r="H381" s="158"/>
      <c r="I381" s="216"/>
      <c r="J381" s="213"/>
      <c r="K381" s="213"/>
      <c r="L381" s="219"/>
      <c r="M381" s="211"/>
      <c r="N381" s="211"/>
      <c r="O381" s="211"/>
      <c r="P381" s="211"/>
      <c r="Q381" s="211"/>
      <c r="R381" s="211"/>
      <c r="S381" s="211"/>
      <c r="T381" s="211"/>
      <c r="U381" s="211"/>
      <c r="V381" s="211"/>
      <c r="W381" s="211"/>
      <c r="X381" s="211"/>
      <c r="Y381" s="211"/>
      <c r="Z381" s="211"/>
      <c r="AA381" s="211"/>
      <c r="AB381" s="211"/>
      <c r="AC381" s="211"/>
      <c r="AD381" s="211"/>
    </row>
    <row r="382" spans="1:30" ht="15" outlineLevel="1">
      <c r="A382" s="140" t="s">
        <v>1179</v>
      </c>
      <c r="B382" s="140" t="s">
        <v>473</v>
      </c>
      <c r="C382" s="147">
        <f>COUNTIF('Functional &amp; Usability'!H10:H1042,"* SR1997*")</f>
        <v>0</v>
      </c>
      <c r="D382" s="306" t="s">
        <v>750</v>
      </c>
      <c r="E382" s="306"/>
      <c r="F382" s="306"/>
      <c r="G382" s="306"/>
      <c r="H382" s="158"/>
      <c r="I382" s="214"/>
      <c r="J382" s="213"/>
      <c r="K382" s="213"/>
      <c r="L382" s="219"/>
      <c r="M382" s="211"/>
      <c r="N382" s="211"/>
      <c r="O382" s="211"/>
      <c r="P382" s="211"/>
      <c r="Q382" s="211"/>
      <c r="R382" s="211"/>
      <c r="S382" s="211"/>
      <c r="T382" s="211"/>
      <c r="U382" s="211"/>
      <c r="V382" s="211"/>
      <c r="W382" s="211"/>
      <c r="X382" s="211"/>
      <c r="Y382" s="211"/>
      <c r="Z382" s="211"/>
      <c r="AA382" s="211"/>
      <c r="AB382" s="211"/>
      <c r="AC382" s="211"/>
      <c r="AD382" s="211"/>
    </row>
    <row r="383" spans="1:30" ht="15" outlineLevel="1">
      <c r="A383" s="160" t="s">
        <v>1180</v>
      </c>
      <c r="B383" s="160" t="s">
        <v>572</v>
      </c>
      <c r="C383" s="148">
        <f>SUM(C384:C389)</f>
        <v>427</v>
      </c>
      <c r="D383" s="303" t="s">
        <v>575</v>
      </c>
      <c r="E383" s="304"/>
      <c r="F383" s="304"/>
      <c r="G383" s="305"/>
      <c r="H383" s="158"/>
      <c r="I383" s="216"/>
      <c r="J383" s="213"/>
      <c r="K383" s="213"/>
      <c r="L383" s="222"/>
      <c r="M383" s="211"/>
      <c r="N383" s="211"/>
      <c r="O383" s="211"/>
      <c r="P383" s="211"/>
      <c r="Q383" s="211"/>
      <c r="R383" s="211"/>
      <c r="S383" s="211"/>
      <c r="T383" s="211"/>
      <c r="U383" s="211"/>
      <c r="V383" s="211"/>
      <c r="W383" s="211"/>
      <c r="X383" s="211"/>
      <c r="Y383" s="211"/>
      <c r="Z383" s="211"/>
      <c r="AA383" s="211"/>
      <c r="AB383" s="211"/>
      <c r="AC383" s="211"/>
      <c r="AD383" s="211"/>
    </row>
    <row r="384" spans="1:30" outlineLevel="1">
      <c r="A384" s="140" t="s">
        <v>1181</v>
      </c>
      <c r="B384" s="140" t="s">
        <v>615</v>
      </c>
      <c r="C384" s="147">
        <f>COUNTIF('Functional &amp; Usability'!H10:H1042,"* SR1999*")</f>
        <v>2</v>
      </c>
      <c r="D384" s="306"/>
      <c r="E384" s="306"/>
      <c r="F384" s="306"/>
      <c r="G384" s="306"/>
      <c r="H384" s="158"/>
      <c r="I384" s="216"/>
      <c r="J384" s="213"/>
      <c r="K384" s="213"/>
      <c r="L384" s="219"/>
      <c r="M384" s="211"/>
      <c r="N384" s="211"/>
      <c r="O384" s="211"/>
      <c r="P384" s="211"/>
      <c r="Q384" s="211"/>
      <c r="R384" s="211"/>
      <c r="S384" s="211"/>
      <c r="T384" s="211"/>
      <c r="U384" s="211"/>
      <c r="V384" s="211"/>
      <c r="W384" s="211"/>
      <c r="X384" s="211"/>
      <c r="Y384" s="211"/>
      <c r="Z384" s="211"/>
      <c r="AA384" s="211"/>
      <c r="AB384" s="211"/>
      <c r="AC384" s="211"/>
      <c r="AD384" s="211"/>
    </row>
    <row r="385" spans="1:30" outlineLevel="1">
      <c r="A385" s="140" t="s">
        <v>1182</v>
      </c>
      <c r="B385" s="140" t="s">
        <v>615</v>
      </c>
      <c r="C385" s="147">
        <f>COUNTIF('Functional &amp; Usability'!H10:H1042,"* SR2000*")</f>
        <v>85</v>
      </c>
      <c r="D385" s="306"/>
      <c r="E385" s="306"/>
      <c r="F385" s="306"/>
      <c r="G385" s="306"/>
      <c r="H385" s="158"/>
      <c r="I385" s="216"/>
      <c r="J385" s="213"/>
      <c r="K385" s="213"/>
      <c r="L385" s="219"/>
      <c r="M385" s="211"/>
      <c r="N385" s="211"/>
      <c r="O385" s="211"/>
      <c r="P385" s="211"/>
      <c r="Q385" s="211"/>
      <c r="R385" s="211"/>
      <c r="S385" s="211"/>
      <c r="T385" s="211"/>
      <c r="U385" s="211"/>
      <c r="V385" s="211"/>
      <c r="W385" s="211"/>
      <c r="X385" s="211"/>
      <c r="Y385" s="211"/>
      <c r="Z385" s="211"/>
      <c r="AA385" s="211"/>
      <c r="AB385" s="211"/>
      <c r="AC385" s="211"/>
      <c r="AD385" s="211"/>
    </row>
    <row r="386" spans="1:30" outlineLevel="1">
      <c r="A386" s="140" t="s">
        <v>1183</v>
      </c>
      <c r="B386" s="140" t="s">
        <v>615</v>
      </c>
      <c r="C386" s="147">
        <f>COUNTIF('Functional &amp; Usability'!H10:H1042,"* SR2001*")</f>
        <v>85</v>
      </c>
      <c r="D386" s="306"/>
      <c r="E386" s="306"/>
      <c r="F386" s="306"/>
      <c r="G386" s="306"/>
      <c r="H386" s="158"/>
      <c r="I386" s="216"/>
      <c r="J386" s="213"/>
      <c r="K386" s="213"/>
      <c r="L386" s="219"/>
      <c r="M386" s="211"/>
      <c r="N386" s="211"/>
      <c r="O386" s="211"/>
      <c r="P386" s="211"/>
      <c r="Q386" s="211"/>
      <c r="R386" s="211"/>
      <c r="S386" s="211"/>
      <c r="T386" s="211"/>
      <c r="U386" s="211"/>
      <c r="V386" s="211"/>
      <c r="W386" s="211"/>
      <c r="X386" s="211"/>
      <c r="Y386" s="211"/>
      <c r="Z386" s="211"/>
      <c r="AA386" s="211"/>
      <c r="AB386" s="211"/>
      <c r="AC386" s="211"/>
      <c r="AD386" s="211"/>
    </row>
    <row r="387" spans="1:30" outlineLevel="1">
      <c r="A387" s="140" t="s">
        <v>1184</v>
      </c>
      <c r="B387" s="140" t="s">
        <v>615</v>
      </c>
      <c r="C387" s="147">
        <f>COUNTIF('Functional &amp; Usability'!H10:H1042,"* SR2002*")</f>
        <v>85</v>
      </c>
      <c r="D387" s="306"/>
      <c r="E387" s="306"/>
      <c r="F387" s="306"/>
      <c r="G387" s="306"/>
      <c r="H387" s="158"/>
      <c r="I387" s="216"/>
      <c r="J387" s="213"/>
      <c r="K387" s="213"/>
      <c r="L387" s="219"/>
      <c r="M387" s="211"/>
      <c r="N387" s="211"/>
      <c r="O387" s="211"/>
      <c r="P387" s="211"/>
      <c r="Q387" s="211"/>
      <c r="R387" s="211"/>
      <c r="S387" s="211"/>
      <c r="T387" s="211"/>
      <c r="U387" s="211"/>
      <c r="V387" s="211"/>
      <c r="W387" s="211"/>
      <c r="X387" s="211"/>
      <c r="Y387" s="211"/>
      <c r="Z387" s="211"/>
      <c r="AA387" s="211"/>
      <c r="AB387" s="211"/>
      <c r="AC387" s="211"/>
      <c r="AD387" s="211"/>
    </row>
    <row r="388" spans="1:30" outlineLevel="1">
      <c r="A388" s="140" t="s">
        <v>1185</v>
      </c>
      <c r="B388" s="140" t="s">
        <v>615</v>
      </c>
      <c r="C388" s="147">
        <f>COUNTIF('Functional &amp; Usability'!H10:H1042,"* SR2003*")</f>
        <v>85</v>
      </c>
      <c r="D388" s="306"/>
      <c r="E388" s="306"/>
      <c r="F388" s="306"/>
      <c r="G388" s="306"/>
      <c r="H388" s="158"/>
      <c r="I388" s="216"/>
      <c r="J388" s="213"/>
      <c r="K388" s="213"/>
      <c r="L388" s="219"/>
      <c r="M388" s="211"/>
      <c r="N388" s="211"/>
      <c r="O388" s="211"/>
      <c r="P388" s="211"/>
      <c r="Q388" s="211"/>
      <c r="R388" s="211"/>
      <c r="S388" s="211"/>
      <c r="T388" s="211"/>
      <c r="U388" s="211"/>
      <c r="V388" s="211"/>
      <c r="W388" s="211"/>
      <c r="X388" s="211"/>
      <c r="Y388" s="211"/>
      <c r="Z388" s="211"/>
      <c r="AA388" s="211"/>
      <c r="AB388" s="211"/>
      <c r="AC388" s="211"/>
      <c r="AD388" s="211"/>
    </row>
    <row r="389" spans="1:30" ht="15" outlineLevel="1">
      <c r="A389" s="140" t="s">
        <v>1186</v>
      </c>
      <c r="B389" s="140" t="s">
        <v>615</v>
      </c>
      <c r="C389" s="147">
        <f>COUNTIF('Functional &amp; Usability'!H10:H1042,"* SR2004*")</f>
        <v>85</v>
      </c>
      <c r="D389" s="306"/>
      <c r="E389" s="306"/>
      <c r="F389" s="306"/>
      <c r="G389" s="306"/>
      <c r="H389" s="158"/>
      <c r="I389" s="214"/>
      <c r="J389" s="213"/>
      <c r="K389" s="213"/>
      <c r="L389" s="219"/>
      <c r="M389" s="211"/>
      <c r="N389" s="211"/>
      <c r="O389" s="211"/>
      <c r="P389" s="211"/>
      <c r="Q389" s="211"/>
      <c r="R389" s="211"/>
      <c r="S389" s="211"/>
      <c r="T389" s="211"/>
      <c r="U389" s="211"/>
      <c r="V389" s="211"/>
      <c r="W389" s="211"/>
      <c r="X389" s="211"/>
      <c r="Y389" s="211"/>
      <c r="Z389" s="211"/>
      <c r="AA389" s="211"/>
      <c r="AB389" s="211"/>
      <c r="AC389" s="211"/>
      <c r="AD389" s="211"/>
    </row>
    <row r="390" spans="1:30" ht="15" outlineLevel="1">
      <c r="A390" s="160" t="s">
        <v>1187</v>
      </c>
      <c r="B390" s="160" t="s">
        <v>572</v>
      </c>
      <c r="C390" s="148">
        <f>SUM(C391:C398)</f>
        <v>347</v>
      </c>
      <c r="D390" s="303" t="s">
        <v>576</v>
      </c>
      <c r="E390" s="304"/>
      <c r="F390" s="304"/>
      <c r="G390" s="305"/>
      <c r="H390" s="158"/>
      <c r="I390" s="216"/>
      <c r="J390" s="213"/>
      <c r="K390" s="213"/>
      <c r="L390" s="222"/>
      <c r="M390" s="211"/>
      <c r="N390" s="211"/>
      <c r="O390" s="211"/>
      <c r="P390" s="211"/>
      <c r="Q390" s="211"/>
      <c r="R390" s="211"/>
      <c r="S390" s="211"/>
      <c r="T390" s="211"/>
      <c r="U390" s="211"/>
      <c r="V390" s="211"/>
      <c r="W390" s="211"/>
      <c r="X390" s="211"/>
      <c r="Y390" s="211"/>
      <c r="Z390" s="211"/>
      <c r="AA390" s="211"/>
      <c r="AB390" s="211"/>
      <c r="AC390" s="211"/>
      <c r="AD390" s="211"/>
    </row>
    <row r="391" spans="1:30" outlineLevel="1">
      <c r="A391" s="140" t="s">
        <v>1188</v>
      </c>
      <c r="B391" s="140" t="s">
        <v>671</v>
      </c>
      <c r="C391" s="147">
        <f>COUNTIF('Functional &amp; Usability'!H10:H1042,"* SR2006*")</f>
        <v>86</v>
      </c>
      <c r="D391" s="306"/>
      <c r="E391" s="306"/>
      <c r="F391" s="306"/>
      <c r="G391" s="306"/>
      <c r="H391" s="158"/>
      <c r="I391" s="216"/>
      <c r="J391" s="213"/>
      <c r="K391" s="213"/>
      <c r="L391" s="219"/>
      <c r="M391" s="211"/>
      <c r="N391" s="211"/>
      <c r="O391" s="211"/>
      <c r="P391" s="211"/>
      <c r="Q391" s="211"/>
      <c r="R391" s="211"/>
      <c r="S391" s="211"/>
      <c r="T391" s="211"/>
      <c r="U391" s="211"/>
      <c r="V391" s="211"/>
      <c r="W391" s="211"/>
      <c r="X391" s="211"/>
      <c r="Y391" s="211"/>
      <c r="Z391" s="211"/>
      <c r="AA391" s="211"/>
      <c r="AB391" s="211"/>
      <c r="AC391" s="211"/>
      <c r="AD391" s="211"/>
    </row>
    <row r="392" spans="1:30" outlineLevel="1">
      <c r="A392" s="140" t="s">
        <v>1189</v>
      </c>
      <c r="B392" s="140" t="s">
        <v>671</v>
      </c>
      <c r="C392" s="147">
        <f>COUNTIF('Functional &amp; Usability'!H10:H1042,"* SR2007*")</f>
        <v>86</v>
      </c>
      <c r="D392" s="306"/>
      <c r="E392" s="306"/>
      <c r="F392" s="306"/>
      <c r="G392" s="306"/>
      <c r="H392" s="158"/>
      <c r="I392" s="216"/>
      <c r="J392" s="213"/>
      <c r="K392" s="213"/>
      <c r="L392" s="219"/>
      <c r="M392" s="211"/>
      <c r="N392" s="211"/>
      <c r="O392" s="211"/>
      <c r="P392" s="211"/>
      <c r="Q392" s="211"/>
      <c r="R392" s="211"/>
      <c r="S392" s="211"/>
      <c r="T392" s="211"/>
      <c r="U392" s="211"/>
      <c r="V392" s="211"/>
      <c r="W392" s="211"/>
      <c r="X392" s="211"/>
      <c r="Y392" s="211"/>
      <c r="Z392" s="211"/>
      <c r="AA392" s="211"/>
      <c r="AB392" s="211"/>
      <c r="AC392" s="211"/>
      <c r="AD392" s="211"/>
    </row>
    <row r="393" spans="1:30" ht="12.75" customHeight="1" outlineLevel="1">
      <c r="A393" s="140" t="s">
        <v>1190</v>
      </c>
      <c r="B393" s="140" t="s">
        <v>671</v>
      </c>
      <c r="C393" s="147">
        <f>COUNTIF('Functional &amp; Usability'!H10:H1042,"* SR2008*")</f>
        <v>0</v>
      </c>
      <c r="D393" s="306" t="s">
        <v>806</v>
      </c>
      <c r="E393" s="306"/>
      <c r="F393" s="306"/>
      <c r="G393" s="306"/>
      <c r="H393" s="158"/>
      <c r="I393" s="216"/>
      <c r="J393" s="213"/>
      <c r="K393" s="213"/>
      <c r="L393" s="219"/>
      <c r="M393" s="211"/>
      <c r="N393" s="211"/>
      <c r="O393" s="211"/>
      <c r="P393" s="211"/>
      <c r="Q393" s="211"/>
      <c r="R393" s="211"/>
      <c r="S393" s="211"/>
      <c r="T393" s="211"/>
      <c r="U393" s="211"/>
      <c r="V393" s="211"/>
      <c r="W393" s="211"/>
      <c r="X393" s="211"/>
      <c r="Y393" s="211"/>
      <c r="Z393" s="211"/>
      <c r="AA393" s="211"/>
      <c r="AB393" s="211"/>
      <c r="AC393" s="211"/>
      <c r="AD393" s="211"/>
    </row>
    <row r="394" spans="1:30" outlineLevel="1">
      <c r="A394" s="140" t="s">
        <v>1191</v>
      </c>
      <c r="B394" s="140" t="s">
        <v>671</v>
      </c>
      <c r="C394" s="147">
        <f>COUNTIF('Functional &amp; Usability'!H10:H1042,"* SR2009*")</f>
        <v>86</v>
      </c>
      <c r="D394" s="306"/>
      <c r="E394" s="306"/>
      <c r="F394" s="306"/>
      <c r="G394" s="306"/>
      <c r="H394" s="158"/>
      <c r="I394" s="216"/>
      <c r="J394" s="213"/>
      <c r="K394" s="213"/>
      <c r="L394" s="219"/>
      <c r="M394" s="211"/>
      <c r="N394" s="211"/>
      <c r="O394" s="211"/>
      <c r="P394" s="211"/>
      <c r="Q394" s="211"/>
      <c r="R394" s="211"/>
      <c r="S394" s="211"/>
      <c r="T394" s="211"/>
      <c r="U394" s="211"/>
      <c r="V394" s="211"/>
      <c r="W394" s="211"/>
      <c r="X394" s="211"/>
      <c r="Y394" s="211"/>
      <c r="Z394" s="211"/>
      <c r="AA394" s="211"/>
      <c r="AB394" s="211"/>
      <c r="AC394" s="211"/>
      <c r="AD394" s="211"/>
    </row>
    <row r="395" spans="1:30" ht="12.75" customHeight="1" outlineLevel="1">
      <c r="A395" s="140" t="s">
        <v>1192</v>
      </c>
      <c r="B395" s="140" t="s">
        <v>473</v>
      </c>
      <c r="C395" s="147">
        <f>COUNTIF('Functional &amp; Usability'!H10:H1042,"* SR2010*")</f>
        <v>0</v>
      </c>
      <c r="D395" s="306" t="s">
        <v>1314</v>
      </c>
      <c r="E395" s="306"/>
      <c r="F395" s="306"/>
      <c r="G395" s="306"/>
      <c r="H395" s="158"/>
      <c r="I395" s="216"/>
      <c r="J395" s="213"/>
      <c r="K395" s="213"/>
      <c r="L395" s="219"/>
      <c r="M395" s="211"/>
      <c r="N395" s="211"/>
      <c r="O395" s="211"/>
      <c r="P395" s="211"/>
      <c r="Q395" s="211"/>
      <c r="R395" s="211"/>
      <c r="S395" s="211"/>
      <c r="T395" s="211"/>
      <c r="U395" s="211"/>
      <c r="V395" s="211"/>
      <c r="W395" s="211"/>
      <c r="X395" s="211"/>
      <c r="Y395" s="211"/>
      <c r="Z395" s="211"/>
      <c r="AA395" s="211"/>
      <c r="AB395" s="211"/>
      <c r="AC395" s="211"/>
      <c r="AD395" s="211"/>
    </row>
    <row r="396" spans="1:30" ht="12.75" customHeight="1" outlineLevel="1">
      <c r="A396" s="140" t="s">
        <v>1193</v>
      </c>
      <c r="B396" s="140" t="s">
        <v>671</v>
      </c>
      <c r="C396" s="147">
        <f>COUNTIF('Functional &amp; Usability'!H10:H1042,"* SR2011*")</f>
        <v>3</v>
      </c>
      <c r="D396" s="313"/>
      <c r="E396" s="313"/>
      <c r="F396" s="313"/>
      <c r="G396" s="313"/>
      <c r="H396" s="158"/>
      <c r="I396" s="216"/>
      <c r="J396" s="213"/>
      <c r="K396" s="213"/>
      <c r="L396" s="219"/>
      <c r="M396" s="211"/>
      <c r="N396" s="211"/>
      <c r="O396" s="211"/>
      <c r="P396" s="211"/>
      <c r="Q396" s="211"/>
      <c r="R396" s="211"/>
      <c r="S396" s="211"/>
      <c r="T396" s="211"/>
      <c r="U396" s="211"/>
      <c r="V396" s="211"/>
      <c r="W396" s="211"/>
      <c r="X396" s="211"/>
      <c r="Y396" s="211"/>
      <c r="Z396" s="211"/>
      <c r="AA396" s="211"/>
      <c r="AB396" s="211"/>
      <c r="AC396" s="211"/>
      <c r="AD396" s="211"/>
    </row>
    <row r="397" spans="1:30" outlineLevel="1">
      <c r="A397" s="140" t="s">
        <v>1194</v>
      </c>
      <c r="B397" s="140" t="s">
        <v>671</v>
      </c>
      <c r="C397" s="147">
        <f>COUNTIF('Functional &amp; Usability'!H10:H1042,"* SR2012*")</f>
        <v>86</v>
      </c>
      <c r="D397" s="306"/>
      <c r="E397" s="306"/>
      <c r="F397" s="306"/>
      <c r="G397" s="306"/>
      <c r="H397" s="158"/>
      <c r="I397" s="216"/>
      <c r="J397" s="213"/>
      <c r="K397" s="213"/>
      <c r="L397" s="219"/>
      <c r="M397" s="211"/>
      <c r="N397" s="211"/>
      <c r="O397" s="211"/>
      <c r="P397" s="211"/>
      <c r="Q397" s="211"/>
      <c r="R397" s="211"/>
      <c r="S397" s="211"/>
      <c r="T397" s="211"/>
      <c r="U397" s="211"/>
      <c r="V397" s="211"/>
      <c r="W397" s="211"/>
      <c r="X397" s="211"/>
      <c r="Y397" s="211"/>
      <c r="Z397" s="211"/>
      <c r="AA397" s="211"/>
      <c r="AB397" s="211"/>
      <c r="AC397" s="211"/>
      <c r="AD397" s="211"/>
    </row>
    <row r="398" spans="1:30" ht="15" outlineLevel="1">
      <c r="A398" s="140" t="s">
        <v>1195</v>
      </c>
      <c r="B398" s="140" t="s">
        <v>473</v>
      </c>
      <c r="C398" s="147">
        <f>COUNTIF('Functional &amp; Usability'!H10:H1042,"* SR2013*")</f>
        <v>0</v>
      </c>
      <c r="D398" s="306" t="s">
        <v>751</v>
      </c>
      <c r="E398" s="306"/>
      <c r="F398" s="306"/>
      <c r="G398" s="306"/>
      <c r="H398" s="158"/>
      <c r="I398" s="214"/>
      <c r="J398" s="213"/>
      <c r="K398" s="213"/>
      <c r="L398" s="219"/>
      <c r="M398" s="211"/>
      <c r="N398" s="211"/>
      <c r="O398" s="211"/>
      <c r="P398" s="211"/>
      <c r="Q398" s="211"/>
      <c r="R398" s="211"/>
      <c r="S398" s="211"/>
      <c r="T398" s="211"/>
      <c r="U398" s="211"/>
      <c r="V398" s="211"/>
      <c r="W398" s="211"/>
      <c r="X398" s="211"/>
      <c r="Y398" s="211"/>
      <c r="Z398" s="211"/>
      <c r="AA398" s="211"/>
      <c r="AB398" s="211"/>
      <c r="AC398" s="211"/>
      <c r="AD398" s="211"/>
    </row>
    <row r="399" spans="1:30" ht="15" outlineLevel="1">
      <c r="A399" s="160" t="s">
        <v>1196</v>
      </c>
      <c r="B399" s="160" t="s">
        <v>572</v>
      </c>
      <c r="C399" s="148">
        <f>SUM(C400:C403)</f>
        <v>258</v>
      </c>
      <c r="D399" s="303" t="s">
        <v>577</v>
      </c>
      <c r="E399" s="304"/>
      <c r="F399" s="304"/>
      <c r="G399" s="305"/>
      <c r="H399" s="158"/>
      <c r="I399" s="216"/>
      <c r="J399" s="213"/>
      <c r="K399" s="213"/>
      <c r="L399" s="222"/>
      <c r="M399" s="211"/>
      <c r="N399" s="211"/>
      <c r="O399" s="211"/>
      <c r="P399" s="211"/>
      <c r="Q399" s="211"/>
      <c r="R399" s="211"/>
      <c r="S399" s="211"/>
      <c r="T399" s="211"/>
      <c r="U399" s="211"/>
      <c r="V399" s="211"/>
      <c r="W399" s="211"/>
      <c r="X399" s="211"/>
      <c r="Y399" s="211"/>
      <c r="Z399" s="211"/>
      <c r="AA399" s="211"/>
      <c r="AB399" s="211"/>
      <c r="AC399" s="211"/>
      <c r="AD399" s="211"/>
    </row>
    <row r="400" spans="1:30" outlineLevel="1">
      <c r="A400" s="140" t="s">
        <v>1197</v>
      </c>
      <c r="B400" s="140" t="s">
        <v>470</v>
      </c>
      <c r="C400" s="147">
        <f>COUNTIF('Functional &amp; Usability'!H10:H1042,"* SR2015*")</f>
        <v>86</v>
      </c>
      <c r="D400" s="306" t="s">
        <v>807</v>
      </c>
      <c r="E400" s="306"/>
      <c r="F400" s="306"/>
      <c r="G400" s="306"/>
      <c r="H400" s="158"/>
      <c r="I400" s="216"/>
      <c r="J400" s="213"/>
      <c r="K400" s="213"/>
      <c r="L400" s="219"/>
      <c r="M400" s="211"/>
      <c r="N400" s="211"/>
      <c r="O400" s="211"/>
      <c r="P400" s="211"/>
      <c r="Q400" s="211"/>
      <c r="R400" s="211"/>
      <c r="S400" s="211"/>
      <c r="T400" s="211"/>
      <c r="U400" s="211"/>
      <c r="V400" s="211"/>
      <c r="W400" s="211"/>
      <c r="X400" s="211"/>
      <c r="Y400" s="211"/>
      <c r="Z400" s="211"/>
      <c r="AA400" s="211"/>
      <c r="AB400" s="211"/>
      <c r="AC400" s="211"/>
      <c r="AD400" s="211"/>
    </row>
    <row r="401" spans="1:30" outlineLevel="1">
      <c r="A401" s="140" t="s">
        <v>1198</v>
      </c>
      <c r="B401" s="140" t="s">
        <v>470</v>
      </c>
      <c r="C401" s="147">
        <f>COUNTIF('Functional &amp; Usability'!H10:H1042,"* SR2016*")</f>
        <v>86</v>
      </c>
      <c r="D401" s="306"/>
      <c r="E401" s="306"/>
      <c r="F401" s="306"/>
      <c r="G401" s="306"/>
      <c r="H401" s="158"/>
      <c r="I401" s="216"/>
      <c r="J401" s="213"/>
      <c r="K401" s="213"/>
      <c r="L401" s="219"/>
      <c r="M401" s="211"/>
      <c r="N401" s="211"/>
      <c r="O401" s="211"/>
      <c r="P401" s="211"/>
      <c r="Q401" s="211"/>
      <c r="R401" s="211"/>
      <c r="S401" s="211"/>
      <c r="T401" s="211"/>
      <c r="U401" s="211"/>
      <c r="V401" s="211"/>
      <c r="W401" s="211"/>
      <c r="X401" s="211"/>
      <c r="Y401" s="211"/>
      <c r="Z401" s="211"/>
      <c r="AA401" s="211"/>
      <c r="AB401" s="211"/>
      <c r="AC401" s="211"/>
      <c r="AD401" s="211"/>
    </row>
    <row r="402" spans="1:30" outlineLevel="1">
      <c r="A402" s="140" t="s">
        <v>1199</v>
      </c>
      <c r="B402" s="140" t="s">
        <v>671</v>
      </c>
      <c r="C402" s="147">
        <f>COUNTIF('Functional &amp; Usability'!H10:H1042,"* SR2017*")</f>
        <v>86</v>
      </c>
      <c r="D402" s="306"/>
      <c r="E402" s="306"/>
      <c r="F402" s="306"/>
      <c r="G402" s="306"/>
      <c r="H402" s="158"/>
      <c r="I402" s="216"/>
      <c r="J402" s="213"/>
      <c r="K402" s="213"/>
      <c r="L402" s="219"/>
      <c r="M402" s="211"/>
      <c r="N402" s="211"/>
      <c r="O402" s="211"/>
      <c r="P402" s="211"/>
      <c r="Q402" s="211"/>
      <c r="R402" s="211"/>
      <c r="S402" s="211"/>
      <c r="T402" s="211"/>
      <c r="U402" s="211"/>
      <c r="V402" s="211"/>
      <c r="W402" s="211"/>
      <c r="X402" s="211"/>
      <c r="Y402" s="211"/>
      <c r="Z402" s="211"/>
      <c r="AA402" s="211"/>
      <c r="AB402" s="211"/>
      <c r="AC402" s="211"/>
      <c r="AD402" s="211"/>
    </row>
    <row r="403" spans="1:30" ht="12.75" customHeight="1" outlineLevel="1">
      <c r="A403" s="140" t="s">
        <v>1200</v>
      </c>
      <c r="B403" s="140" t="s">
        <v>671</v>
      </c>
      <c r="C403" s="147">
        <f>COUNTIF('Functional &amp; Usability'!H10:H1042,"* SR2018*")</f>
        <v>0</v>
      </c>
      <c r="D403" s="306" t="s">
        <v>806</v>
      </c>
      <c r="E403" s="306"/>
      <c r="F403" s="306"/>
      <c r="G403" s="306"/>
      <c r="H403" s="158"/>
      <c r="I403" s="214"/>
      <c r="J403" s="213"/>
      <c r="K403" s="213"/>
      <c r="L403" s="219"/>
      <c r="M403" s="211"/>
      <c r="N403" s="211"/>
      <c r="O403" s="211"/>
      <c r="P403" s="211"/>
      <c r="Q403" s="211"/>
      <c r="R403" s="211"/>
      <c r="S403" s="211"/>
      <c r="T403" s="211"/>
      <c r="U403" s="211"/>
      <c r="V403" s="211"/>
      <c r="W403" s="211"/>
      <c r="X403" s="211"/>
      <c r="Y403" s="211"/>
      <c r="Z403" s="211"/>
      <c r="AA403" s="211"/>
      <c r="AB403" s="211"/>
      <c r="AC403" s="211"/>
      <c r="AD403" s="211"/>
    </row>
    <row r="404" spans="1:30" ht="15" outlineLevel="1">
      <c r="A404" s="160" t="s">
        <v>1201</v>
      </c>
      <c r="B404" s="160" t="s">
        <v>572</v>
      </c>
      <c r="C404" s="148">
        <f>SUM(C405:C412)</f>
        <v>0</v>
      </c>
      <c r="D404" s="303" t="s">
        <v>578</v>
      </c>
      <c r="E404" s="304"/>
      <c r="F404" s="304"/>
      <c r="G404" s="305"/>
      <c r="H404" s="158"/>
      <c r="I404" s="216"/>
      <c r="J404" s="213"/>
      <c r="K404" s="213"/>
      <c r="L404" s="222"/>
      <c r="M404" s="211"/>
      <c r="N404" s="211"/>
      <c r="O404" s="211"/>
      <c r="P404" s="211"/>
      <c r="Q404" s="211"/>
      <c r="R404" s="211"/>
      <c r="S404" s="211"/>
      <c r="T404" s="211"/>
      <c r="U404" s="211"/>
      <c r="V404" s="211"/>
      <c r="W404" s="211"/>
      <c r="X404" s="211"/>
      <c r="Y404" s="211"/>
      <c r="Z404" s="211"/>
      <c r="AA404" s="211"/>
      <c r="AB404" s="211"/>
      <c r="AC404" s="211"/>
      <c r="AD404" s="211"/>
    </row>
    <row r="405" spans="1:30" outlineLevel="1">
      <c r="A405" s="140" t="s">
        <v>1202</v>
      </c>
      <c r="B405" s="140" t="s">
        <v>473</v>
      </c>
      <c r="C405" s="147">
        <f>COUNTIF('Functional &amp; Usability'!H10:H1042,"* SR2020*")</f>
        <v>0</v>
      </c>
      <c r="D405" s="306" t="s">
        <v>761</v>
      </c>
      <c r="E405" s="306"/>
      <c r="F405" s="306"/>
      <c r="G405" s="306"/>
      <c r="H405" s="158"/>
      <c r="I405" s="216"/>
      <c r="J405" s="213"/>
      <c r="K405" s="213"/>
      <c r="L405" s="219"/>
      <c r="M405" s="211"/>
      <c r="N405" s="211"/>
      <c r="O405" s="211"/>
      <c r="P405" s="211"/>
      <c r="Q405" s="211"/>
      <c r="R405" s="211"/>
      <c r="S405" s="211"/>
      <c r="T405" s="211"/>
      <c r="U405" s="211"/>
      <c r="V405" s="211"/>
      <c r="W405" s="211"/>
      <c r="X405" s="211"/>
      <c r="Y405" s="211"/>
      <c r="Z405" s="211"/>
      <c r="AA405" s="211"/>
      <c r="AB405" s="211"/>
      <c r="AC405" s="211"/>
      <c r="AD405" s="211"/>
    </row>
    <row r="406" spans="1:30" outlineLevel="1">
      <c r="A406" s="140" t="s">
        <v>1203</v>
      </c>
      <c r="B406" s="140" t="s">
        <v>473</v>
      </c>
      <c r="C406" s="147">
        <f>COUNTIF('Functional &amp; Usability'!H10:H1042,"* SR2021*")</f>
        <v>0</v>
      </c>
      <c r="D406" s="306" t="s">
        <v>808</v>
      </c>
      <c r="E406" s="306"/>
      <c r="F406" s="306"/>
      <c r="G406" s="306"/>
      <c r="H406" s="158"/>
      <c r="I406" s="216"/>
      <c r="J406" s="213"/>
      <c r="K406" s="213"/>
      <c r="L406" s="219"/>
      <c r="M406" s="211"/>
      <c r="N406" s="211"/>
      <c r="O406" s="211"/>
      <c r="P406" s="211"/>
      <c r="Q406" s="211"/>
      <c r="R406" s="211"/>
      <c r="S406" s="211"/>
      <c r="T406" s="211"/>
      <c r="U406" s="211"/>
      <c r="V406" s="211"/>
      <c r="W406" s="211"/>
      <c r="X406" s="211"/>
      <c r="Y406" s="211"/>
      <c r="Z406" s="211"/>
      <c r="AA406" s="211"/>
      <c r="AB406" s="211"/>
      <c r="AC406" s="211"/>
      <c r="AD406" s="211"/>
    </row>
    <row r="407" spans="1:30" outlineLevel="1">
      <c r="A407" s="140" t="s">
        <v>1204</v>
      </c>
      <c r="B407" s="140" t="s">
        <v>473</v>
      </c>
      <c r="C407" s="147">
        <f>COUNTIF('Functional &amp; Usability'!H10:H1042,"* SR2022*")</f>
        <v>0</v>
      </c>
      <c r="D407" s="306" t="s">
        <v>761</v>
      </c>
      <c r="E407" s="306"/>
      <c r="F407" s="306"/>
      <c r="G407" s="306"/>
      <c r="H407" s="158"/>
      <c r="I407" s="216"/>
      <c r="J407" s="213"/>
      <c r="K407" s="213"/>
      <c r="L407" s="219"/>
      <c r="M407" s="211"/>
      <c r="N407" s="211"/>
      <c r="O407" s="211"/>
      <c r="P407" s="211"/>
      <c r="Q407" s="211"/>
      <c r="R407" s="211"/>
      <c r="S407" s="211"/>
      <c r="T407" s="211"/>
      <c r="U407" s="211"/>
      <c r="V407" s="211"/>
      <c r="W407" s="211"/>
      <c r="X407" s="211"/>
      <c r="Y407" s="211"/>
      <c r="Z407" s="211"/>
      <c r="AA407" s="211"/>
      <c r="AB407" s="211"/>
      <c r="AC407" s="211"/>
      <c r="AD407" s="211"/>
    </row>
    <row r="408" spans="1:30" outlineLevel="1">
      <c r="A408" s="140" t="s">
        <v>1205</v>
      </c>
      <c r="B408" s="140" t="s">
        <v>473</v>
      </c>
      <c r="C408" s="147">
        <f>COUNTIF('Functional &amp; Usability'!H10:H1042,"* SR2023*")</f>
        <v>0</v>
      </c>
      <c r="D408" s="306" t="s">
        <v>762</v>
      </c>
      <c r="E408" s="306"/>
      <c r="F408" s="306"/>
      <c r="G408" s="306"/>
      <c r="H408" s="158"/>
      <c r="I408" s="216"/>
      <c r="J408" s="213"/>
      <c r="K408" s="213"/>
      <c r="L408" s="219"/>
      <c r="M408" s="211"/>
      <c r="N408" s="211"/>
      <c r="O408" s="211"/>
      <c r="P408" s="211"/>
      <c r="Q408" s="211"/>
      <c r="R408" s="211"/>
      <c r="S408" s="211"/>
      <c r="T408" s="211"/>
      <c r="U408" s="211"/>
      <c r="V408" s="211"/>
      <c r="W408" s="211"/>
      <c r="X408" s="211"/>
      <c r="Y408" s="211"/>
      <c r="Z408" s="211"/>
      <c r="AA408" s="211"/>
      <c r="AB408" s="211"/>
      <c r="AC408" s="211"/>
      <c r="AD408" s="211"/>
    </row>
    <row r="409" spans="1:30" outlineLevel="1">
      <c r="A409" s="140" t="s">
        <v>1206</v>
      </c>
      <c r="B409" s="140" t="s">
        <v>473</v>
      </c>
      <c r="C409" s="147">
        <f>COUNTIF('Functional &amp; Usability'!H10:H1042,"* SR2024*")</f>
        <v>0</v>
      </c>
      <c r="D409" s="306" t="s">
        <v>809</v>
      </c>
      <c r="E409" s="306"/>
      <c r="F409" s="306"/>
      <c r="G409" s="306"/>
      <c r="H409" s="158"/>
      <c r="I409" s="216"/>
      <c r="J409" s="213"/>
      <c r="K409" s="213"/>
      <c r="L409" s="219"/>
      <c r="M409" s="211"/>
      <c r="N409" s="211"/>
      <c r="O409" s="211"/>
      <c r="P409" s="211"/>
      <c r="Q409" s="211"/>
      <c r="R409" s="211"/>
      <c r="S409" s="211"/>
      <c r="T409" s="211"/>
      <c r="U409" s="211"/>
      <c r="V409" s="211"/>
      <c r="W409" s="211"/>
      <c r="X409" s="211"/>
      <c r="Y409" s="211"/>
      <c r="Z409" s="211"/>
      <c r="AA409" s="211"/>
      <c r="AB409" s="211"/>
      <c r="AC409" s="211"/>
      <c r="AD409" s="211"/>
    </row>
    <row r="410" spans="1:30" outlineLevel="1">
      <c r="A410" s="140" t="s">
        <v>1207</v>
      </c>
      <c r="B410" s="140" t="s">
        <v>473</v>
      </c>
      <c r="C410" s="147">
        <f>COUNTIF('Functional &amp; Usability'!H10:H1042,"* SR2025*")</f>
        <v>0</v>
      </c>
      <c r="D410" s="306" t="s">
        <v>763</v>
      </c>
      <c r="E410" s="306"/>
      <c r="F410" s="306"/>
      <c r="G410" s="306"/>
      <c r="H410" s="158"/>
      <c r="I410" s="216"/>
      <c r="J410" s="213"/>
      <c r="K410" s="213"/>
      <c r="L410" s="219"/>
      <c r="M410" s="211"/>
      <c r="N410" s="211"/>
      <c r="O410" s="211"/>
      <c r="P410" s="211"/>
      <c r="Q410" s="211"/>
      <c r="R410" s="211"/>
      <c r="S410" s="211"/>
      <c r="T410" s="211"/>
      <c r="U410" s="211"/>
      <c r="V410" s="211"/>
      <c r="W410" s="211"/>
      <c r="X410" s="211"/>
      <c r="Y410" s="211"/>
      <c r="Z410" s="211"/>
      <c r="AA410" s="211"/>
      <c r="AB410" s="211"/>
      <c r="AC410" s="211"/>
      <c r="AD410" s="211"/>
    </row>
    <row r="411" spans="1:30" outlineLevel="1">
      <c r="A411" s="140" t="s">
        <v>1208</v>
      </c>
      <c r="B411" s="140" t="s">
        <v>473</v>
      </c>
      <c r="C411" s="147">
        <f>COUNTIF('Functional &amp; Usability'!H10:H1042,"* SR2026*")</f>
        <v>0</v>
      </c>
      <c r="D411" s="306" t="s">
        <v>764</v>
      </c>
      <c r="E411" s="306"/>
      <c r="F411" s="306"/>
      <c r="G411" s="306"/>
      <c r="H411" s="158"/>
      <c r="I411" s="216"/>
      <c r="J411" s="213"/>
      <c r="K411" s="213"/>
      <c r="L411" s="219"/>
      <c r="M411" s="211"/>
      <c r="N411" s="211"/>
      <c r="O411" s="211"/>
      <c r="P411" s="211"/>
      <c r="Q411" s="211"/>
      <c r="R411" s="211"/>
      <c r="S411" s="211"/>
      <c r="T411" s="211"/>
      <c r="U411" s="211"/>
      <c r="V411" s="211"/>
      <c r="W411" s="211"/>
      <c r="X411" s="211"/>
      <c r="Y411" s="211"/>
      <c r="Z411" s="211"/>
      <c r="AA411" s="211"/>
      <c r="AB411" s="211"/>
      <c r="AC411" s="211"/>
      <c r="AD411" s="211"/>
    </row>
    <row r="412" spans="1:30" ht="15" outlineLevel="1">
      <c r="A412" s="140" t="s">
        <v>1209</v>
      </c>
      <c r="B412" s="140" t="s">
        <v>473</v>
      </c>
      <c r="C412" s="147">
        <f>COUNTIF('Functional &amp; Usability'!H10:H1042,"* SR2027*")</f>
        <v>0</v>
      </c>
      <c r="D412" s="306" t="s">
        <v>765</v>
      </c>
      <c r="E412" s="306"/>
      <c r="F412" s="306"/>
      <c r="G412" s="306"/>
      <c r="H412" s="158"/>
      <c r="I412" s="214"/>
      <c r="J412" s="213"/>
      <c r="K412" s="213"/>
      <c r="L412" s="219"/>
      <c r="M412" s="211"/>
      <c r="N412" s="211"/>
      <c r="O412" s="211"/>
      <c r="P412" s="211"/>
      <c r="Q412" s="211"/>
      <c r="R412" s="211"/>
      <c r="S412" s="211"/>
      <c r="T412" s="211"/>
      <c r="U412" s="211"/>
      <c r="V412" s="211"/>
      <c r="W412" s="211"/>
      <c r="X412" s="211"/>
      <c r="Y412" s="211"/>
      <c r="Z412" s="211"/>
      <c r="AA412" s="211"/>
      <c r="AB412" s="211"/>
      <c r="AC412" s="211"/>
      <c r="AD412" s="211"/>
    </row>
    <row r="413" spans="1:30" ht="15" outlineLevel="1">
      <c r="A413" s="160" t="s">
        <v>1210</v>
      </c>
      <c r="B413" s="160" t="s">
        <v>572</v>
      </c>
      <c r="C413" s="148">
        <f>SUM(C414:C419)</f>
        <v>5</v>
      </c>
      <c r="D413" s="303" t="s">
        <v>579</v>
      </c>
      <c r="E413" s="304"/>
      <c r="F413" s="304"/>
      <c r="G413" s="305"/>
      <c r="H413" s="158"/>
      <c r="I413" s="216"/>
      <c r="J413" s="213"/>
      <c r="K413" s="213"/>
      <c r="L413" s="222"/>
      <c r="M413" s="211"/>
      <c r="N413" s="211"/>
      <c r="O413" s="211"/>
      <c r="P413" s="211"/>
      <c r="Q413" s="211"/>
      <c r="R413" s="211"/>
      <c r="S413" s="211"/>
      <c r="T413" s="211"/>
      <c r="U413" s="211"/>
      <c r="V413" s="211"/>
      <c r="W413" s="211"/>
      <c r="X413" s="211"/>
      <c r="Y413" s="211"/>
      <c r="Z413" s="211"/>
      <c r="AA413" s="211"/>
      <c r="AB413" s="211"/>
      <c r="AC413" s="211"/>
      <c r="AD413" s="211"/>
    </row>
    <row r="414" spans="1:30" outlineLevel="1">
      <c r="A414" s="140" t="s">
        <v>1211</v>
      </c>
      <c r="B414" s="140" t="s">
        <v>473</v>
      </c>
      <c r="C414" s="147">
        <f>COUNTIF('Functional &amp; Usability'!H10:H1042,"* SR2029*")</f>
        <v>0</v>
      </c>
      <c r="D414" s="306" t="s">
        <v>752</v>
      </c>
      <c r="E414" s="306"/>
      <c r="F414" s="306"/>
      <c r="G414" s="306"/>
      <c r="H414" s="158"/>
      <c r="I414" s="216"/>
      <c r="J414" s="213"/>
      <c r="K414" s="213"/>
      <c r="L414" s="219"/>
      <c r="M414" s="211"/>
      <c r="N414" s="211"/>
      <c r="O414" s="211"/>
      <c r="P414" s="211"/>
      <c r="Q414" s="211"/>
      <c r="R414" s="211"/>
      <c r="S414" s="211"/>
      <c r="T414" s="211"/>
      <c r="U414" s="211"/>
      <c r="V414" s="211"/>
      <c r="W414" s="211"/>
      <c r="X414" s="211"/>
      <c r="Y414" s="211"/>
      <c r="Z414" s="211"/>
      <c r="AA414" s="211"/>
      <c r="AB414" s="211"/>
      <c r="AC414" s="211"/>
      <c r="AD414" s="211"/>
    </row>
    <row r="415" spans="1:30" outlineLevel="1">
      <c r="A415" s="140" t="s">
        <v>1212</v>
      </c>
      <c r="B415" s="140" t="s">
        <v>473</v>
      </c>
      <c r="C415" s="147">
        <f>COUNTIF('Functional &amp; Usability'!H10:H1042,"* SR2030*")</f>
        <v>0</v>
      </c>
      <c r="D415" s="306" t="s">
        <v>753</v>
      </c>
      <c r="E415" s="306"/>
      <c r="F415" s="306"/>
      <c r="G415" s="306"/>
      <c r="H415" s="158"/>
      <c r="I415" s="216"/>
      <c r="J415" s="213"/>
      <c r="K415" s="213"/>
      <c r="L415" s="219"/>
      <c r="M415" s="211"/>
      <c r="N415" s="211"/>
      <c r="O415" s="211"/>
      <c r="P415" s="211"/>
      <c r="Q415" s="211"/>
      <c r="R415" s="211"/>
      <c r="S415" s="211"/>
      <c r="T415" s="211"/>
      <c r="U415" s="211"/>
      <c r="V415" s="211"/>
      <c r="W415" s="211"/>
      <c r="X415" s="211"/>
      <c r="Y415" s="211"/>
      <c r="Z415" s="211"/>
      <c r="AA415" s="211"/>
      <c r="AB415" s="211"/>
      <c r="AC415" s="211"/>
      <c r="AD415" s="211"/>
    </row>
    <row r="416" spans="1:30" outlineLevel="1">
      <c r="A416" s="140" t="s">
        <v>1213</v>
      </c>
      <c r="B416" s="140" t="s">
        <v>1301</v>
      </c>
      <c r="C416" s="147">
        <f>COUNTIF('Functional &amp; Usability'!H10:H1042,"* SR2031*")</f>
        <v>4</v>
      </c>
      <c r="D416" s="306"/>
      <c r="E416" s="306"/>
      <c r="F416" s="306"/>
      <c r="G416" s="306"/>
      <c r="H416" s="158"/>
      <c r="I416" s="216"/>
      <c r="J416" s="213"/>
      <c r="K416" s="213"/>
      <c r="L416" s="219"/>
      <c r="M416" s="211"/>
      <c r="N416" s="211"/>
      <c r="O416" s="211"/>
      <c r="P416" s="211"/>
      <c r="Q416" s="211"/>
      <c r="R416" s="211"/>
      <c r="S416" s="211"/>
      <c r="T416" s="211"/>
      <c r="U416" s="211"/>
      <c r="V416" s="211"/>
      <c r="W416" s="211"/>
      <c r="X416" s="211"/>
      <c r="Y416" s="211"/>
      <c r="Z416" s="211"/>
      <c r="AA416" s="211"/>
      <c r="AB416" s="211"/>
      <c r="AC416" s="211"/>
      <c r="AD416" s="211"/>
    </row>
    <row r="417" spans="1:30" outlineLevel="1">
      <c r="A417" s="140" t="s">
        <v>1214</v>
      </c>
      <c r="B417" s="140" t="s">
        <v>671</v>
      </c>
      <c r="C417" s="147">
        <f>COUNTIF('Functional &amp; Usability'!H10:H1042,"* SR2032*")</f>
        <v>1</v>
      </c>
      <c r="D417" s="313"/>
      <c r="E417" s="313"/>
      <c r="F417" s="313"/>
      <c r="G417" s="313"/>
      <c r="H417" s="158"/>
      <c r="I417" s="216"/>
      <c r="J417" s="213"/>
      <c r="K417" s="213"/>
      <c r="L417" s="219"/>
      <c r="M417" s="211"/>
      <c r="N417" s="211"/>
      <c r="O417" s="211"/>
      <c r="P417" s="211"/>
      <c r="Q417" s="211"/>
      <c r="R417" s="211"/>
      <c r="S417" s="211"/>
      <c r="T417" s="211"/>
      <c r="U417" s="211"/>
      <c r="V417" s="211"/>
      <c r="W417" s="211"/>
      <c r="X417" s="211"/>
      <c r="Y417" s="211"/>
      <c r="Z417" s="211"/>
      <c r="AA417" s="211"/>
      <c r="AB417" s="211"/>
      <c r="AC417" s="211"/>
      <c r="AD417" s="211"/>
    </row>
    <row r="418" spans="1:30" outlineLevel="1">
      <c r="A418" s="140" t="s">
        <v>1215</v>
      </c>
      <c r="B418" s="140" t="s">
        <v>473</v>
      </c>
      <c r="C418" s="147">
        <f>COUNTIF('Functional &amp; Usability'!H10:H1042,"* SR2033*")</f>
        <v>0</v>
      </c>
      <c r="D418" s="306" t="s">
        <v>755</v>
      </c>
      <c r="E418" s="306"/>
      <c r="F418" s="306"/>
      <c r="G418" s="306"/>
      <c r="H418" s="158"/>
      <c r="I418" s="216"/>
      <c r="J418" s="213"/>
      <c r="K418" s="213"/>
      <c r="L418" s="219"/>
      <c r="M418" s="211"/>
      <c r="N418" s="211"/>
      <c r="O418" s="211"/>
      <c r="P418" s="211"/>
      <c r="Q418" s="211"/>
      <c r="R418" s="211"/>
      <c r="S418" s="211"/>
      <c r="T418" s="211"/>
      <c r="U418" s="211"/>
      <c r="V418" s="211"/>
      <c r="W418" s="211"/>
      <c r="X418" s="211"/>
      <c r="Y418" s="211"/>
      <c r="Z418" s="211"/>
      <c r="AA418" s="211"/>
      <c r="AB418" s="211"/>
      <c r="AC418" s="211"/>
      <c r="AD418" s="211"/>
    </row>
    <row r="419" spans="1:30" ht="15" outlineLevel="1">
      <c r="A419" s="140" t="s">
        <v>1216</v>
      </c>
      <c r="B419" s="140" t="s">
        <v>473</v>
      </c>
      <c r="C419" s="147">
        <f>COUNTIF('Functional &amp; Usability'!H10:H1042,"* SR2034*")</f>
        <v>0</v>
      </c>
      <c r="D419" s="306" t="s">
        <v>756</v>
      </c>
      <c r="E419" s="306"/>
      <c r="F419" s="306"/>
      <c r="G419" s="306"/>
      <c r="H419" s="158"/>
      <c r="I419" s="214"/>
      <c r="J419" s="213"/>
      <c r="K419" s="213"/>
      <c r="L419" s="219"/>
      <c r="M419" s="211"/>
      <c r="N419" s="211"/>
      <c r="O419" s="211"/>
      <c r="P419" s="211"/>
      <c r="Q419" s="211"/>
      <c r="R419" s="211"/>
      <c r="S419" s="211"/>
      <c r="T419" s="211"/>
      <c r="U419" s="211"/>
      <c r="V419" s="211"/>
      <c r="W419" s="211"/>
      <c r="X419" s="211"/>
      <c r="Y419" s="211"/>
      <c r="Z419" s="211"/>
      <c r="AA419" s="211"/>
      <c r="AB419" s="211"/>
      <c r="AC419" s="211"/>
      <c r="AD419" s="211"/>
    </row>
    <row r="420" spans="1:30" ht="15" outlineLevel="1">
      <c r="A420" s="160" t="s">
        <v>1217</v>
      </c>
      <c r="B420" s="160" t="s">
        <v>1301</v>
      </c>
      <c r="C420" s="148">
        <f>SUM(C421:C479)</f>
        <v>438</v>
      </c>
      <c r="D420" s="303" t="s">
        <v>580</v>
      </c>
      <c r="E420" s="304"/>
      <c r="F420" s="304"/>
      <c r="G420" s="305"/>
      <c r="H420" s="158"/>
      <c r="I420" s="216"/>
      <c r="J420" s="271"/>
      <c r="K420" s="213"/>
      <c r="L420" s="222"/>
      <c r="M420" s="211"/>
      <c r="N420" s="211"/>
      <c r="O420" s="211"/>
      <c r="P420" s="211"/>
      <c r="Q420" s="211"/>
      <c r="R420" s="211"/>
      <c r="S420" s="211"/>
      <c r="T420" s="211"/>
      <c r="U420" s="211"/>
      <c r="V420" s="211"/>
      <c r="W420" s="211"/>
      <c r="X420" s="211"/>
      <c r="Y420" s="211"/>
      <c r="Z420" s="211"/>
      <c r="AA420" s="211"/>
      <c r="AB420" s="211"/>
      <c r="AC420" s="211"/>
      <c r="AD420" s="211"/>
    </row>
    <row r="421" spans="1:30" ht="15" outlineLevel="1">
      <c r="A421" s="140" t="s">
        <v>1218</v>
      </c>
      <c r="B421" s="140" t="s">
        <v>1301</v>
      </c>
      <c r="C421" s="147">
        <f>COUNTIF('Functional &amp; Usability'!H10:H1042,"* SR2036*")</f>
        <v>4</v>
      </c>
      <c r="D421" s="306"/>
      <c r="E421" s="306"/>
      <c r="F421" s="306"/>
      <c r="G421" s="306"/>
      <c r="H421" s="158"/>
      <c r="I421" s="216"/>
      <c r="J421" s="271"/>
      <c r="K421" s="213"/>
      <c r="L421" s="219"/>
      <c r="M421" s="211"/>
      <c r="N421" s="211"/>
      <c r="O421" s="211"/>
      <c r="P421" s="211"/>
      <c r="Q421" s="211"/>
      <c r="R421" s="211"/>
      <c r="S421" s="211"/>
      <c r="T421" s="211"/>
      <c r="U421" s="211"/>
      <c r="V421" s="211"/>
      <c r="W421" s="211"/>
      <c r="X421" s="211"/>
      <c r="Y421" s="211"/>
      <c r="Z421" s="211"/>
      <c r="AA421" s="211"/>
      <c r="AB421" s="211"/>
      <c r="AC421" s="211"/>
      <c r="AD421" s="211"/>
    </row>
    <row r="422" spans="1:30" ht="15" outlineLevel="1">
      <c r="A422" s="140" t="s">
        <v>1219</v>
      </c>
      <c r="B422" s="140" t="s">
        <v>1301</v>
      </c>
      <c r="C422" s="147">
        <f>COUNTIF('Functional &amp; Usability'!H10:H1042,"* SR2037*")</f>
        <v>4</v>
      </c>
      <c r="D422" s="306"/>
      <c r="E422" s="306"/>
      <c r="F422" s="306"/>
      <c r="G422" s="306"/>
      <c r="H422" s="158"/>
      <c r="I422" s="216"/>
      <c r="J422" s="271"/>
      <c r="K422" s="213"/>
      <c r="L422" s="219"/>
      <c r="M422" s="211"/>
      <c r="N422" s="211"/>
      <c r="O422" s="211"/>
      <c r="P422" s="211"/>
      <c r="Q422" s="211"/>
      <c r="R422" s="211"/>
      <c r="S422" s="211"/>
      <c r="T422" s="211"/>
      <c r="U422" s="211"/>
      <c r="V422" s="211"/>
      <c r="W422" s="211"/>
      <c r="X422" s="211"/>
      <c r="Y422" s="211"/>
      <c r="Z422" s="211"/>
      <c r="AA422" s="211"/>
      <c r="AB422" s="211"/>
      <c r="AC422" s="211"/>
      <c r="AD422" s="211"/>
    </row>
    <row r="423" spans="1:30" ht="15" outlineLevel="1">
      <c r="A423" s="140" t="s">
        <v>1220</v>
      </c>
      <c r="B423" s="140" t="s">
        <v>1301</v>
      </c>
      <c r="C423" s="147">
        <f>COUNTIF('Functional &amp; Usability'!H10:H1042,"* SR2038*")</f>
        <v>8</v>
      </c>
      <c r="D423" s="306"/>
      <c r="E423" s="306"/>
      <c r="F423" s="306"/>
      <c r="G423" s="306"/>
      <c r="H423" s="158"/>
      <c r="I423" s="216"/>
      <c r="J423" s="271"/>
      <c r="K423" s="213"/>
      <c r="L423" s="219"/>
      <c r="M423" s="211"/>
      <c r="N423" s="211"/>
      <c r="O423" s="211"/>
      <c r="P423" s="211"/>
      <c r="Q423" s="211"/>
      <c r="R423" s="211"/>
      <c r="S423" s="211"/>
      <c r="T423" s="211"/>
      <c r="U423" s="211"/>
      <c r="V423" s="211"/>
      <c r="W423" s="211"/>
      <c r="X423" s="211"/>
      <c r="Y423" s="211"/>
      <c r="Z423" s="211"/>
      <c r="AA423" s="211"/>
      <c r="AB423" s="211"/>
      <c r="AC423" s="211"/>
      <c r="AD423" s="211"/>
    </row>
    <row r="424" spans="1:30" ht="15" outlineLevel="1">
      <c r="A424" s="140" t="s">
        <v>1221</v>
      </c>
      <c r="B424" s="140" t="s">
        <v>1301</v>
      </c>
      <c r="C424" s="147">
        <f>COUNTIF('Functional &amp; Usability'!H10:H1042,"* SR2039*")</f>
        <v>4</v>
      </c>
      <c r="D424" s="306"/>
      <c r="E424" s="306"/>
      <c r="F424" s="306"/>
      <c r="G424" s="306"/>
      <c r="H424" s="158"/>
      <c r="I424" s="223"/>
      <c r="J424" s="271"/>
      <c r="K424" s="213"/>
      <c r="L424" s="219"/>
      <c r="M424" s="211"/>
      <c r="N424" s="211"/>
      <c r="O424" s="211"/>
      <c r="P424" s="211"/>
      <c r="Q424" s="211"/>
      <c r="R424" s="211"/>
      <c r="S424" s="211"/>
      <c r="T424" s="211"/>
      <c r="U424" s="211"/>
      <c r="V424" s="211"/>
      <c r="W424" s="211"/>
      <c r="X424" s="211"/>
      <c r="Y424" s="211"/>
      <c r="Z424" s="211"/>
      <c r="AA424" s="211"/>
      <c r="AB424" s="211"/>
      <c r="AC424" s="211"/>
      <c r="AD424" s="211"/>
    </row>
    <row r="425" spans="1:30" ht="15" outlineLevel="1">
      <c r="A425" s="160" t="s">
        <v>1444</v>
      </c>
      <c r="B425" s="160" t="s">
        <v>1301</v>
      </c>
      <c r="C425" s="148">
        <f>SUM(C426:C428)</f>
        <v>3</v>
      </c>
      <c r="D425" s="303" t="s">
        <v>1431</v>
      </c>
      <c r="E425" s="304"/>
      <c r="F425" s="304"/>
      <c r="G425" s="305"/>
      <c r="H425" s="158"/>
      <c r="I425" s="223"/>
      <c r="J425" s="271"/>
      <c r="K425" s="213"/>
      <c r="L425" s="219"/>
      <c r="M425" s="211"/>
      <c r="N425" s="211"/>
      <c r="O425" s="211"/>
      <c r="P425" s="211"/>
      <c r="Q425" s="211"/>
      <c r="R425" s="211"/>
      <c r="S425" s="211"/>
      <c r="T425" s="211"/>
      <c r="U425" s="211"/>
      <c r="V425" s="211"/>
      <c r="W425" s="211"/>
      <c r="X425" s="211"/>
      <c r="Y425" s="211"/>
      <c r="Z425" s="211"/>
      <c r="AA425" s="211"/>
      <c r="AB425" s="211"/>
      <c r="AC425" s="211"/>
      <c r="AD425" s="211"/>
    </row>
    <row r="426" spans="1:30" ht="15" outlineLevel="1">
      <c r="A426" s="140" t="s">
        <v>1445</v>
      </c>
      <c r="B426" s="140" t="s">
        <v>1301</v>
      </c>
      <c r="C426" s="147">
        <f>COUNTIF('Functional &amp; Usability'!H10:H1042,"* SR2402*")</f>
        <v>1</v>
      </c>
      <c r="D426" s="306"/>
      <c r="E426" s="306"/>
      <c r="F426" s="306"/>
      <c r="G426" s="306"/>
      <c r="H426" s="158"/>
      <c r="I426" s="223"/>
      <c r="J426" s="271"/>
      <c r="K426" s="213"/>
      <c r="L426" s="219"/>
      <c r="M426" s="211"/>
      <c r="N426" s="211"/>
      <c r="O426" s="211"/>
      <c r="P426" s="211"/>
      <c r="Q426" s="211"/>
      <c r="R426" s="211"/>
      <c r="S426" s="211"/>
      <c r="T426" s="211"/>
      <c r="U426" s="211"/>
      <c r="V426" s="211"/>
      <c r="W426" s="211"/>
      <c r="X426" s="211"/>
      <c r="Y426" s="211"/>
      <c r="Z426" s="211"/>
      <c r="AA426" s="211"/>
      <c r="AB426" s="211"/>
      <c r="AC426" s="211"/>
      <c r="AD426" s="211"/>
    </row>
    <row r="427" spans="1:30" ht="15" outlineLevel="1">
      <c r="A427" s="140" t="s">
        <v>1446</v>
      </c>
      <c r="B427" s="140" t="s">
        <v>1301</v>
      </c>
      <c r="C427" s="147">
        <f>COUNTIF('Functional &amp; Usability'!H10:H1042,"* SR2401*")</f>
        <v>1</v>
      </c>
      <c r="D427" s="306"/>
      <c r="E427" s="306"/>
      <c r="F427" s="306"/>
      <c r="G427" s="306"/>
      <c r="H427" s="158"/>
      <c r="I427" s="223"/>
      <c r="J427" s="271"/>
      <c r="K427" s="213"/>
      <c r="L427" s="219"/>
      <c r="M427" s="211"/>
      <c r="N427" s="211"/>
      <c r="O427" s="211"/>
      <c r="P427" s="211"/>
      <c r="Q427" s="211"/>
      <c r="R427" s="211"/>
      <c r="S427" s="211"/>
      <c r="T427" s="211"/>
      <c r="U427" s="211"/>
      <c r="V427" s="211"/>
      <c r="W427" s="211"/>
      <c r="X427" s="211"/>
      <c r="Y427" s="211"/>
      <c r="Z427" s="211"/>
      <c r="AA427" s="211"/>
      <c r="AB427" s="211"/>
      <c r="AC427" s="211"/>
      <c r="AD427" s="211"/>
    </row>
    <row r="428" spans="1:30" ht="15" outlineLevel="1">
      <c r="A428" s="140" t="s">
        <v>1447</v>
      </c>
      <c r="B428" s="140" t="s">
        <v>1301</v>
      </c>
      <c r="C428" s="147">
        <f>COUNTIF('Functional &amp; Usability'!H10:H1042,"* SR2400*")</f>
        <v>1</v>
      </c>
      <c r="D428" s="306"/>
      <c r="E428" s="306"/>
      <c r="F428" s="306"/>
      <c r="G428" s="306"/>
      <c r="H428" s="158"/>
      <c r="I428" s="223"/>
      <c r="J428" s="271"/>
      <c r="K428" s="213"/>
      <c r="L428" s="219"/>
      <c r="M428" s="211"/>
      <c r="N428" s="211"/>
      <c r="O428" s="211"/>
      <c r="P428" s="211"/>
      <c r="Q428" s="211"/>
      <c r="R428" s="211"/>
      <c r="S428" s="211"/>
      <c r="T428" s="211"/>
      <c r="U428" s="211"/>
      <c r="V428" s="211"/>
      <c r="W428" s="211"/>
      <c r="X428" s="211"/>
      <c r="Y428" s="211"/>
      <c r="Z428" s="211"/>
      <c r="AA428" s="211"/>
      <c r="AB428" s="211"/>
      <c r="AC428" s="211"/>
      <c r="AD428" s="211"/>
    </row>
    <row r="429" spans="1:30" ht="15" outlineLevel="1">
      <c r="A429" s="160" t="s">
        <v>1448</v>
      </c>
      <c r="B429" s="160" t="s">
        <v>1301</v>
      </c>
      <c r="C429" s="148">
        <f>SUM(C431:C434)</f>
        <v>4</v>
      </c>
      <c r="D429" s="303" t="s">
        <v>1432</v>
      </c>
      <c r="E429" s="304"/>
      <c r="F429" s="304"/>
      <c r="G429" s="305"/>
      <c r="H429" s="158"/>
      <c r="I429" s="223"/>
      <c r="J429" s="271"/>
      <c r="K429" s="213"/>
      <c r="L429" s="219"/>
      <c r="M429" s="211"/>
      <c r="N429" s="211"/>
      <c r="O429" s="211"/>
      <c r="P429" s="211"/>
      <c r="Q429" s="211"/>
      <c r="R429" s="211"/>
      <c r="S429" s="211"/>
      <c r="T429" s="211"/>
      <c r="U429" s="211"/>
      <c r="V429" s="211"/>
      <c r="W429" s="211"/>
      <c r="X429" s="211"/>
      <c r="Y429" s="211"/>
      <c r="Z429" s="211"/>
      <c r="AA429" s="211"/>
      <c r="AB429" s="211"/>
      <c r="AC429" s="211"/>
      <c r="AD429" s="211"/>
    </row>
    <row r="430" spans="1:30" ht="15" customHeight="1" outlineLevel="1">
      <c r="A430" s="140" t="s">
        <v>1449</v>
      </c>
      <c r="B430" s="140" t="s">
        <v>1301</v>
      </c>
      <c r="C430" s="147">
        <v>4</v>
      </c>
      <c r="D430" s="306"/>
      <c r="E430" s="306"/>
      <c r="F430" s="306"/>
      <c r="G430" s="306"/>
      <c r="H430" s="158"/>
      <c r="I430" s="223"/>
      <c r="J430" s="271"/>
      <c r="K430" s="213"/>
      <c r="L430" s="219"/>
      <c r="M430" s="211"/>
      <c r="N430" s="211"/>
      <c r="O430" s="211"/>
      <c r="P430" s="211"/>
      <c r="Q430" s="211"/>
      <c r="R430" s="211"/>
      <c r="S430" s="211"/>
      <c r="T430" s="211"/>
      <c r="U430" s="211"/>
      <c r="V430" s="211"/>
      <c r="W430" s="211"/>
      <c r="X430" s="211"/>
      <c r="Y430" s="211"/>
      <c r="Z430" s="211"/>
      <c r="AA430" s="211"/>
      <c r="AB430" s="211"/>
      <c r="AC430" s="211"/>
      <c r="AD430" s="211"/>
    </row>
    <row r="431" spans="1:30" ht="15" outlineLevel="1">
      <c r="A431" s="140" t="s">
        <v>1450</v>
      </c>
      <c r="B431" s="140" t="s">
        <v>1301</v>
      </c>
      <c r="C431" s="147">
        <f>COUNTIF('Functional &amp; Usability'!H10:H1044,"* SR2428*")</f>
        <v>1</v>
      </c>
      <c r="D431" s="306"/>
      <c r="E431" s="306"/>
      <c r="F431" s="306"/>
      <c r="G431" s="306"/>
      <c r="H431" s="158"/>
      <c r="I431" s="223"/>
      <c r="J431" s="271"/>
      <c r="K431" s="213"/>
      <c r="L431" s="219"/>
      <c r="M431" s="211"/>
      <c r="N431" s="211"/>
      <c r="O431" s="211"/>
      <c r="P431" s="211"/>
      <c r="Q431" s="211"/>
      <c r="R431" s="211"/>
      <c r="S431" s="211"/>
      <c r="T431" s="211"/>
      <c r="U431" s="211"/>
      <c r="V431" s="211"/>
      <c r="W431" s="211"/>
      <c r="X431" s="211"/>
      <c r="Y431" s="211"/>
      <c r="Z431" s="211"/>
      <c r="AA431" s="211"/>
      <c r="AB431" s="211"/>
      <c r="AC431" s="211"/>
      <c r="AD431" s="211"/>
    </row>
    <row r="432" spans="1:30" ht="15" outlineLevel="1">
      <c r="A432" s="140" t="s">
        <v>1451</v>
      </c>
      <c r="B432" s="140" t="s">
        <v>1301</v>
      </c>
      <c r="C432" s="147">
        <f>COUNTIF('Functional &amp; Usability'!H10:H1044,"* SR2427*")</f>
        <v>1</v>
      </c>
      <c r="D432" s="306"/>
      <c r="E432" s="306"/>
      <c r="F432" s="306"/>
      <c r="G432" s="306"/>
      <c r="H432" s="158"/>
      <c r="I432" s="223"/>
      <c r="J432" s="271"/>
      <c r="K432" s="213"/>
      <c r="L432" s="219"/>
      <c r="M432" s="211"/>
      <c r="N432" s="211"/>
      <c r="O432" s="211"/>
      <c r="P432" s="211"/>
      <c r="Q432" s="211"/>
      <c r="R432" s="211"/>
      <c r="S432" s="211"/>
      <c r="T432" s="211"/>
      <c r="U432" s="211"/>
      <c r="V432" s="211"/>
      <c r="W432" s="211"/>
      <c r="X432" s="211"/>
      <c r="Y432" s="211"/>
      <c r="Z432" s="211"/>
      <c r="AA432" s="211"/>
      <c r="AB432" s="211"/>
      <c r="AC432" s="211"/>
      <c r="AD432" s="211"/>
    </row>
    <row r="433" spans="1:30" ht="15" outlineLevel="1">
      <c r="A433" s="140" t="s">
        <v>1452</v>
      </c>
      <c r="B433" s="140" t="s">
        <v>1301</v>
      </c>
      <c r="C433" s="147">
        <f>COUNTIF('Functional &amp; Usability'!H10:H1044,"* SR2426*")</f>
        <v>1</v>
      </c>
      <c r="D433" s="306"/>
      <c r="E433" s="306"/>
      <c r="F433" s="306"/>
      <c r="G433" s="306"/>
      <c r="H433" s="158"/>
      <c r="I433" s="223"/>
      <c r="J433" s="271"/>
      <c r="K433" s="213"/>
      <c r="L433" s="219"/>
      <c r="M433" s="211"/>
      <c r="N433" s="211"/>
      <c r="O433" s="211"/>
      <c r="P433" s="211"/>
      <c r="Q433" s="211"/>
      <c r="R433" s="211"/>
      <c r="S433" s="211"/>
      <c r="T433" s="211"/>
      <c r="U433" s="211"/>
      <c r="V433" s="211"/>
      <c r="W433" s="211"/>
      <c r="X433" s="211"/>
      <c r="Y433" s="211"/>
      <c r="Z433" s="211"/>
      <c r="AA433" s="211"/>
      <c r="AB433" s="211"/>
      <c r="AC433" s="211"/>
      <c r="AD433" s="211"/>
    </row>
    <row r="434" spans="1:30" ht="15" outlineLevel="1">
      <c r="A434" s="140" t="s">
        <v>1453</v>
      </c>
      <c r="B434" s="140" t="s">
        <v>1301</v>
      </c>
      <c r="C434" s="147">
        <f>COUNTIF('Functional &amp; Usability'!H10:H1044,"* SR2425*")</f>
        <v>1</v>
      </c>
      <c r="D434" s="306"/>
      <c r="E434" s="306"/>
      <c r="F434" s="306"/>
      <c r="G434" s="306"/>
      <c r="H434" s="158"/>
      <c r="I434" s="223"/>
      <c r="J434" s="271"/>
      <c r="K434" s="213"/>
      <c r="L434" s="219"/>
      <c r="M434" s="211"/>
      <c r="N434" s="211"/>
      <c r="O434" s="211"/>
      <c r="P434" s="211"/>
      <c r="Q434" s="211"/>
      <c r="R434" s="211"/>
      <c r="S434" s="211"/>
      <c r="T434" s="211"/>
      <c r="U434" s="211"/>
      <c r="V434" s="211"/>
      <c r="W434" s="211"/>
      <c r="X434" s="211"/>
      <c r="Y434" s="211"/>
      <c r="Z434" s="211"/>
      <c r="AA434" s="211"/>
      <c r="AB434" s="211"/>
      <c r="AC434" s="211"/>
      <c r="AD434" s="211"/>
    </row>
    <row r="435" spans="1:30" ht="15" outlineLevel="1">
      <c r="A435" s="160" t="s">
        <v>1454</v>
      </c>
      <c r="B435" s="160" t="s">
        <v>1301</v>
      </c>
      <c r="C435" s="148">
        <f>C436</f>
        <v>1</v>
      </c>
      <c r="D435" s="303" t="s">
        <v>1433</v>
      </c>
      <c r="E435" s="304"/>
      <c r="F435" s="304"/>
      <c r="G435" s="305"/>
      <c r="H435" s="158"/>
      <c r="I435" s="223"/>
      <c r="J435" s="271"/>
      <c r="K435" s="213"/>
      <c r="L435" s="219"/>
      <c r="M435" s="211"/>
      <c r="N435" s="211"/>
      <c r="O435" s="211"/>
      <c r="P435" s="211"/>
      <c r="Q435" s="211"/>
      <c r="R435" s="211"/>
      <c r="S435" s="211"/>
      <c r="T435" s="211"/>
      <c r="U435" s="211"/>
      <c r="V435" s="211"/>
      <c r="W435" s="211"/>
      <c r="X435" s="211"/>
      <c r="Y435" s="211"/>
      <c r="Z435" s="211"/>
      <c r="AA435" s="211"/>
      <c r="AB435" s="211"/>
      <c r="AC435" s="211"/>
      <c r="AD435" s="211"/>
    </row>
    <row r="436" spans="1:30" ht="15" outlineLevel="1">
      <c r="A436" s="140" t="s">
        <v>1455</v>
      </c>
      <c r="B436" s="140" t="s">
        <v>1301</v>
      </c>
      <c r="C436" s="147">
        <f>COUNTIF('Functional &amp; Usability'!H10:H1044,"* SR2429*")</f>
        <v>1</v>
      </c>
      <c r="D436" s="306"/>
      <c r="E436" s="306"/>
      <c r="F436" s="306"/>
      <c r="G436" s="306"/>
      <c r="H436" s="158"/>
      <c r="I436" s="223"/>
      <c r="J436" s="271"/>
      <c r="K436" s="213"/>
      <c r="L436" s="219"/>
      <c r="M436" s="211"/>
      <c r="N436" s="211"/>
      <c r="O436" s="211"/>
      <c r="P436" s="211"/>
      <c r="Q436" s="211"/>
      <c r="R436" s="211"/>
      <c r="S436" s="211"/>
      <c r="T436" s="211"/>
      <c r="U436" s="211"/>
      <c r="V436" s="211"/>
      <c r="W436" s="211"/>
      <c r="X436" s="211"/>
      <c r="Y436" s="211"/>
      <c r="Z436" s="211"/>
      <c r="AA436" s="211"/>
      <c r="AB436" s="211"/>
      <c r="AC436" s="211"/>
      <c r="AD436" s="211"/>
    </row>
    <row r="437" spans="1:30" ht="15" outlineLevel="1">
      <c r="A437" s="160" t="s">
        <v>1456</v>
      </c>
      <c r="B437" s="160" t="s">
        <v>1301</v>
      </c>
      <c r="C437" s="148">
        <f>SUM(C438:C442)</f>
        <v>5</v>
      </c>
      <c r="D437" s="303" t="s">
        <v>1434</v>
      </c>
      <c r="E437" s="304"/>
      <c r="F437" s="304"/>
      <c r="G437" s="305"/>
      <c r="H437" s="158"/>
      <c r="I437" s="223"/>
      <c r="J437" s="271"/>
      <c r="K437" s="213"/>
      <c r="L437" s="219"/>
      <c r="M437" s="211"/>
      <c r="N437" s="211"/>
      <c r="O437" s="211"/>
      <c r="P437" s="211"/>
      <c r="Q437" s="211"/>
      <c r="R437" s="211"/>
      <c r="S437" s="211"/>
      <c r="T437" s="211"/>
      <c r="U437" s="211"/>
      <c r="V437" s="211"/>
      <c r="W437" s="211"/>
      <c r="X437" s="211"/>
      <c r="Y437" s="211"/>
      <c r="Z437" s="211"/>
      <c r="AA437" s="211"/>
      <c r="AB437" s="211"/>
      <c r="AC437" s="211"/>
      <c r="AD437" s="211"/>
    </row>
    <row r="438" spans="1:30" ht="15" outlineLevel="1">
      <c r="A438" s="140" t="s">
        <v>1457</v>
      </c>
      <c r="B438" s="140" t="s">
        <v>1301</v>
      </c>
      <c r="C438" s="147">
        <f>COUNTIF('Functional &amp; Usability'!H10:H1044,"* SR2434*")</f>
        <v>1</v>
      </c>
      <c r="D438" s="306"/>
      <c r="E438" s="306"/>
      <c r="F438" s="306"/>
      <c r="G438" s="306"/>
      <c r="H438" s="158"/>
      <c r="I438" s="223"/>
      <c r="J438" s="271"/>
      <c r="K438" s="213"/>
      <c r="L438" s="219"/>
      <c r="M438" s="211"/>
      <c r="N438" s="211"/>
      <c r="O438" s="211"/>
      <c r="P438" s="211"/>
      <c r="Q438" s="211"/>
      <c r="R438" s="211"/>
      <c r="S438" s="211"/>
      <c r="T438" s="211"/>
      <c r="U438" s="211"/>
      <c r="V438" s="211"/>
      <c r="W438" s="211"/>
      <c r="X438" s="211"/>
      <c r="Y438" s="211"/>
      <c r="Z438" s="211"/>
      <c r="AA438" s="211"/>
      <c r="AB438" s="211"/>
      <c r="AC438" s="211"/>
      <c r="AD438" s="211"/>
    </row>
    <row r="439" spans="1:30" ht="15" outlineLevel="1">
      <c r="A439" s="140" t="s">
        <v>1458</v>
      </c>
      <c r="B439" s="140" t="s">
        <v>1301</v>
      </c>
      <c r="C439" s="147">
        <f>COUNTIF('Functional &amp; Usability'!H10:H1044,"* SR2433*")</f>
        <v>1</v>
      </c>
      <c r="D439" s="306"/>
      <c r="E439" s="306"/>
      <c r="F439" s="306"/>
      <c r="G439" s="306"/>
      <c r="H439" s="158"/>
      <c r="I439" s="223"/>
      <c r="J439" s="271"/>
      <c r="K439" s="213"/>
      <c r="L439" s="219"/>
      <c r="M439" s="211"/>
      <c r="N439" s="211"/>
      <c r="O439" s="211"/>
      <c r="P439" s="211"/>
      <c r="Q439" s="211"/>
      <c r="R439" s="211"/>
      <c r="S439" s="211"/>
      <c r="T439" s="211"/>
      <c r="U439" s="211"/>
      <c r="V439" s="211"/>
      <c r="W439" s="211"/>
      <c r="X439" s="211"/>
      <c r="Y439" s="211"/>
      <c r="Z439" s="211"/>
      <c r="AA439" s="211"/>
      <c r="AB439" s="211"/>
      <c r="AC439" s="211"/>
      <c r="AD439" s="211"/>
    </row>
    <row r="440" spans="1:30" ht="15" outlineLevel="1">
      <c r="A440" s="140" t="s">
        <v>1459</v>
      </c>
      <c r="B440" s="140" t="s">
        <v>1301</v>
      </c>
      <c r="C440" s="147">
        <f>COUNTIF('Functional &amp; Usability'!H10:H1044,"* SR2432*")</f>
        <v>1</v>
      </c>
      <c r="D440" s="306"/>
      <c r="E440" s="306"/>
      <c r="F440" s="306"/>
      <c r="G440" s="306"/>
      <c r="H440" s="158"/>
      <c r="I440" s="223"/>
      <c r="J440" s="271"/>
      <c r="K440" s="213"/>
      <c r="L440" s="219"/>
      <c r="M440" s="211"/>
      <c r="N440" s="211"/>
      <c r="O440" s="211"/>
      <c r="P440" s="211"/>
      <c r="Q440" s="211"/>
      <c r="R440" s="211"/>
      <c r="S440" s="211"/>
      <c r="T440" s="211"/>
      <c r="U440" s="211"/>
      <c r="V440" s="211"/>
      <c r="W440" s="211"/>
      <c r="X440" s="211"/>
      <c r="Y440" s="211"/>
      <c r="Z440" s="211"/>
      <c r="AA440" s="211"/>
      <c r="AB440" s="211"/>
      <c r="AC440" s="211"/>
      <c r="AD440" s="211"/>
    </row>
    <row r="441" spans="1:30" ht="15" outlineLevel="1">
      <c r="A441" s="140" t="s">
        <v>1460</v>
      </c>
      <c r="B441" s="140" t="s">
        <v>1301</v>
      </c>
      <c r="C441" s="147">
        <f>COUNTIF('Functional &amp; Usability'!H10:H1044,"* SR2431*")</f>
        <v>1</v>
      </c>
      <c r="D441" s="306"/>
      <c r="E441" s="306"/>
      <c r="F441" s="306"/>
      <c r="G441" s="306"/>
      <c r="H441" s="158"/>
      <c r="I441" s="223"/>
      <c r="J441" s="271"/>
      <c r="K441" s="213"/>
      <c r="L441" s="219"/>
      <c r="M441" s="211"/>
      <c r="N441" s="211"/>
      <c r="O441" s="211"/>
      <c r="P441" s="211"/>
      <c r="Q441" s="211"/>
      <c r="R441" s="211"/>
      <c r="S441" s="211"/>
      <c r="T441" s="211"/>
      <c r="U441" s="211"/>
      <c r="V441" s="211"/>
      <c r="W441" s="211"/>
      <c r="X441" s="211"/>
      <c r="Y441" s="211"/>
      <c r="Z441" s="211"/>
      <c r="AA441" s="211"/>
      <c r="AB441" s="211"/>
      <c r="AC441" s="211"/>
      <c r="AD441" s="211"/>
    </row>
    <row r="442" spans="1:30" ht="15" outlineLevel="1">
      <c r="A442" s="140" t="s">
        <v>1461</v>
      </c>
      <c r="B442" s="140" t="s">
        <v>1301</v>
      </c>
      <c r="C442" s="147">
        <f>COUNTIF('Functional &amp; Usability'!H10:H1044,"* SR2430*")</f>
        <v>1</v>
      </c>
      <c r="D442" s="306"/>
      <c r="E442" s="306"/>
      <c r="F442" s="306"/>
      <c r="G442" s="306"/>
      <c r="H442" s="158"/>
      <c r="I442" s="223"/>
      <c r="J442" s="271"/>
      <c r="K442" s="213"/>
      <c r="L442" s="219"/>
      <c r="M442" s="211"/>
      <c r="N442" s="211"/>
      <c r="O442" s="211"/>
      <c r="P442" s="211"/>
      <c r="Q442" s="211"/>
      <c r="R442" s="211"/>
      <c r="S442" s="211"/>
      <c r="T442" s="211"/>
      <c r="U442" s="211"/>
      <c r="V442" s="211"/>
      <c r="W442" s="211"/>
      <c r="X442" s="211"/>
      <c r="Y442" s="211"/>
      <c r="Z442" s="211"/>
      <c r="AA442" s="211"/>
      <c r="AB442" s="211"/>
      <c r="AC442" s="211"/>
      <c r="AD442" s="211"/>
    </row>
    <row r="443" spans="1:30" s="302" customFormat="1" ht="15" customHeight="1" outlineLevel="1">
      <c r="A443" s="160" t="s">
        <v>1763</v>
      </c>
      <c r="B443" s="160" t="s">
        <v>1301</v>
      </c>
      <c r="C443" s="148">
        <f>COUNTIF('Functional &amp; Usability'!H10:H1044,"* SR2490*")</f>
        <v>5</v>
      </c>
      <c r="D443" s="303" t="s">
        <v>1765</v>
      </c>
      <c r="E443" s="304"/>
      <c r="F443" s="304"/>
      <c r="G443" s="305"/>
      <c r="H443" s="296"/>
      <c r="I443" s="297"/>
      <c r="J443" s="298"/>
      <c r="K443" s="299"/>
      <c r="L443" s="300"/>
      <c r="M443" s="301"/>
      <c r="N443" s="301"/>
      <c r="O443" s="301"/>
      <c r="P443" s="301"/>
      <c r="Q443" s="301"/>
      <c r="R443" s="301"/>
      <c r="S443" s="301"/>
      <c r="T443" s="301"/>
      <c r="U443" s="301"/>
      <c r="V443" s="301"/>
      <c r="W443" s="301"/>
      <c r="X443" s="301"/>
      <c r="Y443" s="301"/>
      <c r="Z443" s="301"/>
      <c r="AA443" s="301"/>
      <c r="AB443" s="301"/>
      <c r="AC443" s="301"/>
      <c r="AD443" s="301"/>
    </row>
    <row r="444" spans="1:30" ht="15" outlineLevel="1">
      <c r="A444" s="160" t="s">
        <v>1462</v>
      </c>
      <c r="B444" s="160" t="s">
        <v>1301</v>
      </c>
      <c r="C444" s="148">
        <f>SUM(C445:C446)</f>
        <v>8</v>
      </c>
      <c r="D444" s="303" t="s">
        <v>1435</v>
      </c>
      <c r="E444" s="304"/>
      <c r="F444" s="304"/>
      <c r="G444" s="305"/>
      <c r="H444" s="158"/>
      <c r="I444" s="223"/>
      <c r="J444" s="271"/>
      <c r="K444" s="213"/>
      <c r="L444" s="219"/>
      <c r="M444" s="211"/>
      <c r="N444" s="211"/>
      <c r="O444" s="211"/>
      <c r="P444" s="211"/>
      <c r="Q444" s="211"/>
      <c r="R444" s="211"/>
      <c r="S444" s="211"/>
      <c r="T444" s="211"/>
      <c r="U444" s="211"/>
      <c r="V444" s="211"/>
      <c r="W444" s="211"/>
      <c r="X444" s="211"/>
      <c r="Y444" s="211"/>
      <c r="Z444" s="211"/>
      <c r="AA444" s="211"/>
      <c r="AB444" s="211"/>
      <c r="AC444" s="211"/>
      <c r="AD444" s="211"/>
    </row>
    <row r="445" spans="1:30" ht="15" outlineLevel="1">
      <c r="A445" s="140" t="s">
        <v>1463</v>
      </c>
      <c r="B445" s="140" t="s">
        <v>1301</v>
      </c>
      <c r="C445" s="147">
        <f>COUNTIF('Functional &amp; Usability'!H10:H1042,"* SR2389*")</f>
        <v>4</v>
      </c>
      <c r="D445" s="306"/>
      <c r="E445" s="306"/>
      <c r="F445" s="306"/>
      <c r="G445" s="306"/>
      <c r="H445" s="158"/>
      <c r="I445" s="223"/>
      <c r="J445" s="271"/>
      <c r="K445" s="213"/>
      <c r="L445" s="219"/>
      <c r="M445" s="211"/>
      <c r="N445" s="211"/>
      <c r="O445" s="211"/>
      <c r="P445" s="211"/>
      <c r="Q445" s="211"/>
      <c r="R445" s="211"/>
      <c r="S445" s="211"/>
      <c r="T445" s="211"/>
      <c r="U445" s="211"/>
      <c r="V445" s="211"/>
      <c r="W445" s="211"/>
      <c r="X445" s="211"/>
      <c r="Y445" s="211"/>
      <c r="Z445" s="211"/>
      <c r="AA445" s="211"/>
      <c r="AB445" s="211"/>
      <c r="AC445" s="211"/>
      <c r="AD445" s="211"/>
    </row>
    <row r="446" spans="1:30" ht="15" outlineLevel="1">
      <c r="A446" s="140" t="s">
        <v>1464</v>
      </c>
      <c r="B446" s="140" t="s">
        <v>1301</v>
      </c>
      <c r="C446" s="147">
        <f>COUNTIF('Functional &amp; Usability'!H10:H1042,"* SR2388*")</f>
        <v>4</v>
      </c>
      <c r="D446" s="306"/>
      <c r="E446" s="306"/>
      <c r="F446" s="306"/>
      <c r="G446" s="306"/>
      <c r="H446" s="158"/>
      <c r="I446" s="223"/>
      <c r="J446" s="271"/>
      <c r="K446" s="213"/>
      <c r="L446" s="219"/>
      <c r="M446" s="211"/>
      <c r="N446" s="211"/>
      <c r="O446" s="211"/>
      <c r="P446" s="211"/>
      <c r="Q446" s="211"/>
      <c r="R446" s="211"/>
      <c r="S446" s="211"/>
      <c r="T446" s="211"/>
      <c r="U446" s="211"/>
      <c r="V446" s="211"/>
      <c r="W446" s="211"/>
      <c r="X446" s="211"/>
      <c r="Y446" s="211"/>
      <c r="Z446" s="211"/>
      <c r="AA446" s="211"/>
      <c r="AB446" s="211"/>
      <c r="AC446" s="211"/>
      <c r="AD446" s="211"/>
    </row>
    <row r="447" spans="1:30" ht="15" outlineLevel="1">
      <c r="A447" s="160" t="s">
        <v>1465</v>
      </c>
      <c r="B447" s="160" t="s">
        <v>1301</v>
      </c>
      <c r="C447" s="148">
        <f>SUM((C448))</f>
        <v>34</v>
      </c>
      <c r="D447" s="303" t="s">
        <v>1436</v>
      </c>
      <c r="E447" s="304"/>
      <c r="F447" s="304"/>
      <c r="G447" s="305"/>
      <c r="H447" s="158"/>
      <c r="I447" s="223"/>
      <c r="J447" s="271"/>
      <c r="K447" s="213"/>
      <c r="L447" s="219"/>
      <c r="M447" s="211"/>
      <c r="N447" s="211"/>
      <c r="O447" s="211"/>
      <c r="P447" s="211"/>
      <c r="Q447" s="211"/>
      <c r="R447" s="211"/>
      <c r="S447" s="211"/>
      <c r="T447" s="211"/>
      <c r="U447" s="211"/>
      <c r="V447" s="211"/>
      <c r="W447" s="211"/>
      <c r="X447" s="211"/>
      <c r="Y447" s="211"/>
      <c r="Z447" s="211"/>
      <c r="AA447" s="211"/>
      <c r="AB447" s="211"/>
      <c r="AC447" s="211"/>
      <c r="AD447" s="211"/>
    </row>
    <row r="448" spans="1:30" ht="15" outlineLevel="1">
      <c r="A448" s="140" t="s">
        <v>1466</v>
      </c>
      <c r="B448" s="140" t="s">
        <v>1301</v>
      </c>
      <c r="C448" s="147">
        <f>COUNTIF('Functional &amp; Usability'!H10:H1042,"* SR2417*")</f>
        <v>34</v>
      </c>
      <c r="D448" s="306"/>
      <c r="E448" s="306"/>
      <c r="F448" s="306"/>
      <c r="G448" s="306"/>
      <c r="H448" s="158"/>
      <c r="I448" s="223"/>
      <c r="J448" s="271"/>
      <c r="K448" s="213"/>
      <c r="L448" s="219"/>
      <c r="M448" s="211"/>
      <c r="N448" s="211"/>
      <c r="O448" s="211"/>
      <c r="P448" s="211"/>
      <c r="Q448" s="211"/>
      <c r="R448" s="211"/>
      <c r="S448" s="211"/>
      <c r="T448" s="211"/>
      <c r="U448" s="211"/>
      <c r="V448" s="211"/>
      <c r="W448" s="211"/>
      <c r="X448" s="211"/>
      <c r="Y448" s="211"/>
      <c r="Z448" s="211"/>
      <c r="AA448" s="211"/>
      <c r="AB448" s="211"/>
      <c r="AC448" s="211"/>
      <c r="AD448" s="211"/>
    </row>
    <row r="449" spans="1:30" ht="15" outlineLevel="1">
      <c r="A449" s="160" t="s">
        <v>1467</v>
      </c>
      <c r="B449" s="160" t="s">
        <v>1301</v>
      </c>
      <c r="C449" s="148">
        <f>SUM(C450:C451)</f>
        <v>2</v>
      </c>
      <c r="D449" s="303" t="s">
        <v>1437</v>
      </c>
      <c r="E449" s="304"/>
      <c r="F449" s="304"/>
      <c r="G449" s="305"/>
      <c r="H449" s="158"/>
      <c r="I449" s="223"/>
      <c r="J449" s="271"/>
      <c r="K449" s="213"/>
      <c r="L449" s="219"/>
      <c r="M449" s="211"/>
      <c r="N449" s="211"/>
      <c r="O449" s="211"/>
      <c r="P449" s="211"/>
      <c r="Q449" s="211"/>
      <c r="R449" s="211"/>
      <c r="S449" s="211"/>
      <c r="T449" s="211"/>
      <c r="U449" s="211"/>
      <c r="V449" s="211"/>
      <c r="W449" s="211"/>
      <c r="X449" s="211"/>
      <c r="Y449" s="211"/>
      <c r="Z449" s="211"/>
      <c r="AA449" s="211"/>
      <c r="AB449" s="211"/>
      <c r="AC449" s="211"/>
      <c r="AD449" s="211"/>
    </row>
    <row r="450" spans="1:30" ht="15" customHeight="1" outlineLevel="1">
      <c r="A450" s="140" t="s">
        <v>1468</v>
      </c>
      <c r="B450" s="140" t="s">
        <v>1301</v>
      </c>
      <c r="C450" s="147">
        <f>COUNTIF('Functional &amp; Usability'!H18:H1052,"* SR2446*")</f>
        <v>1</v>
      </c>
      <c r="D450" s="313"/>
      <c r="E450" s="313"/>
      <c r="F450" s="313"/>
      <c r="G450" s="313"/>
      <c r="H450" s="158"/>
      <c r="I450" s="223"/>
      <c r="J450" s="271"/>
      <c r="K450" s="213"/>
      <c r="L450" s="219"/>
      <c r="M450" s="211"/>
      <c r="N450" s="211"/>
      <c r="O450" s="211"/>
      <c r="P450" s="211"/>
      <c r="Q450" s="211"/>
      <c r="R450" s="211"/>
      <c r="S450" s="211"/>
      <c r="T450" s="211"/>
      <c r="U450" s="211"/>
      <c r="V450" s="211"/>
      <c r="W450" s="211"/>
      <c r="X450" s="211"/>
      <c r="Y450" s="211"/>
      <c r="Z450" s="211"/>
      <c r="AA450" s="211"/>
      <c r="AB450" s="211"/>
      <c r="AC450" s="211"/>
      <c r="AD450" s="211"/>
    </row>
    <row r="451" spans="1:30" ht="15" customHeight="1" outlineLevel="1">
      <c r="A451" s="140" t="s">
        <v>1469</v>
      </c>
      <c r="B451" s="140" t="s">
        <v>1301</v>
      </c>
      <c r="C451" s="147">
        <f>COUNTIF('Functional &amp; Usability'!H18:H1052,"* SR2445*")</f>
        <v>1</v>
      </c>
      <c r="D451" s="313"/>
      <c r="E451" s="313"/>
      <c r="F451" s="313"/>
      <c r="G451" s="313"/>
      <c r="H451" s="158"/>
      <c r="I451" s="223"/>
      <c r="J451" s="271"/>
      <c r="K451" s="213"/>
      <c r="L451" s="219"/>
      <c r="M451" s="211"/>
      <c r="N451" s="211"/>
      <c r="O451" s="211"/>
      <c r="P451" s="211"/>
      <c r="Q451" s="211"/>
      <c r="R451" s="211"/>
      <c r="S451" s="211"/>
      <c r="T451" s="211"/>
      <c r="U451" s="211"/>
      <c r="V451" s="211"/>
      <c r="W451" s="211"/>
      <c r="X451" s="211"/>
      <c r="Y451" s="211"/>
      <c r="Z451" s="211"/>
      <c r="AA451" s="211"/>
      <c r="AB451" s="211"/>
      <c r="AC451" s="211"/>
      <c r="AD451" s="211"/>
    </row>
    <row r="452" spans="1:30" ht="15" outlineLevel="1">
      <c r="A452" s="160" t="s">
        <v>1470</v>
      </c>
      <c r="B452" s="160" t="s">
        <v>1301</v>
      </c>
      <c r="C452" s="148">
        <f>SUM(C453:C456)</f>
        <v>12</v>
      </c>
      <c r="D452" s="303" t="s">
        <v>1438</v>
      </c>
      <c r="E452" s="304"/>
      <c r="F452" s="304"/>
      <c r="G452" s="305"/>
      <c r="H452" s="158"/>
      <c r="I452" s="223"/>
      <c r="J452" s="271"/>
      <c r="K452" s="213"/>
      <c r="L452" s="219"/>
      <c r="M452" s="211"/>
      <c r="N452" s="211"/>
      <c r="O452" s="211"/>
      <c r="P452" s="211"/>
      <c r="Q452" s="211"/>
      <c r="R452" s="211"/>
      <c r="S452" s="211"/>
      <c r="T452" s="211"/>
      <c r="U452" s="211"/>
      <c r="V452" s="211"/>
      <c r="W452" s="211"/>
      <c r="X452" s="211"/>
      <c r="Y452" s="211"/>
      <c r="Z452" s="211"/>
      <c r="AA452" s="211"/>
      <c r="AB452" s="211"/>
      <c r="AC452" s="211"/>
      <c r="AD452" s="211"/>
    </row>
    <row r="453" spans="1:30" ht="15" outlineLevel="1">
      <c r="A453" s="140" t="s">
        <v>1471</v>
      </c>
      <c r="B453" s="140" t="s">
        <v>1301</v>
      </c>
      <c r="C453" s="147">
        <f>COUNTIF('Functional &amp; Usability'!H10:H1042,"* SR2406*")</f>
        <v>3</v>
      </c>
      <c r="D453" s="306"/>
      <c r="E453" s="306"/>
      <c r="F453" s="306"/>
      <c r="G453" s="306"/>
      <c r="H453" s="158"/>
      <c r="I453" s="223"/>
      <c r="J453" s="271"/>
      <c r="K453" s="213"/>
      <c r="L453" s="219"/>
      <c r="M453" s="211"/>
      <c r="N453" s="211"/>
      <c r="O453" s="211"/>
      <c r="P453" s="211"/>
      <c r="Q453" s="211"/>
      <c r="R453" s="211"/>
      <c r="S453" s="211"/>
      <c r="T453" s="211"/>
      <c r="U453" s="211"/>
      <c r="V453" s="211"/>
      <c r="W453" s="211"/>
      <c r="X453" s="211"/>
      <c r="Y453" s="211"/>
      <c r="Z453" s="211"/>
      <c r="AA453" s="211"/>
      <c r="AB453" s="211"/>
      <c r="AC453" s="211"/>
      <c r="AD453" s="211"/>
    </row>
    <row r="454" spans="1:30" ht="15" outlineLevel="1">
      <c r="A454" s="140" t="s">
        <v>1472</v>
      </c>
      <c r="B454" s="140" t="s">
        <v>1301</v>
      </c>
      <c r="C454" s="147">
        <f>COUNTIF('Functional &amp; Usability'!H10:H1042,"* SR2405*")</f>
        <v>3</v>
      </c>
      <c r="D454" s="306"/>
      <c r="E454" s="306"/>
      <c r="F454" s="306"/>
      <c r="G454" s="306"/>
      <c r="H454" s="158"/>
      <c r="I454" s="223"/>
      <c r="J454" s="271"/>
      <c r="K454" s="213"/>
      <c r="L454" s="219"/>
      <c r="M454" s="211"/>
      <c r="N454" s="211"/>
      <c r="O454" s="211"/>
      <c r="P454" s="211"/>
      <c r="Q454" s="211"/>
      <c r="R454" s="211"/>
      <c r="S454" s="211"/>
      <c r="T454" s="211"/>
      <c r="U454" s="211"/>
      <c r="V454" s="211"/>
      <c r="W454" s="211"/>
      <c r="X454" s="211"/>
      <c r="Y454" s="211"/>
      <c r="Z454" s="211"/>
      <c r="AA454" s="211"/>
      <c r="AB454" s="211"/>
      <c r="AC454" s="211"/>
      <c r="AD454" s="211"/>
    </row>
    <row r="455" spans="1:30" ht="15" outlineLevel="1">
      <c r="A455" s="140" t="s">
        <v>1473</v>
      </c>
      <c r="B455" s="140" t="s">
        <v>1301</v>
      </c>
      <c r="C455" s="147">
        <f>COUNTIF('Functional &amp; Usability'!H10:H1042,"* SR2404*")</f>
        <v>3</v>
      </c>
      <c r="D455" s="306"/>
      <c r="E455" s="306"/>
      <c r="F455" s="306"/>
      <c r="G455" s="306"/>
      <c r="H455" s="158"/>
      <c r="I455" s="223"/>
      <c r="J455" s="271"/>
      <c r="K455" s="213"/>
      <c r="L455" s="219"/>
      <c r="M455" s="211"/>
      <c r="N455" s="211"/>
      <c r="O455" s="211"/>
      <c r="P455" s="211"/>
      <c r="Q455" s="211"/>
      <c r="R455" s="211"/>
      <c r="S455" s="211"/>
      <c r="T455" s="211"/>
      <c r="U455" s="211"/>
      <c r="V455" s="211"/>
      <c r="W455" s="211"/>
      <c r="X455" s="211"/>
      <c r="Y455" s="211"/>
      <c r="Z455" s="211"/>
      <c r="AA455" s="211"/>
      <c r="AB455" s="211"/>
      <c r="AC455" s="211"/>
      <c r="AD455" s="211"/>
    </row>
    <row r="456" spans="1:30" ht="15" outlineLevel="1">
      <c r="A456" s="140" t="s">
        <v>1474</v>
      </c>
      <c r="B456" s="140" t="s">
        <v>1301</v>
      </c>
      <c r="C456" s="147">
        <f>COUNTIF('Functional &amp; Usability'!H10:H1042,"* SR2403*")</f>
        <v>3</v>
      </c>
      <c r="D456" s="306"/>
      <c r="E456" s="306"/>
      <c r="F456" s="306"/>
      <c r="G456" s="306"/>
      <c r="H456" s="158"/>
      <c r="I456" s="223"/>
      <c r="J456" s="271"/>
      <c r="K456" s="213"/>
      <c r="L456" s="219"/>
      <c r="M456" s="211"/>
      <c r="N456" s="211"/>
      <c r="O456" s="211"/>
      <c r="P456" s="211"/>
      <c r="Q456" s="211"/>
      <c r="R456" s="211"/>
      <c r="S456" s="211"/>
      <c r="T456" s="211"/>
      <c r="U456" s="211"/>
      <c r="V456" s="211"/>
      <c r="W456" s="211"/>
      <c r="X456" s="211"/>
      <c r="Y456" s="211"/>
      <c r="Z456" s="211"/>
      <c r="AA456" s="211"/>
      <c r="AB456" s="211"/>
      <c r="AC456" s="211"/>
      <c r="AD456" s="211"/>
    </row>
    <row r="457" spans="1:30" ht="15" outlineLevel="1">
      <c r="A457" s="140" t="s">
        <v>1760</v>
      </c>
      <c r="B457" s="140" t="s">
        <v>1764</v>
      </c>
      <c r="C457" s="147">
        <f>COUNTIF('Functional &amp; Usability'!H10:H1044,"* SR2485*")</f>
        <v>1</v>
      </c>
      <c r="D457" s="306" t="s">
        <v>1768</v>
      </c>
      <c r="E457" s="306"/>
      <c r="F457" s="306"/>
      <c r="G457" s="306"/>
      <c r="H457" s="158"/>
      <c r="I457" s="223"/>
      <c r="J457" s="271"/>
      <c r="K457" s="213"/>
      <c r="L457" s="219"/>
      <c r="M457" s="211"/>
      <c r="N457" s="211"/>
      <c r="O457" s="211"/>
      <c r="P457" s="211"/>
      <c r="Q457" s="211"/>
      <c r="R457" s="211"/>
      <c r="S457" s="211"/>
      <c r="T457" s="211"/>
      <c r="U457" s="211"/>
      <c r="V457" s="211"/>
      <c r="W457" s="211"/>
      <c r="X457" s="211"/>
      <c r="Y457" s="211"/>
      <c r="Z457" s="211"/>
      <c r="AA457" s="211"/>
      <c r="AB457" s="211"/>
      <c r="AC457" s="211"/>
      <c r="AD457" s="211"/>
    </row>
    <row r="458" spans="1:30" ht="15" outlineLevel="1">
      <c r="A458" s="160" t="s">
        <v>1475</v>
      </c>
      <c r="B458" s="160" t="s">
        <v>1301</v>
      </c>
      <c r="C458" s="148">
        <f>SUM(C459:C463)</f>
        <v>21</v>
      </c>
      <c r="D458" s="303" t="s">
        <v>1439</v>
      </c>
      <c r="E458" s="304"/>
      <c r="F458" s="304"/>
      <c r="G458" s="305"/>
      <c r="H458" s="158"/>
      <c r="I458" s="223"/>
      <c r="J458" s="271"/>
      <c r="K458" s="213"/>
      <c r="L458" s="219"/>
      <c r="M458" s="211"/>
      <c r="N458" s="211"/>
      <c r="O458" s="211"/>
      <c r="P458" s="211"/>
      <c r="Q458" s="211"/>
      <c r="R458" s="211"/>
      <c r="S458" s="211"/>
      <c r="T458" s="211"/>
      <c r="U458" s="211"/>
      <c r="V458" s="211"/>
      <c r="W458" s="211"/>
      <c r="X458" s="211"/>
      <c r="Y458" s="211"/>
      <c r="Z458" s="211"/>
      <c r="AA458" s="211"/>
      <c r="AB458" s="211"/>
      <c r="AC458" s="211"/>
      <c r="AD458" s="211"/>
    </row>
    <row r="459" spans="1:30" ht="15" outlineLevel="1">
      <c r="A459" s="140" t="s">
        <v>1476</v>
      </c>
      <c r="B459" s="140" t="s">
        <v>1301</v>
      </c>
      <c r="C459" s="147">
        <f>COUNTIF('Functional &amp; Usability'!H10:H1042,"* SR2413*")</f>
        <v>6</v>
      </c>
      <c r="D459" s="306"/>
      <c r="E459" s="306"/>
      <c r="F459" s="306"/>
      <c r="G459" s="306"/>
      <c r="H459" s="158"/>
      <c r="I459" s="223"/>
      <c r="J459" s="271"/>
      <c r="K459" s="213"/>
      <c r="L459" s="219"/>
      <c r="M459" s="211"/>
      <c r="N459" s="211"/>
      <c r="O459" s="211"/>
      <c r="P459" s="211"/>
      <c r="Q459" s="211"/>
      <c r="R459" s="211"/>
      <c r="S459" s="211"/>
      <c r="T459" s="211"/>
      <c r="U459" s="211"/>
      <c r="V459" s="211"/>
      <c r="W459" s="211"/>
      <c r="X459" s="211"/>
      <c r="Y459" s="211"/>
      <c r="Z459" s="211"/>
      <c r="AA459" s="211"/>
      <c r="AB459" s="211"/>
      <c r="AC459" s="211"/>
      <c r="AD459" s="211"/>
    </row>
    <row r="460" spans="1:30" ht="15" outlineLevel="1">
      <c r="A460" s="140" t="s">
        <v>1477</v>
      </c>
      <c r="B460" s="140" t="s">
        <v>1301</v>
      </c>
      <c r="C460" s="147">
        <f>COUNTIF('Functional &amp; Usability'!H10:H1042,"* SR2412*")</f>
        <v>2</v>
      </c>
      <c r="D460" s="306"/>
      <c r="E460" s="306"/>
      <c r="F460" s="306"/>
      <c r="G460" s="306"/>
      <c r="H460" s="158"/>
      <c r="I460" s="223"/>
      <c r="J460" s="271"/>
      <c r="K460" s="213"/>
      <c r="L460" s="219"/>
      <c r="M460" s="211"/>
      <c r="N460" s="211"/>
      <c r="O460" s="211"/>
      <c r="P460" s="211"/>
      <c r="Q460" s="211"/>
      <c r="R460" s="211"/>
      <c r="S460" s="211"/>
      <c r="T460" s="211"/>
      <c r="U460" s="211"/>
      <c r="V460" s="211"/>
      <c r="W460" s="211"/>
      <c r="X460" s="211"/>
      <c r="Y460" s="211"/>
      <c r="Z460" s="211"/>
      <c r="AA460" s="211"/>
      <c r="AB460" s="211"/>
      <c r="AC460" s="211"/>
      <c r="AD460" s="211"/>
    </row>
    <row r="461" spans="1:30" ht="15" outlineLevel="1">
      <c r="A461" s="140" t="s">
        <v>1478</v>
      </c>
      <c r="B461" s="140" t="s">
        <v>1301</v>
      </c>
      <c r="C461" s="147">
        <f>COUNTIF('Functional &amp; Usability'!H10:H1042,"* SR2410*")</f>
        <v>3</v>
      </c>
      <c r="D461" s="306"/>
      <c r="E461" s="306"/>
      <c r="F461" s="306"/>
      <c r="G461" s="306"/>
      <c r="H461" s="158"/>
      <c r="I461" s="223"/>
      <c r="J461" s="271"/>
      <c r="K461" s="213"/>
      <c r="L461" s="219"/>
      <c r="M461" s="211"/>
      <c r="N461" s="211"/>
      <c r="O461" s="211"/>
      <c r="P461" s="211"/>
      <c r="Q461" s="211"/>
      <c r="R461" s="211"/>
      <c r="S461" s="211"/>
      <c r="T461" s="211"/>
      <c r="U461" s="211"/>
      <c r="V461" s="211"/>
      <c r="W461" s="211"/>
      <c r="X461" s="211"/>
      <c r="Y461" s="211"/>
      <c r="Z461" s="211"/>
      <c r="AA461" s="211"/>
      <c r="AB461" s="211"/>
      <c r="AC461" s="211"/>
      <c r="AD461" s="211"/>
    </row>
    <row r="462" spans="1:30" ht="15" outlineLevel="1">
      <c r="A462" s="140" t="s">
        <v>1479</v>
      </c>
      <c r="B462" s="140" t="s">
        <v>1301</v>
      </c>
      <c r="C462" s="147">
        <f>COUNTIF('Functional &amp; Usability'!H10:H1042,"* SR2408*")</f>
        <v>4</v>
      </c>
      <c r="D462" s="306"/>
      <c r="E462" s="306"/>
      <c r="F462" s="306"/>
      <c r="G462" s="306"/>
      <c r="H462" s="158"/>
      <c r="I462" s="223"/>
      <c r="J462" s="271"/>
      <c r="K462" s="213"/>
      <c r="L462" s="219"/>
      <c r="M462" s="211"/>
      <c r="N462" s="211"/>
      <c r="O462" s="211"/>
      <c r="P462" s="211"/>
      <c r="Q462" s="211"/>
      <c r="R462" s="211"/>
      <c r="S462" s="211"/>
      <c r="T462" s="211"/>
      <c r="U462" s="211"/>
      <c r="V462" s="211"/>
      <c r="W462" s="211"/>
      <c r="X462" s="211"/>
      <c r="Y462" s="211"/>
      <c r="Z462" s="211"/>
      <c r="AA462" s="211"/>
      <c r="AB462" s="211"/>
      <c r="AC462" s="211"/>
      <c r="AD462" s="211"/>
    </row>
    <row r="463" spans="1:30" ht="15" outlineLevel="1">
      <c r="A463" s="140" t="s">
        <v>1480</v>
      </c>
      <c r="B463" s="140" t="s">
        <v>1301</v>
      </c>
      <c r="C463" s="147">
        <f>COUNTIF('Functional &amp; Usability'!H10:H1042,"* SR2407*")</f>
        <v>6</v>
      </c>
      <c r="D463" s="306"/>
      <c r="E463" s="306"/>
      <c r="F463" s="306"/>
      <c r="G463" s="306"/>
      <c r="H463" s="158"/>
      <c r="I463" s="223"/>
      <c r="J463" s="271"/>
      <c r="K463" s="213"/>
      <c r="L463" s="219"/>
      <c r="M463" s="211"/>
      <c r="N463" s="211"/>
      <c r="O463" s="211"/>
      <c r="P463" s="211"/>
      <c r="Q463" s="211"/>
      <c r="R463" s="211"/>
      <c r="S463" s="211"/>
      <c r="T463" s="211"/>
      <c r="U463" s="211"/>
      <c r="V463" s="211"/>
      <c r="W463" s="211"/>
      <c r="X463" s="211"/>
      <c r="Y463" s="211"/>
      <c r="Z463" s="211"/>
      <c r="AA463" s="211"/>
      <c r="AB463" s="211"/>
      <c r="AC463" s="211"/>
      <c r="AD463" s="211"/>
    </row>
    <row r="464" spans="1:30" ht="15" outlineLevel="1">
      <c r="A464" s="160" t="s">
        <v>1481</v>
      </c>
      <c r="B464" s="160" t="s">
        <v>1301</v>
      </c>
      <c r="C464" s="148">
        <f>C465</f>
        <v>0</v>
      </c>
      <c r="D464" s="303" t="s">
        <v>1440</v>
      </c>
      <c r="E464" s="304"/>
      <c r="F464" s="304"/>
      <c r="G464" s="305"/>
      <c r="H464" s="158"/>
      <c r="I464" s="223"/>
      <c r="J464" s="271"/>
      <c r="K464" s="213"/>
      <c r="L464" s="219"/>
      <c r="M464" s="211"/>
      <c r="N464" s="211"/>
      <c r="O464" s="211"/>
      <c r="P464" s="211"/>
      <c r="Q464" s="211"/>
      <c r="R464" s="211"/>
      <c r="S464" s="211"/>
      <c r="T464" s="211"/>
      <c r="U464" s="211"/>
      <c r="V464" s="211"/>
      <c r="W464" s="211"/>
      <c r="X464" s="211"/>
      <c r="Y464" s="211"/>
      <c r="Z464" s="211"/>
      <c r="AA464" s="211"/>
      <c r="AB464" s="211"/>
      <c r="AC464" s="211"/>
      <c r="AD464" s="211"/>
    </row>
    <row r="465" spans="1:30" ht="15" outlineLevel="1">
      <c r="A465" s="140" t="s">
        <v>1482</v>
      </c>
      <c r="B465" s="140" t="s">
        <v>1301</v>
      </c>
      <c r="C465" s="147">
        <f>COUNTIF('Functional &amp; Usability'!H10:H1044,"* SR2418*")</f>
        <v>0</v>
      </c>
      <c r="D465" s="306" t="s">
        <v>1507</v>
      </c>
      <c r="E465" s="306"/>
      <c r="F465" s="306"/>
      <c r="G465" s="306"/>
      <c r="H465" s="158"/>
      <c r="I465" s="223"/>
      <c r="J465" s="271"/>
      <c r="K465" s="213"/>
      <c r="L465" s="219"/>
      <c r="M465" s="211"/>
      <c r="N465" s="211"/>
      <c r="O465" s="211"/>
      <c r="P465" s="211"/>
      <c r="Q465" s="211"/>
      <c r="R465" s="211"/>
      <c r="S465" s="211"/>
      <c r="T465" s="211"/>
      <c r="U465" s="211"/>
      <c r="V465" s="211"/>
      <c r="W465" s="211"/>
      <c r="X465" s="211"/>
      <c r="Y465" s="211"/>
      <c r="Z465" s="211"/>
      <c r="AA465" s="211"/>
      <c r="AB465" s="211"/>
      <c r="AC465" s="211"/>
      <c r="AD465" s="211"/>
    </row>
    <row r="466" spans="1:30" ht="15" outlineLevel="1">
      <c r="A466" s="160" t="s">
        <v>1483</v>
      </c>
      <c r="B466" s="160" t="s">
        <v>1301</v>
      </c>
      <c r="C466" s="148">
        <v>1</v>
      </c>
      <c r="D466" s="303" t="s">
        <v>1441</v>
      </c>
      <c r="E466" s="304"/>
      <c r="F466" s="304"/>
      <c r="G466" s="305"/>
      <c r="H466" s="158"/>
      <c r="I466" s="223"/>
      <c r="J466" s="271"/>
      <c r="K466" s="213"/>
      <c r="L466" s="219"/>
      <c r="M466" s="211"/>
      <c r="N466" s="211"/>
      <c r="O466" s="211"/>
      <c r="P466" s="211"/>
      <c r="Q466" s="211"/>
      <c r="R466" s="211"/>
      <c r="S466" s="211"/>
      <c r="T466" s="211"/>
      <c r="U466" s="211"/>
      <c r="V466" s="211"/>
      <c r="W466" s="211"/>
      <c r="X466" s="211"/>
      <c r="Y466" s="211"/>
      <c r="Z466" s="211"/>
      <c r="AA466" s="211"/>
      <c r="AB466" s="211"/>
      <c r="AC466" s="211"/>
      <c r="AD466" s="211"/>
    </row>
    <row r="467" spans="1:30" ht="15" outlineLevel="1">
      <c r="A467" s="140" t="s">
        <v>1484</v>
      </c>
      <c r="B467" s="140" t="s">
        <v>1301</v>
      </c>
      <c r="C467" s="147">
        <f>COUNTIF('Functional &amp; Usability'!H10:H1042,"* SR2419*")</f>
        <v>2</v>
      </c>
      <c r="D467" s="306"/>
      <c r="E467" s="306"/>
      <c r="F467" s="306"/>
      <c r="G467" s="306"/>
      <c r="H467" s="158"/>
      <c r="I467" s="223"/>
      <c r="J467" s="271"/>
      <c r="K467" s="213"/>
      <c r="L467" s="219"/>
      <c r="M467" s="211"/>
      <c r="N467" s="211"/>
      <c r="O467" s="211"/>
      <c r="P467" s="211"/>
      <c r="Q467" s="211"/>
      <c r="R467" s="211"/>
      <c r="S467" s="211"/>
      <c r="T467" s="211"/>
      <c r="U467" s="211"/>
      <c r="V467" s="211"/>
      <c r="W467" s="211"/>
      <c r="X467" s="211"/>
      <c r="Y467" s="211"/>
      <c r="Z467" s="211"/>
      <c r="AA467" s="211"/>
      <c r="AB467" s="211"/>
      <c r="AC467" s="211"/>
      <c r="AD467" s="211"/>
    </row>
    <row r="468" spans="1:30" ht="15" outlineLevel="1">
      <c r="A468" s="160" t="s">
        <v>1485</v>
      </c>
      <c r="B468" s="160" t="s">
        <v>1301</v>
      </c>
      <c r="C468" s="148">
        <f>SUM(C469:C470)</f>
        <v>8</v>
      </c>
      <c r="D468" s="303" t="s">
        <v>1442</v>
      </c>
      <c r="E468" s="304"/>
      <c r="F468" s="304"/>
      <c r="G468" s="305"/>
      <c r="H468" s="158"/>
      <c r="I468" s="223"/>
      <c r="J468" s="271"/>
      <c r="K468" s="213"/>
      <c r="L468" s="219"/>
      <c r="M468" s="211"/>
      <c r="N468" s="211"/>
      <c r="O468" s="211"/>
      <c r="P468" s="211"/>
      <c r="Q468" s="211"/>
      <c r="R468" s="211"/>
      <c r="S468" s="211"/>
      <c r="T468" s="211"/>
      <c r="U468" s="211"/>
      <c r="V468" s="211"/>
      <c r="W468" s="211"/>
      <c r="X468" s="211"/>
      <c r="Y468" s="211"/>
      <c r="Z468" s="211"/>
      <c r="AA468" s="211"/>
      <c r="AB468" s="211"/>
      <c r="AC468" s="211"/>
      <c r="AD468" s="211"/>
    </row>
    <row r="469" spans="1:30" ht="15" outlineLevel="1">
      <c r="A469" s="140" t="s">
        <v>1486</v>
      </c>
      <c r="B469" s="140" t="s">
        <v>1301</v>
      </c>
      <c r="C469" s="147">
        <f>COUNTIF('Functional &amp; Usability'!H10:H1042,"* SR2421*")</f>
        <v>4</v>
      </c>
      <c r="D469" s="306"/>
      <c r="E469" s="306"/>
      <c r="F469" s="306"/>
      <c r="G469" s="306"/>
      <c r="H469" s="158"/>
      <c r="I469" s="223"/>
      <c r="J469" s="271"/>
      <c r="K469" s="213"/>
      <c r="L469" s="219"/>
      <c r="M469" s="211"/>
      <c r="N469" s="211"/>
      <c r="O469" s="211"/>
      <c r="P469" s="211"/>
      <c r="Q469" s="211"/>
      <c r="R469" s="211"/>
      <c r="S469" s="211"/>
      <c r="T469" s="211"/>
      <c r="U469" s="211"/>
      <c r="V469" s="211"/>
      <c r="W469" s="211"/>
      <c r="X469" s="211"/>
      <c r="Y469" s="211"/>
      <c r="Z469" s="211"/>
      <c r="AA469" s="211"/>
      <c r="AB469" s="211"/>
      <c r="AC469" s="211"/>
      <c r="AD469" s="211"/>
    </row>
    <row r="470" spans="1:30" ht="15" outlineLevel="1">
      <c r="A470" s="140" t="s">
        <v>1487</v>
      </c>
      <c r="B470" s="140" t="s">
        <v>1301</v>
      </c>
      <c r="C470" s="147">
        <f>COUNTIF('Functional &amp; Usability'!H10:H1042,"* SR2420*")</f>
        <v>4</v>
      </c>
      <c r="D470" s="306"/>
      <c r="E470" s="306"/>
      <c r="F470" s="306"/>
      <c r="G470" s="306"/>
      <c r="H470" s="158"/>
      <c r="I470" s="223"/>
      <c r="J470" s="271"/>
      <c r="K470" s="213"/>
      <c r="L470" s="219"/>
      <c r="M470" s="211"/>
      <c r="N470" s="211"/>
      <c r="O470" s="211"/>
      <c r="P470" s="211"/>
      <c r="Q470" s="211"/>
      <c r="R470" s="211"/>
      <c r="S470" s="211"/>
      <c r="T470" s="211"/>
      <c r="U470" s="211"/>
      <c r="V470" s="211"/>
      <c r="W470" s="211"/>
      <c r="X470" s="211"/>
      <c r="Y470" s="211"/>
      <c r="Z470" s="211"/>
      <c r="AA470" s="211"/>
      <c r="AB470" s="211"/>
      <c r="AC470" s="211"/>
      <c r="AD470" s="211"/>
    </row>
    <row r="471" spans="1:30" ht="15" outlineLevel="1">
      <c r="A471" s="160" t="s">
        <v>1488</v>
      </c>
      <c r="B471" s="160" t="s">
        <v>1301</v>
      </c>
      <c r="C471" s="148">
        <f>SUM(C472:C474)</f>
        <v>102</v>
      </c>
      <c r="D471" s="303" t="s">
        <v>1443</v>
      </c>
      <c r="E471" s="304"/>
      <c r="F471" s="304"/>
      <c r="G471" s="305"/>
      <c r="H471" s="158"/>
      <c r="I471" s="223"/>
      <c r="J471" s="271"/>
      <c r="K471" s="213"/>
      <c r="L471" s="219"/>
      <c r="M471" s="211"/>
      <c r="N471" s="211"/>
      <c r="O471" s="211"/>
      <c r="P471" s="211"/>
      <c r="Q471" s="211"/>
      <c r="R471" s="211"/>
      <c r="S471" s="211"/>
      <c r="T471" s="211"/>
      <c r="U471" s="211"/>
      <c r="V471" s="211"/>
      <c r="W471" s="211"/>
      <c r="X471" s="211"/>
      <c r="Y471" s="211"/>
      <c r="Z471" s="211"/>
      <c r="AA471" s="211"/>
      <c r="AB471" s="211"/>
      <c r="AC471" s="211"/>
      <c r="AD471" s="211"/>
    </row>
    <row r="472" spans="1:30" ht="15" outlineLevel="1">
      <c r="A472" s="140" t="s">
        <v>1489</v>
      </c>
      <c r="B472" s="140" t="s">
        <v>1301</v>
      </c>
      <c r="C472" s="147">
        <f>COUNTIF('Functional &amp; Usability'!H10:H1044,"* SR2416*")</f>
        <v>34</v>
      </c>
      <c r="D472" s="306"/>
      <c r="E472" s="306"/>
      <c r="F472" s="306"/>
      <c r="G472" s="306"/>
      <c r="H472" s="158"/>
      <c r="I472" s="223"/>
      <c r="J472" s="271"/>
      <c r="K472" s="213"/>
      <c r="L472" s="219"/>
      <c r="M472" s="211"/>
      <c r="N472" s="211"/>
      <c r="O472" s="211"/>
      <c r="P472" s="211"/>
      <c r="Q472" s="211"/>
      <c r="R472" s="211"/>
      <c r="S472" s="211"/>
      <c r="T472" s="211"/>
      <c r="U472" s="211"/>
      <c r="V472" s="211"/>
      <c r="W472" s="211"/>
      <c r="X472" s="211"/>
      <c r="Y472" s="211"/>
      <c r="Z472" s="211"/>
      <c r="AA472" s="211"/>
      <c r="AB472" s="211"/>
      <c r="AC472" s="211"/>
      <c r="AD472" s="211"/>
    </row>
    <row r="473" spans="1:30" ht="15" outlineLevel="1">
      <c r="A473" s="140" t="s">
        <v>1490</v>
      </c>
      <c r="B473" s="140" t="s">
        <v>1301</v>
      </c>
      <c r="C473" s="147">
        <f>COUNTIF('Functional &amp; Usability'!H10:H1044,"* SR2415*")</f>
        <v>34</v>
      </c>
      <c r="D473" s="306"/>
      <c r="E473" s="306"/>
      <c r="F473" s="306"/>
      <c r="G473" s="306"/>
      <c r="H473" s="158"/>
      <c r="I473" s="223"/>
      <c r="J473" s="271"/>
      <c r="K473" s="213"/>
      <c r="L473" s="219"/>
      <c r="M473" s="211"/>
      <c r="N473" s="211"/>
      <c r="O473" s="211"/>
      <c r="P473" s="211"/>
      <c r="Q473" s="211"/>
      <c r="R473" s="211"/>
      <c r="S473" s="211"/>
      <c r="T473" s="211"/>
      <c r="U473" s="211"/>
      <c r="V473" s="211"/>
      <c r="W473" s="211"/>
      <c r="X473" s="211"/>
      <c r="Y473" s="211"/>
      <c r="Z473" s="211"/>
      <c r="AA473" s="211"/>
      <c r="AB473" s="211"/>
      <c r="AC473" s="211"/>
      <c r="AD473" s="211"/>
    </row>
    <row r="474" spans="1:30" ht="15" outlineLevel="1">
      <c r="A474" s="140" t="s">
        <v>1491</v>
      </c>
      <c r="B474" s="140" t="s">
        <v>1301</v>
      </c>
      <c r="C474" s="147">
        <f>COUNTIF('Functional &amp; Usability'!H10:H1044,"* SR2414*")</f>
        <v>34</v>
      </c>
      <c r="D474" s="306"/>
      <c r="E474" s="306"/>
      <c r="F474" s="306"/>
      <c r="G474" s="306"/>
      <c r="H474" s="158"/>
      <c r="I474" s="223"/>
      <c r="J474" s="271"/>
      <c r="K474" s="213"/>
      <c r="L474" s="219"/>
      <c r="M474" s="211"/>
      <c r="N474" s="211"/>
      <c r="O474" s="211"/>
      <c r="P474" s="211"/>
      <c r="Q474" s="211"/>
      <c r="R474" s="211"/>
      <c r="S474" s="211"/>
      <c r="T474" s="211"/>
      <c r="U474" s="211"/>
      <c r="V474" s="211"/>
      <c r="W474" s="211"/>
      <c r="X474" s="211"/>
      <c r="Y474" s="211"/>
      <c r="Z474" s="211"/>
      <c r="AA474" s="211"/>
      <c r="AB474" s="211"/>
      <c r="AC474" s="211"/>
      <c r="AD474" s="211"/>
    </row>
    <row r="475" spans="1:30" ht="15" outlineLevel="1">
      <c r="A475" s="160" t="s">
        <v>1761</v>
      </c>
      <c r="B475" s="160" t="s">
        <v>1764</v>
      </c>
      <c r="C475" s="148">
        <f>COUNTIF('Functional &amp; Usability'!H10:H1044,"* SR2487*")</f>
        <v>3</v>
      </c>
      <c r="D475" s="303" t="s">
        <v>1766</v>
      </c>
      <c r="E475" s="304"/>
      <c r="F475" s="304"/>
      <c r="G475" s="305"/>
      <c r="H475" s="158"/>
      <c r="I475" s="223"/>
      <c r="J475" s="271"/>
      <c r="K475" s="213"/>
      <c r="L475" s="219"/>
      <c r="M475" s="211"/>
      <c r="N475" s="211"/>
      <c r="O475" s="211"/>
      <c r="P475" s="211"/>
      <c r="Q475" s="211"/>
      <c r="R475" s="211"/>
      <c r="S475" s="211"/>
      <c r="T475" s="211"/>
      <c r="U475" s="211"/>
      <c r="V475" s="211"/>
      <c r="W475" s="211"/>
      <c r="X475" s="211"/>
      <c r="Y475" s="211"/>
      <c r="Z475" s="211"/>
      <c r="AA475" s="211"/>
      <c r="AB475" s="211"/>
      <c r="AC475" s="211"/>
      <c r="AD475" s="211"/>
    </row>
    <row r="476" spans="1:30" ht="15" outlineLevel="1">
      <c r="A476" s="160" t="s">
        <v>1762</v>
      </c>
      <c r="B476" s="160" t="s">
        <v>1764</v>
      </c>
      <c r="C476" s="148">
        <f>COUNTIF('Functional &amp; Usability'!H10:H1044,"* SR2489*")</f>
        <v>2</v>
      </c>
      <c r="D476" s="303" t="s">
        <v>1767</v>
      </c>
      <c r="E476" s="304"/>
      <c r="F476" s="304"/>
      <c r="G476" s="305"/>
      <c r="H476" s="158"/>
      <c r="I476" s="223"/>
      <c r="J476" s="271"/>
      <c r="K476" s="213"/>
      <c r="L476" s="219"/>
      <c r="M476" s="211"/>
      <c r="N476" s="211"/>
      <c r="O476" s="211"/>
      <c r="P476" s="211"/>
      <c r="Q476" s="211"/>
      <c r="R476" s="211"/>
      <c r="S476" s="211"/>
      <c r="T476" s="211"/>
      <c r="U476" s="211"/>
      <c r="V476" s="211"/>
      <c r="W476" s="211"/>
      <c r="X476" s="211"/>
      <c r="Y476" s="211"/>
      <c r="Z476" s="211"/>
      <c r="AA476" s="211"/>
      <c r="AB476" s="211"/>
      <c r="AC476" s="211"/>
      <c r="AD476" s="211"/>
    </row>
    <row r="477" spans="1:30" ht="15" outlineLevel="1">
      <c r="A477" s="140"/>
      <c r="B477" s="140"/>
      <c r="C477" s="147"/>
      <c r="D477" s="306"/>
      <c r="E477" s="306"/>
      <c r="F477" s="306"/>
      <c r="G477" s="306"/>
      <c r="H477" s="158"/>
      <c r="I477" s="223"/>
      <c r="J477" s="271"/>
      <c r="K477" s="213"/>
      <c r="L477" s="219"/>
      <c r="M477" s="211"/>
      <c r="N477" s="211"/>
      <c r="O477" s="211"/>
      <c r="P477" s="211"/>
      <c r="Q477" s="211"/>
      <c r="R477" s="211"/>
      <c r="S477" s="211"/>
      <c r="T477" s="211"/>
      <c r="U477" s="211"/>
      <c r="V477" s="211"/>
      <c r="W477" s="211"/>
      <c r="X477" s="211"/>
      <c r="Y477" s="211"/>
      <c r="Z477" s="211"/>
      <c r="AA477" s="211"/>
      <c r="AB477" s="211"/>
      <c r="AC477" s="211"/>
      <c r="AD477" s="211"/>
    </row>
    <row r="478" spans="1:30" ht="15" outlineLevel="1">
      <c r="A478" s="140"/>
      <c r="B478" s="140"/>
      <c r="C478" s="147"/>
      <c r="D478" s="306"/>
      <c r="E478" s="306"/>
      <c r="F478" s="306"/>
      <c r="G478" s="306"/>
      <c r="H478" s="158"/>
      <c r="I478" s="223"/>
      <c r="J478" s="271"/>
      <c r="K478" s="213"/>
      <c r="L478" s="219"/>
      <c r="M478" s="211"/>
      <c r="N478" s="211"/>
      <c r="O478" s="211"/>
      <c r="P478" s="211"/>
      <c r="Q478" s="211"/>
      <c r="R478" s="211"/>
      <c r="S478" s="211"/>
      <c r="T478" s="211"/>
      <c r="U478" s="211"/>
      <c r="V478" s="211"/>
      <c r="W478" s="211"/>
      <c r="X478" s="211"/>
      <c r="Y478" s="211"/>
      <c r="Z478" s="211"/>
      <c r="AA478" s="211"/>
      <c r="AB478" s="211"/>
      <c r="AC478" s="211"/>
      <c r="AD478" s="211"/>
    </row>
    <row r="479" spans="1:30" ht="15" outlineLevel="1">
      <c r="A479" s="140"/>
      <c r="B479" s="140"/>
      <c r="C479" s="147"/>
      <c r="D479" s="306"/>
      <c r="E479" s="306"/>
      <c r="F479" s="306"/>
      <c r="G479" s="306"/>
      <c r="H479" s="158"/>
      <c r="I479" s="223"/>
      <c r="J479" s="271"/>
      <c r="K479" s="213"/>
      <c r="L479" s="215"/>
      <c r="M479" s="211"/>
      <c r="N479" s="211"/>
      <c r="O479" s="211"/>
      <c r="P479" s="211"/>
      <c r="Q479" s="211"/>
      <c r="R479" s="211"/>
      <c r="S479" s="211"/>
      <c r="T479" s="211"/>
      <c r="U479" s="211"/>
      <c r="V479" s="211"/>
      <c r="W479" s="211"/>
      <c r="X479" s="211"/>
      <c r="Y479" s="211"/>
      <c r="Z479" s="211"/>
      <c r="AA479" s="211"/>
      <c r="AB479" s="211"/>
      <c r="AC479" s="211"/>
      <c r="AD479" s="211"/>
    </row>
    <row r="480" spans="1:30" outlineLevel="1">
      <c r="A480" s="157"/>
      <c r="B480" s="157"/>
      <c r="C480" s="158"/>
      <c r="D480" s="158"/>
      <c r="E480" s="158"/>
      <c r="F480" s="158"/>
      <c r="G480" s="158"/>
      <c r="H480" s="158"/>
      <c r="I480" s="212"/>
      <c r="J480" s="213"/>
      <c r="K480" s="213"/>
      <c r="L480" s="211"/>
      <c r="M480" s="211"/>
      <c r="N480" s="211"/>
      <c r="O480" s="211"/>
      <c r="P480" s="211"/>
      <c r="Q480" s="211"/>
      <c r="R480" s="211"/>
      <c r="S480" s="211"/>
      <c r="T480" s="211"/>
      <c r="U480" s="211"/>
      <c r="V480" s="211"/>
      <c r="W480" s="211"/>
      <c r="X480" s="211"/>
      <c r="Y480" s="211"/>
      <c r="Z480" s="211"/>
      <c r="AA480" s="211"/>
      <c r="AB480" s="211"/>
      <c r="AC480" s="211"/>
      <c r="AD480" s="211"/>
    </row>
    <row r="481" spans="1:27" ht="13.5" thickBot="1">
      <c r="AA481" s="142"/>
    </row>
    <row r="482" spans="1:27" ht="12.75" customHeight="1">
      <c r="A482" s="320" t="s">
        <v>445</v>
      </c>
      <c r="B482" s="321"/>
      <c r="C482" s="321"/>
      <c r="D482" s="321"/>
      <c r="E482" s="321"/>
      <c r="F482" s="321"/>
      <c r="G482" s="321"/>
      <c r="H482" s="321"/>
      <c r="I482" s="321"/>
      <c r="J482" s="321"/>
      <c r="K482" s="322"/>
      <c r="AA482" s="142"/>
    </row>
    <row r="483" spans="1:27" ht="19.5" customHeight="1">
      <c r="A483" s="323"/>
      <c r="B483" s="324"/>
      <c r="C483" s="324"/>
      <c r="D483" s="324"/>
      <c r="E483" s="324"/>
      <c r="F483" s="324"/>
      <c r="G483" s="324"/>
      <c r="H483" s="324"/>
      <c r="I483" s="324"/>
      <c r="J483" s="324"/>
      <c r="K483" s="325"/>
      <c r="AA483" s="142"/>
    </row>
    <row r="484" spans="1:27" ht="54.75" customHeight="1" thickBot="1">
      <c r="A484" s="317" t="s">
        <v>97</v>
      </c>
      <c r="B484" s="318"/>
      <c r="C484" s="318"/>
      <c r="D484" s="318"/>
      <c r="E484" s="318"/>
      <c r="F484" s="318"/>
      <c r="G484" s="318"/>
      <c r="H484" s="318"/>
      <c r="I484" s="318"/>
      <c r="J484" s="318"/>
      <c r="K484" s="319"/>
      <c r="AA484" s="142"/>
    </row>
    <row r="485" spans="1:27">
      <c r="AA485" s="142"/>
    </row>
    <row r="486" spans="1:27">
      <c r="AA486" s="142"/>
    </row>
    <row r="487" spans="1:27">
      <c r="AA487" s="142"/>
    </row>
    <row r="488" spans="1:27">
      <c r="AA488" s="142"/>
    </row>
    <row r="489" spans="1:27">
      <c r="AA489" s="142"/>
    </row>
    <row r="490" spans="1:27">
      <c r="AA490" s="142"/>
    </row>
    <row r="491" spans="1:27">
      <c r="AA491" s="142"/>
    </row>
    <row r="492" spans="1:27">
      <c r="AA492" s="142"/>
    </row>
    <row r="493" spans="1:27">
      <c r="AA493" s="142"/>
    </row>
    <row r="494" spans="1:27">
      <c r="AA494" s="142"/>
    </row>
    <row r="495" spans="1:27">
      <c r="AA495" s="142"/>
    </row>
    <row r="496" spans="1:27">
      <c r="AA496" s="142"/>
    </row>
    <row r="497" spans="27:27">
      <c r="AA497" s="142"/>
    </row>
    <row r="498" spans="27:27">
      <c r="AA498" s="142"/>
    </row>
    <row r="499" spans="27:27">
      <c r="AA499" s="142"/>
    </row>
    <row r="500" spans="27:27">
      <c r="AA500" s="142"/>
    </row>
    <row r="501" spans="27:27">
      <c r="AA501" s="142"/>
    </row>
    <row r="502" spans="27:27">
      <c r="AA502" s="142"/>
    </row>
    <row r="503" spans="27:27">
      <c r="AA503" s="142"/>
    </row>
    <row r="504" spans="27:27">
      <c r="AA504" s="142"/>
    </row>
    <row r="505" spans="27:27">
      <c r="AA505" s="142"/>
    </row>
    <row r="506" spans="27:27">
      <c r="AA506" s="142"/>
    </row>
    <row r="507" spans="27:27">
      <c r="AA507" s="142"/>
    </row>
    <row r="508" spans="27:27">
      <c r="AA508" s="142"/>
    </row>
    <row r="509" spans="27:27">
      <c r="AA509" s="142"/>
    </row>
    <row r="510" spans="27:27">
      <c r="AA510" s="142"/>
    </row>
    <row r="511" spans="27:27">
      <c r="AA511" s="142"/>
    </row>
    <row r="512" spans="27:27">
      <c r="AA512" s="142"/>
    </row>
    <row r="513" spans="27:27">
      <c r="AA513" s="142"/>
    </row>
    <row r="514" spans="27:27">
      <c r="AA514" s="142"/>
    </row>
    <row r="515" spans="27:27">
      <c r="AA515" s="142"/>
    </row>
    <row r="516" spans="27:27">
      <c r="AA516" s="142"/>
    </row>
    <row r="517" spans="27:27">
      <c r="AA517" s="142"/>
    </row>
    <row r="518" spans="27:27">
      <c r="AA518" s="142"/>
    </row>
    <row r="519" spans="27:27">
      <c r="AA519" s="142"/>
    </row>
    <row r="520" spans="27:27">
      <c r="AA520" s="142"/>
    </row>
    <row r="521" spans="27:27">
      <c r="AA521" s="142"/>
    </row>
    <row r="522" spans="27:27">
      <c r="AA522" s="142"/>
    </row>
    <row r="523" spans="27:27">
      <c r="AA523" s="142"/>
    </row>
    <row r="524" spans="27:27">
      <c r="AA524" s="142"/>
    </row>
    <row r="525" spans="27:27">
      <c r="AA525" s="142"/>
    </row>
    <row r="526" spans="27:27">
      <c r="AA526" s="142"/>
    </row>
    <row r="527" spans="27:27">
      <c r="AA527" s="142"/>
    </row>
    <row r="528" spans="27:27">
      <c r="AA528" s="142"/>
    </row>
    <row r="529" spans="27:27">
      <c r="AA529" s="142"/>
    </row>
    <row r="530" spans="27:27">
      <c r="AA530" s="142"/>
    </row>
    <row r="531" spans="27:27">
      <c r="AA531" s="142"/>
    </row>
    <row r="532" spans="27:27">
      <c r="AA532" s="142"/>
    </row>
    <row r="533" spans="27:27">
      <c r="AA533" s="142"/>
    </row>
    <row r="534" spans="27:27">
      <c r="AA534" s="142"/>
    </row>
    <row r="535" spans="27:27">
      <c r="AA535" s="142"/>
    </row>
    <row r="536" spans="27:27">
      <c r="AA536" s="142"/>
    </row>
    <row r="537" spans="27:27">
      <c r="AA537" s="142"/>
    </row>
    <row r="538" spans="27:27">
      <c r="AA538" s="142"/>
    </row>
    <row r="539" spans="27:27">
      <c r="AA539" s="142"/>
    </row>
    <row r="540" spans="27:27">
      <c r="AA540" s="142"/>
    </row>
    <row r="541" spans="27:27">
      <c r="AA541" s="142"/>
    </row>
    <row r="542" spans="27:27">
      <c r="AA542" s="142"/>
    </row>
    <row r="543" spans="27:27">
      <c r="AA543" s="142"/>
    </row>
    <row r="544" spans="27:27">
      <c r="AA544" s="142"/>
    </row>
    <row r="545" spans="13:27">
      <c r="AA545" s="142"/>
    </row>
    <row r="546" spans="13:27">
      <c r="AA546" s="142"/>
    </row>
    <row r="547" spans="13:27">
      <c r="AA547" s="142"/>
    </row>
    <row r="548" spans="13:27">
      <c r="M548" s="141"/>
      <c r="N548" s="142"/>
      <c r="O548" s="142"/>
      <c r="P548" s="142"/>
      <c r="Q548" s="142"/>
      <c r="R548" s="142"/>
      <c r="S548" s="142"/>
      <c r="T548" s="142"/>
      <c r="U548" s="142"/>
      <c r="V548" s="142"/>
      <c r="W548" s="142"/>
      <c r="X548" s="142"/>
      <c r="Y548" s="142"/>
      <c r="Z548" s="142"/>
      <c r="AA548" s="142"/>
    </row>
    <row r="549" spans="13:27">
      <c r="M549" s="143"/>
      <c r="N549" s="142"/>
      <c r="O549" s="142"/>
      <c r="P549" s="142"/>
      <c r="Q549" s="142"/>
      <c r="R549" s="142"/>
      <c r="S549" s="142"/>
      <c r="T549" s="142"/>
      <c r="U549" s="142"/>
      <c r="V549" s="142"/>
      <c r="W549" s="142"/>
      <c r="X549" s="142"/>
      <c r="Y549" s="142"/>
      <c r="Z549" s="142"/>
      <c r="AA549" s="142"/>
    </row>
    <row r="550" spans="13:27">
      <c r="M550" s="143"/>
      <c r="N550" s="142"/>
      <c r="O550" s="142"/>
      <c r="P550" s="142"/>
      <c r="Q550" s="142"/>
      <c r="R550" s="142"/>
      <c r="S550" s="142"/>
      <c r="T550" s="142"/>
      <c r="U550" s="142"/>
      <c r="V550" s="142"/>
      <c r="W550" s="142"/>
      <c r="X550" s="142"/>
      <c r="Y550" s="142"/>
      <c r="Z550" s="142"/>
      <c r="AA550" s="142"/>
    </row>
    <row r="551" spans="13:27">
      <c r="M551" s="143"/>
      <c r="N551" s="142"/>
      <c r="O551" s="142"/>
      <c r="P551" s="142"/>
      <c r="Q551" s="142"/>
      <c r="R551" s="142"/>
      <c r="S551" s="142"/>
      <c r="T551" s="142"/>
      <c r="U551" s="142"/>
      <c r="V551" s="142"/>
      <c r="W551" s="142"/>
      <c r="X551" s="142"/>
      <c r="Y551" s="142"/>
      <c r="Z551" s="142"/>
      <c r="AA551" s="142"/>
    </row>
    <row r="552" spans="13:27">
      <c r="M552" s="143"/>
      <c r="N552" s="142"/>
      <c r="O552" s="142"/>
      <c r="P552" s="142"/>
      <c r="Q552" s="142"/>
      <c r="R552" s="142"/>
      <c r="S552" s="142"/>
      <c r="T552" s="142"/>
      <c r="U552" s="142"/>
      <c r="V552" s="142"/>
      <c r="W552" s="142"/>
      <c r="X552" s="142"/>
      <c r="Y552" s="142"/>
      <c r="Z552" s="142"/>
      <c r="AA552" s="142"/>
    </row>
    <row r="553" spans="13:27">
      <c r="M553" s="141"/>
      <c r="N553" s="142"/>
      <c r="O553" s="142"/>
      <c r="P553" s="142"/>
      <c r="Q553" s="142"/>
      <c r="R553" s="142"/>
      <c r="S553" s="142"/>
      <c r="T553" s="142"/>
      <c r="U553" s="142"/>
      <c r="V553" s="142"/>
      <c r="W553" s="142"/>
      <c r="X553" s="142"/>
      <c r="Y553" s="142"/>
      <c r="Z553" s="142"/>
      <c r="AA553" s="142"/>
    </row>
    <row r="554" spans="13:27">
      <c r="M554" s="143"/>
      <c r="N554" s="142"/>
      <c r="O554" s="142"/>
      <c r="P554" s="142"/>
      <c r="Q554" s="142"/>
      <c r="R554" s="142"/>
      <c r="S554" s="142"/>
      <c r="T554" s="142"/>
      <c r="U554" s="142"/>
      <c r="V554" s="142"/>
      <c r="W554" s="142"/>
      <c r="X554" s="142"/>
      <c r="Y554" s="142"/>
      <c r="Z554" s="142"/>
      <c r="AA554" s="142"/>
    </row>
    <row r="555" spans="13:27">
      <c r="M555" s="143"/>
      <c r="N555" s="142"/>
      <c r="O555" s="142"/>
      <c r="P555" s="142"/>
      <c r="Q555" s="142"/>
      <c r="R555" s="142"/>
      <c r="S555" s="142"/>
      <c r="T555" s="142"/>
      <c r="U555" s="142"/>
      <c r="V555" s="142"/>
      <c r="W555" s="142"/>
      <c r="X555" s="142"/>
      <c r="Y555" s="142"/>
      <c r="Z555" s="142"/>
      <c r="AA555" s="142"/>
    </row>
    <row r="556" spans="13:27">
      <c r="M556" s="143"/>
      <c r="N556" s="142"/>
      <c r="O556" s="142"/>
      <c r="P556" s="142"/>
      <c r="Q556" s="142"/>
      <c r="R556" s="142"/>
      <c r="S556" s="142"/>
      <c r="T556" s="142"/>
      <c r="U556" s="142"/>
      <c r="V556" s="142"/>
      <c r="W556" s="142"/>
      <c r="X556" s="142"/>
      <c r="Y556" s="142"/>
      <c r="Z556" s="142"/>
      <c r="AA556" s="142"/>
    </row>
    <row r="557" spans="13:27">
      <c r="M557" s="141"/>
      <c r="N557" s="142"/>
      <c r="O557" s="142"/>
      <c r="P557" s="142"/>
      <c r="Q557" s="142"/>
      <c r="R557" s="142"/>
      <c r="S557" s="142"/>
      <c r="T557" s="142"/>
      <c r="U557" s="142"/>
      <c r="V557" s="142"/>
      <c r="W557" s="142"/>
      <c r="X557" s="142"/>
      <c r="Y557" s="142"/>
      <c r="Z557" s="142"/>
      <c r="AA557" s="142"/>
    </row>
    <row r="558" spans="13:27">
      <c r="M558" s="145"/>
      <c r="N558" s="142"/>
      <c r="O558" s="142"/>
      <c r="P558" s="142"/>
      <c r="Q558" s="142"/>
      <c r="R558" s="142"/>
      <c r="S558" s="142"/>
      <c r="T558" s="142"/>
      <c r="U558" s="142"/>
      <c r="V558" s="142"/>
      <c r="W558" s="142"/>
      <c r="X558" s="142"/>
      <c r="Y558" s="142"/>
      <c r="Z558" s="142"/>
      <c r="AA558" s="142"/>
    </row>
    <row r="559" spans="13:27">
      <c r="M559" s="145"/>
      <c r="N559" s="142"/>
      <c r="O559" s="142"/>
      <c r="P559" s="142"/>
      <c r="Q559" s="142"/>
      <c r="R559" s="142"/>
      <c r="S559" s="142"/>
      <c r="T559" s="142"/>
      <c r="U559" s="142"/>
      <c r="V559" s="142"/>
      <c r="W559" s="142"/>
      <c r="X559" s="142"/>
      <c r="Y559" s="142"/>
      <c r="Z559" s="142"/>
      <c r="AA559" s="142"/>
    </row>
    <row r="560" spans="13:27">
      <c r="M560" s="145"/>
      <c r="N560" s="142"/>
      <c r="O560" s="142"/>
      <c r="P560" s="142"/>
      <c r="Q560" s="142"/>
      <c r="R560" s="142"/>
      <c r="S560" s="142"/>
      <c r="T560" s="142"/>
      <c r="U560" s="142"/>
      <c r="V560" s="142"/>
      <c r="W560" s="142"/>
      <c r="X560" s="142"/>
      <c r="Y560" s="142"/>
      <c r="Z560" s="142"/>
      <c r="AA560" s="142"/>
    </row>
    <row r="561" spans="13:27">
      <c r="M561" s="145"/>
      <c r="N561" s="142"/>
      <c r="O561" s="142"/>
      <c r="P561" s="142"/>
      <c r="Q561" s="142"/>
      <c r="R561" s="142"/>
      <c r="S561" s="142"/>
      <c r="T561" s="142"/>
      <c r="U561" s="142"/>
      <c r="V561" s="142"/>
      <c r="W561" s="142"/>
      <c r="X561" s="142"/>
      <c r="Y561" s="142"/>
      <c r="Z561" s="142"/>
      <c r="AA561" s="142"/>
    </row>
    <row r="562" spans="13:27">
      <c r="M562" s="145"/>
      <c r="N562" s="142"/>
      <c r="O562" s="142"/>
      <c r="P562" s="142"/>
      <c r="Q562" s="142"/>
      <c r="R562" s="142"/>
      <c r="S562" s="142"/>
      <c r="T562" s="142"/>
      <c r="U562" s="142"/>
      <c r="V562" s="142"/>
      <c r="W562" s="142"/>
      <c r="X562" s="142"/>
      <c r="Y562" s="142"/>
      <c r="Z562" s="142"/>
      <c r="AA562" s="142"/>
    </row>
    <row r="563" spans="13:27">
      <c r="M563" s="145"/>
      <c r="N563" s="142"/>
      <c r="O563" s="142"/>
      <c r="P563" s="142"/>
      <c r="Q563" s="142"/>
      <c r="R563" s="142"/>
      <c r="S563" s="142"/>
      <c r="T563" s="142"/>
      <c r="U563" s="142"/>
      <c r="V563" s="142"/>
      <c r="W563" s="142"/>
      <c r="X563" s="142"/>
      <c r="Y563" s="142"/>
      <c r="Z563" s="142"/>
      <c r="AA563" s="142"/>
    </row>
    <row r="564" spans="13:27">
      <c r="M564" s="145"/>
      <c r="N564" s="142"/>
      <c r="O564" s="142"/>
      <c r="P564" s="142"/>
      <c r="Q564" s="142"/>
      <c r="R564" s="142"/>
      <c r="S564" s="142"/>
      <c r="T564" s="142"/>
      <c r="U564" s="142"/>
      <c r="V564" s="142"/>
      <c r="W564" s="142"/>
      <c r="X564" s="142"/>
      <c r="Y564" s="142"/>
      <c r="Z564" s="142"/>
      <c r="AA564" s="142"/>
    </row>
    <row r="565" spans="13:27">
      <c r="M565" s="145"/>
      <c r="N565" s="142"/>
      <c r="O565" s="142"/>
      <c r="P565" s="142"/>
      <c r="Q565" s="142"/>
      <c r="R565" s="142"/>
      <c r="S565" s="142"/>
      <c r="T565" s="142"/>
      <c r="U565" s="142"/>
      <c r="V565" s="142"/>
      <c r="W565" s="142"/>
      <c r="X565" s="142"/>
      <c r="Y565" s="142"/>
      <c r="Z565" s="142"/>
      <c r="AA565" s="142"/>
    </row>
    <row r="566" spans="13:27">
      <c r="M566" s="141"/>
      <c r="N566" s="142"/>
      <c r="O566" s="142"/>
      <c r="P566" s="142"/>
      <c r="Q566" s="142"/>
      <c r="R566" s="142"/>
      <c r="S566" s="142"/>
      <c r="T566" s="142"/>
      <c r="U566" s="142"/>
      <c r="V566" s="142"/>
      <c r="W566" s="142"/>
      <c r="X566" s="142"/>
      <c r="Y566" s="142"/>
      <c r="Z566" s="142"/>
      <c r="AA566" s="142"/>
    </row>
    <row r="567" spans="13:27">
      <c r="M567" s="145"/>
      <c r="N567" s="142"/>
      <c r="O567" s="142"/>
      <c r="P567" s="142"/>
      <c r="Q567" s="142"/>
      <c r="R567" s="142"/>
      <c r="S567" s="142"/>
      <c r="T567" s="142"/>
      <c r="U567" s="142"/>
      <c r="V567" s="142"/>
      <c r="W567" s="142"/>
      <c r="X567" s="142"/>
      <c r="Y567" s="142"/>
      <c r="Z567" s="142"/>
      <c r="AA567" s="142"/>
    </row>
    <row r="568" spans="13:27">
      <c r="M568" s="145"/>
      <c r="N568" s="142"/>
      <c r="O568" s="142"/>
      <c r="P568" s="142"/>
      <c r="Q568" s="142"/>
      <c r="R568" s="142"/>
      <c r="S568" s="142"/>
      <c r="T568" s="142"/>
      <c r="U568" s="142"/>
      <c r="V568" s="142"/>
      <c r="W568" s="142"/>
      <c r="X568" s="142"/>
      <c r="Y568" s="142"/>
      <c r="Z568" s="142"/>
      <c r="AA568" s="142"/>
    </row>
    <row r="569" spans="13:27">
      <c r="M569" s="145"/>
      <c r="N569" s="142"/>
      <c r="O569" s="142"/>
      <c r="P569" s="142"/>
      <c r="Q569" s="142"/>
      <c r="R569" s="142"/>
      <c r="S569" s="142"/>
      <c r="T569" s="142"/>
      <c r="U569" s="142"/>
      <c r="V569" s="142"/>
      <c r="W569" s="142"/>
      <c r="X569" s="142"/>
      <c r="Y569" s="142"/>
      <c r="Z569" s="142"/>
      <c r="AA569" s="142"/>
    </row>
    <row r="570" spans="13:27">
      <c r="M570" s="145"/>
      <c r="N570" s="142"/>
      <c r="O570" s="142"/>
      <c r="P570" s="142"/>
      <c r="Q570" s="142"/>
      <c r="R570" s="142"/>
      <c r="S570" s="142"/>
      <c r="T570" s="142"/>
      <c r="U570" s="142"/>
      <c r="V570" s="142"/>
      <c r="W570" s="142"/>
      <c r="X570" s="142"/>
      <c r="Y570" s="142"/>
      <c r="Z570" s="142"/>
      <c r="AA570" s="142"/>
    </row>
    <row r="571" spans="13:27">
      <c r="M571" s="145"/>
      <c r="N571" s="142"/>
      <c r="O571" s="142"/>
      <c r="P571" s="142"/>
      <c r="Q571" s="142"/>
      <c r="R571" s="142"/>
      <c r="S571" s="142"/>
      <c r="T571" s="142"/>
      <c r="U571" s="142"/>
      <c r="V571" s="142"/>
      <c r="W571" s="142"/>
      <c r="X571" s="142"/>
      <c r="Y571" s="142"/>
      <c r="Z571" s="142"/>
      <c r="AA571" s="142"/>
    </row>
    <row r="572" spans="13:27">
      <c r="M572" s="145"/>
      <c r="N572" s="142"/>
      <c r="O572" s="142"/>
      <c r="P572" s="142"/>
      <c r="Q572" s="142"/>
      <c r="R572" s="142"/>
      <c r="S572" s="142"/>
      <c r="T572" s="142"/>
      <c r="U572" s="142"/>
      <c r="V572" s="142"/>
      <c r="W572" s="142"/>
      <c r="X572" s="142"/>
      <c r="Y572" s="142"/>
      <c r="Z572" s="142"/>
      <c r="AA572" s="142"/>
    </row>
    <row r="573" spans="13:27">
      <c r="M573" s="145"/>
      <c r="N573" s="142"/>
      <c r="O573" s="142"/>
      <c r="P573" s="142"/>
      <c r="Q573" s="142"/>
      <c r="R573" s="142"/>
      <c r="S573" s="142"/>
      <c r="T573" s="142"/>
      <c r="U573" s="142"/>
      <c r="V573" s="142"/>
      <c r="W573" s="142"/>
      <c r="X573" s="142"/>
      <c r="Y573" s="142"/>
      <c r="Z573" s="142"/>
      <c r="AA573" s="142"/>
    </row>
    <row r="574" spans="13:27">
      <c r="M574" s="145"/>
      <c r="N574" s="142"/>
      <c r="O574" s="142"/>
      <c r="P574" s="142"/>
      <c r="Q574" s="142"/>
      <c r="R574" s="142"/>
      <c r="S574" s="142"/>
      <c r="T574" s="142"/>
      <c r="U574" s="142"/>
      <c r="V574" s="142"/>
      <c r="W574" s="142"/>
      <c r="X574" s="142"/>
      <c r="Y574" s="142"/>
      <c r="Z574" s="142"/>
      <c r="AA574" s="142"/>
    </row>
    <row r="575" spans="13:27">
      <c r="M575" s="145"/>
      <c r="N575" s="142"/>
      <c r="O575" s="142"/>
      <c r="P575" s="142"/>
      <c r="Q575" s="142"/>
      <c r="R575" s="142"/>
      <c r="S575" s="142"/>
      <c r="T575" s="142"/>
      <c r="U575" s="142"/>
      <c r="V575" s="142"/>
      <c r="W575" s="142"/>
      <c r="X575" s="142"/>
      <c r="Y575" s="142"/>
      <c r="Z575" s="142"/>
      <c r="AA575" s="142"/>
    </row>
    <row r="576" spans="13:27">
      <c r="M576" s="141"/>
      <c r="N576" s="142"/>
      <c r="O576" s="142"/>
      <c r="P576" s="142"/>
      <c r="Q576" s="142"/>
      <c r="R576" s="142"/>
      <c r="S576" s="142"/>
      <c r="T576" s="142"/>
      <c r="U576" s="142"/>
      <c r="V576" s="142"/>
      <c r="W576" s="142"/>
      <c r="X576" s="142"/>
      <c r="Y576" s="142"/>
      <c r="Z576" s="142"/>
      <c r="AA576" s="142"/>
    </row>
    <row r="577" spans="13:27">
      <c r="M577" s="146"/>
      <c r="N577" s="142"/>
      <c r="O577" s="142"/>
      <c r="P577" s="142"/>
      <c r="Q577" s="142"/>
      <c r="R577" s="142"/>
      <c r="S577" s="142"/>
      <c r="T577" s="142"/>
      <c r="U577" s="142"/>
      <c r="V577" s="142"/>
      <c r="W577" s="142"/>
      <c r="X577" s="142"/>
      <c r="Y577" s="142"/>
      <c r="Z577" s="142"/>
      <c r="AA577" s="142"/>
    </row>
    <row r="578" spans="13:27">
      <c r="M578" s="146"/>
      <c r="N578" s="142"/>
      <c r="O578" s="142"/>
      <c r="P578" s="142"/>
      <c r="Q578" s="142"/>
      <c r="R578" s="142"/>
      <c r="S578" s="142"/>
      <c r="T578" s="142"/>
      <c r="U578" s="142"/>
      <c r="V578" s="142"/>
      <c r="W578" s="142"/>
      <c r="X578" s="142"/>
      <c r="Y578" s="142"/>
      <c r="Z578" s="142"/>
      <c r="AA578" s="142"/>
    </row>
    <row r="579" spans="13:27">
      <c r="M579" s="146"/>
      <c r="N579" s="142"/>
      <c r="O579" s="142"/>
      <c r="P579" s="142"/>
      <c r="Q579" s="142"/>
      <c r="R579" s="142"/>
      <c r="S579" s="142"/>
      <c r="T579" s="142"/>
      <c r="U579" s="142"/>
      <c r="V579" s="142"/>
      <c r="W579" s="142"/>
      <c r="X579" s="142"/>
      <c r="Y579" s="142"/>
      <c r="Z579" s="142"/>
      <c r="AA579" s="142"/>
    </row>
    <row r="580" spans="13:27">
      <c r="M580" s="146"/>
      <c r="N580" s="142"/>
      <c r="O580" s="142"/>
      <c r="P580" s="142"/>
      <c r="Q580" s="142"/>
      <c r="R580" s="142"/>
      <c r="S580" s="142"/>
      <c r="T580" s="142"/>
      <c r="U580" s="142"/>
      <c r="V580" s="142"/>
      <c r="W580" s="142"/>
      <c r="X580" s="142"/>
      <c r="Y580" s="142"/>
      <c r="Z580" s="142"/>
      <c r="AA580" s="142"/>
    </row>
    <row r="581" spans="13:27">
      <c r="M581" s="146"/>
      <c r="N581" s="142"/>
      <c r="O581" s="142"/>
      <c r="P581" s="142"/>
      <c r="Q581" s="142"/>
      <c r="R581" s="142"/>
      <c r="S581" s="142"/>
      <c r="T581" s="142"/>
      <c r="U581" s="142"/>
      <c r="V581" s="142"/>
      <c r="W581" s="142"/>
      <c r="X581" s="142"/>
      <c r="Y581" s="142"/>
      <c r="Z581" s="142"/>
      <c r="AA581" s="142"/>
    </row>
    <row r="582" spans="13:27">
      <c r="M582" s="146"/>
      <c r="N582" s="142"/>
      <c r="O582" s="142"/>
      <c r="P582" s="142"/>
      <c r="Q582" s="142"/>
      <c r="R582" s="142"/>
      <c r="S582" s="142"/>
      <c r="T582" s="142"/>
      <c r="U582" s="142"/>
      <c r="V582" s="142"/>
      <c r="W582" s="142"/>
      <c r="X582" s="142"/>
      <c r="Y582" s="142"/>
      <c r="Z582" s="142"/>
      <c r="AA582" s="142"/>
    </row>
    <row r="583" spans="13:27">
      <c r="M583" s="146"/>
      <c r="N583" s="142"/>
      <c r="O583" s="142"/>
      <c r="P583" s="142"/>
      <c r="Q583" s="142"/>
      <c r="R583" s="142"/>
      <c r="S583" s="142"/>
      <c r="T583" s="142"/>
      <c r="U583" s="142"/>
      <c r="V583" s="142"/>
      <c r="W583" s="142"/>
      <c r="X583" s="142"/>
      <c r="Y583" s="142"/>
      <c r="Z583" s="142"/>
      <c r="AA583" s="142"/>
    </row>
    <row r="584" spans="13:27">
      <c r="M584" s="146"/>
      <c r="N584" s="142"/>
      <c r="O584" s="142"/>
      <c r="P584" s="142"/>
      <c r="Q584" s="142"/>
      <c r="R584" s="142"/>
      <c r="S584" s="142"/>
      <c r="T584" s="142"/>
      <c r="U584" s="142"/>
      <c r="V584" s="142"/>
      <c r="W584" s="142"/>
      <c r="X584" s="142"/>
      <c r="Y584" s="142"/>
      <c r="Z584" s="142"/>
      <c r="AA584" s="142"/>
    </row>
    <row r="585" spans="13:27">
      <c r="M585" s="146"/>
      <c r="N585" s="142"/>
      <c r="O585" s="142"/>
      <c r="P585" s="142"/>
      <c r="Q585" s="142"/>
      <c r="R585" s="142"/>
      <c r="S585" s="142"/>
      <c r="T585" s="142"/>
      <c r="U585" s="142"/>
      <c r="V585" s="142"/>
      <c r="W585" s="142"/>
      <c r="X585" s="142"/>
      <c r="Y585" s="142"/>
      <c r="Z585" s="142"/>
      <c r="AA585" s="142"/>
    </row>
  </sheetData>
  <customSheetViews>
    <customSheetView guid="{DA988E2C-579E-4080-B77C-C39EF129773D}" scale="85" showPageBreaks="1" printArea="1" hiddenRows="1" hiddenColumns="1">
      <selection activeCell="H16" sqref="H16"/>
      <rowBreaks count="1" manualBreakCount="1">
        <brk id="24" max="10" man="1"/>
      </rowBreaks>
      <pageMargins left="0.75" right="0.75" top="1" bottom="1" header="0.5" footer="0.5"/>
      <pageSetup paperSize="9" scale="59" orientation="portrait" r:id="rId1"/>
      <headerFooter alignWithMargins="0">
        <oddHeader>&amp;C&lt;Module&gt;System Test Matrix</oddHeader>
        <oddFooter>&amp;LTexas Instruments Inc Confidential&amp;C&amp;D&amp;RPage &amp;P</oddFooter>
      </headerFooter>
    </customSheetView>
    <customSheetView guid="{62FADC18-C868-4F08-8536-453D61485DD1}" scale="85" showPageBreaks="1" printArea="1" hiddenRows="1" hiddenColumns="1">
      <selection activeCell="C70" sqref="C70"/>
      <rowBreaks count="1" manualBreakCount="1">
        <brk id="24" max="10" man="1"/>
      </rowBreaks>
      <pageMargins left="0.75" right="0.75" top="1" bottom="1" header="0.5" footer="0.5"/>
      <pageSetup paperSize="9" scale="59" orientation="portrait" r:id="rId2"/>
      <headerFooter alignWithMargins="0">
        <oddHeader>&amp;C&lt;Module&gt;System Test Matrix</oddHeader>
        <oddFooter>&amp;LTexas Instruments Inc Confidential&amp;C&amp;D&amp;RPage &amp;P</oddFooter>
      </headerFooter>
    </customSheetView>
  </customSheetViews>
  <mergeCells count="456">
    <mergeCell ref="D474:G474"/>
    <mergeCell ref="D454:G454"/>
    <mergeCell ref="D455:G455"/>
    <mergeCell ref="D456:G456"/>
    <mergeCell ref="D459:G459"/>
    <mergeCell ref="D460:G460"/>
    <mergeCell ref="D461:G461"/>
    <mergeCell ref="D462:G462"/>
    <mergeCell ref="D463:G463"/>
    <mergeCell ref="D465:G465"/>
    <mergeCell ref="D458:G458"/>
    <mergeCell ref="D464:G464"/>
    <mergeCell ref="D466:G466"/>
    <mergeCell ref="D468:G468"/>
    <mergeCell ref="D471:G471"/>
    <mergeCell ref="D446:G446"/>
    <mergeCell ref="D453:G453"/>
    <mergeCell ref="D451:G451"/>
    <mergeCell ref="D452:G452"/>
    <mergeCell ref="D467:G467"/>
    <mergeCell ref="D469:G469"/>
    <mergeCell ref="D470:G470"/>
    <mergeCell ref="D472:G472"/>
    <mergeCell ref="D473:G473"/>
    <mergeCell ref="D425:G425"/>
    <mergeCell ref="D429:G429"/>
    <mergeCell ref="D430:G430"/>
    <mergeCell ref="D435:G435"/>
    <mergeCell ref="D437:G437"/>
    <mergeCell ref="D444:G444"/>
    <mergeCell ref="D447:G447"/>
    <mergeCell ref="D449:G449"/>
    <mergeCell ref="D450:G450"/>
    <mergeCell ref="D426:G426"/>
    <mergeCell ref="D427:G427"/>
    <mergeCell ref="D428:G428"/>
    <mergeCell ref="D431:G431"/>
    <mergeCell ref="D432:G432"/>
    <mergeCell ref="D433:G433"/>
    <mergeCell ref="D434:G434"/>
    <mergeCell ref="D448:G448"/>
    <mergeCell ref="D436:G436"/>
    <mergeCell ref="D438:G438"/>
    <mergeCell ref="D439:G439"/>
    <mergeCell ref="D440:G440"/>
    <mergeCell ref="D441:G441"/>
    <mergeCell ref="D442:G442"/>
    <mergeCell ref="D445:G445"/>
    <mergeCell ref="D422:G422"/>
    <mergeCell ref="D424:G424"/>
    <mergeCell ref="D423:G423"/>
    <mergeCell ref="D405:G405"/>
    <mergeCell ref="D406:G406"/>
    <mergeCell ref="D408:G408"/>
    <mergeCell ref="D409:G409"/>
    <mergeCell ref="D410:G410"/>
    <mergeCell ref="D412:G412"/>
    <mergeCell ref="D407:G407"/>
    <mergeCell ref="D411:G411"/>
    <mergeCell ref="D414:G414"/>
    <mergeCell ref="D421:G421"/>
    <mergeCell ref="D420:G420"/>
    <mergeCell ref="D400:G400"/>
    <mergeCell ref="D401:G401"/>
    <mergeCell ref="D402:G402"/>
    <mergeCell ref="D403:G403"/>
    <mergeCell ref="D399:G399"/>
    <mergeCell ref="D415:G415"/>
    <mergeCell ref="D416:G416"/>
    <mergeCell ref="D418:G418"/>
    <mergeCell ref="D419:G419"/>
    <mergeCell ref="D417:G417"/>
    <mergeCell ref="D404:G404"/>
    <mergeCell ref="D413:G413"/>
    <mergeCell ref="D391:G391"/>
    <mergeCell ref="D392:G392"/>
    <mergeCell ref="D393:G393"/>
    <mergeCell ref="D390:G390"/>
    <mergeCell ref="D394:G394"/>
    <mergeCell ref="D395:G395"/>
    <mergeCell ref="D398:G398"/>
    <mergeCell ref="D396:G396"/>
    <mergeCell ref="D397:G397"/>
    <mergeCell ref="D370:G370"/>
    <mergeCell ref="D381:G381"/>
    <mergeCell ref="D382:G382"/>
    <mergeCell ref="D384:G384"/>
    <mergeCell ref="D385:G385"/>
    <mergeCell ref="D386:G386"/>
    <mergeCell ref="D387:G387"/>
    <mergeCell ref="D388:G388"/>
    <mergeCell ref="D389:G389"/>
    <mergeCell ref="D373:G373"/>
    <mergeCell ref="D375:G375"/>
    <mergeCell ref="D376:G376"/>
    <mergeCell ref="D378:G378"/>
    <mergeCell ref="D380:G380"/>
    <mergeCell ref="D377:G377"/>
    <mergeCell ref="D379:G379"/>
    <mergeCell ref="D374:G374"/>
    <mergeCell ref="D372:G372"/>
    <mergeCell ref="D298:G298"/>
    <mergeCell ref="D299:G299"/>
    <mergeCell ref="D300:G300"/>
    <mergeCell ref="D301:G301"/>
    <mergeCell ref="D344:G344"/>
    <mergeCell ref="D292:G292"/>
    <mergeCell ref="D293:G293"/>
    <mergeCell ref="D294:G294"/>
    <mergeCell ref="D295:G295"/>
    <mergeCell ref="D296:G296"/>
    <mergeCell ref="D307:G307"/>
    <mergeCell ref="D289:G289"/>
    <mergeCell ref="D290:G290"/>
    <mergeCell ref="D291:G291"/>
    <mergeCell ref="D282:G282"/>
    <mergeCell ref="D283:G283"/>
    <mergeCell ref="D284:G284"/>
    <mergeCell ref="D285:G285"/>
    <mergeCell ref="D286:G286"/>
    <mergeCell ref="D297:G297"/>
    <mergeCell ref="D142:G142"/>
    <mergeCell ref="D145:G145"/>
    <mergeCell ref="D184:G184"/>
    <mergeCell ref="D185:G185"/>
    <mergeCell ref="D188:G191"/>
    <mergeCell ref="D200:G200"/>
    <mergeCell ref="D201:G201"/>
    <mergeCell ref="D210:G210"/>
    <mergeCell ref="D167:G167"/>
    <mergeCell ref="D209:G209"/>
    <mergeCell ref="D180:G180"/>
    <mergeCell ref="D93:G93"/>
    <mergeCell ref="D94:G94"/>
    <mergeCell ref="D103:G103"/>
    <mergeCell ref="D104:G104"/>
    <mergeCell ref="D105:G105"/>
    <mergeCell ref="D106:G106"/>
    <mergeCell ref="D107:G107"/>
    <mergeCell ref="D95:G95"/>
    <mergeCell ref="D96:G96"/>
    <mergeCell ref="D97:G97"/>
    <mergeCell ref="D98:G98"/>
    <mergeCell ref="D99:G99"/>
    <mergeCell ref="D100:G100"/>
    <mergeCell ref="D101:G101"/>
    <mergeCell ref="D102:G102"/>
    <mergeCell ref="D108:G108"/>
    <mergeCell ref="D109:G109"/>
    <mergeCell ref="D110:G110"/>
    <mergeCell ref="D113:G113"/>
    <mergeCell ref="D350:G350"/>
    <mergeCell ref="D351:G351"/>
    <mergeCell ref="D352:G352"/>
    <mergeCell ref="D353:G353"/>
    <mergeCell ref="D276:G276"/>
    <mergeCell ref="D111:G111"/>
    <mergeCell ref="D112:G112"/>
    <mergeCell ref="D118:G118"/>
    <mergeCell ref="D119:G119"/>
    <mergeCell ref="D120:G120"/>
    <mergeCell ref="D121:G121"/>
    <mergeCell ref="D122:G122"/>
    <mergeCell ref="D114:G114"/>
    <mergeCell ref="D115:G115"/>
    <mergeCell ref="D116:G116"/>
    <mergeCell ref="D117:G117"/>
    <mergeCell ref="D152:G152"/>
    <mergeCell ref="D153:G153"/>
    <mergeCell ref="D154:G154"/>
    <mergeCell ref="D155:G155"/>
    <mergeCell ref="D361:G361"/>
    <mergeCell ref="D362:G362"/>
    <mergeCell ref="D363:G363"/>
    <mergeCell ref="D355:G355"/>
    <mergeCell ref="D172:G172"/>
    <mergeCell ref="D173:G173"/>
    <mergeCell ref="D174:G174"/>
    <mergeCell ref="D168:G168"/>
    <mergeCell ref="D169:G169"/>
    <mergeCell ref="D170:G170"/>
    <mergeCell ref="D171:G171"/>
    <mergeCell ref="D186:G186"/>
    <mergeCell ref="D187:G187"/>
    <mergeCell ref="D192:G192"/>
    <mergeCell ref="D193:G193"/>
    <mergeCell ref="D194:G194"/>
    <mergeCell ref="D181:G181"/>
    <mergeCell ref="D182:G182"/>
    <mergeCell ref="D183:G183"/>
    <mergeCell ref="D175:G175"/>
    <mergeCell ref="D176:G176"/>
    <mergeCell ref="D280:G280"/>
    <mergeCell ref="D281:G281"/>
    <mergeCell ref="D345:G345"/>
    <mergeCell ref="D46:G46"/>
    <mergeCell ref="D367:G367"/>
    <mergeCell ref="D383:G383"/>
    <mergeCell ref="D146:G146"/>
    <mergeCell ref="D147:G147"/>
    <mergeCell ref="D148:G148"/>
    <mergeCell ref="D149:G149"/>
    <mergeCell ref="D161:G161"/>
    <mergeCell ref="D162:G162"/>
    <mergeCell ref="D163:G163"/>
    <mergeCell ref="D164:G164"/>
    <mergeCell ref="D165:G165"/>
    <mergeCell ref="D150:G150"/>
    <mergeCell ref="D151:G151"/>
    <mergeCell ref="D158:G158"/>
    <mergeCell ref="D159:G159"/>
    <mergeCell ref="D160:G160"/>
    <mergeCell ref="D156:G156"/>
    <mergeCell ref="D349:G349"/>
    <mergeCell ref="D348:G348"/>
    <mergeCell ref="D177:G177"/>
    <mergeCell ref="D178:G178"/>
    <mergeCell ref="D179:G179"/>
    <mergeCell ref="D166:G166"/>
    <mergeCell ref="A3:K3"/>
    <mergeCell ref="A484:K484"/>
    <mergeCell ref="A482:K483"/>
    <mergeCell ref="A16:J16"/>
    <mergeCell ref="I23:I24"/>
    <mergeCell ref="J23:J24"/>
    <mergeCell ref="A12:A13"/>
    <mergeCell ref="K12:K13"/>
    <mergeCell ref="B8:K8"/>
    <mergeCell ref="B5:K5"/>
    <mergeCell ref="B4:K4"/>
    <mergeCell ref="J12:J13"/>
    <mergeCell ref="I12:I13"/>
    <mergeCell ref="D38:G38"/>
    <mergeCell ref="A27:E27"/>
    <mergeCell ref="A31:A32"/>
    <mergeCell ref="D47:G47"/>
    <mergeCell ref="D39:G39"/>
    <mergeCell ref="D40:G40"/>
    <mergeCell ref="D41:G41"/>
    <mergeCell ref="D42:G42"/>
    <mergeCell ref="D43:G43"/>
    <mergeCell ref="D44:G44"/>
    <mergeCell ref="D45:G45"/>
    <mergeCell ref="D48:G48"/>
    <mergeCell ref="D49:G49"/>
    <mergeCell ref="D50:G50"/>
    <mergeCell ref="D51:G51"/>
    <mergeCell ref="D52:G52"/>
    <mergeCell ref="D63:G63"/>
    <mergeCell ref="D64:G64"/>
    <mergeCell ref="D65:G65"/>
    <mergeCell ref="D66:G66"/>
    <mergeCell ref="D53:G53"/>
    <mergeCell ref="D54:G54"/>
    <mergeCell ref="D55:G55"/>
    <mergeCell ref="D56:G56"/>
    <mergeCell ref="D57:G57"/>
    <mergeCell ref="D67:G67"/>
    <mergeCell ref="D58:G58"/>
    <mergeCell ref="D59:G59"/>
    <mergeCell ref="D60:G60"/>
    <mergeCell ref="D61:G61"/>
    <mergeCell ref="D62:G62"/>
    <mergeCell ref="D76:G76"/>
    <mergeCell ref="D77:G77"/>
    <mergeCell ref="D78:G78"/>
    <mergeCell ref="D79:G79"/>
    <mergeCell ref="D80:G80"/>
    <mergeCell ref="D68:G68"/>
    <mergeCell ref="D69:G69"/>
    <mergeCell ref="D70:G70"/>
    <mergeCell ref="D71:G71"/>
    <mergeCell ref="D72:G72"/>
    <mergeCell ref="D73:G73"/>
    <mergeCell ref="D74:G74"/>
    <mergeCell ref="D75:G75"/>
    <mergeCell ref="D86:G86"/>
    <mergeCell ref="D87:G87"/>
    <mergeCell ref="D88:G88"/>
    <mergeCell ref="D91:G91"/>
    <mergeCell ref="D92:G92"/>
    <mergeCell ref="D81:G81"/>
    <mergeCell ref="D82:G82"/>
    <mergeCell ref="D83:G83"/>
    <mergeCell ref="D84:G84"/>
    <mergeCell ref="D85:G85"/>
    <mergeCell ref="D89:G89"/>
    <mergeCell ref="D90:G90"/>
    <mergeCell ref="D125:G125"/>
    <mergeCell ref="D126:G126"/>
    <mergeCell ref="D123:G123"/>
    <mergeCell ref="D124:G124"/>
    <mergeCell ref="D128:G128"/>
    <mergeCell ref="D129:G129"/>
    <mergeCell ref="D130:G130"/>
    <mergeCell ref="D132:G132"/>
    <mergeCell ref="D131:G131"/>
    <mergeCell ref="D127:G127"/>
    <mergeCell ref="D134:G134"/>
    <mergeCell ref="D135:G135"/>
    <mergeCell ref="D136:G136"/>
    <mergeCell ref="D133:G133"/>
    <mergeCell ref="D157:G157"/>
    <mergeCell ref="D206:G206"/>
    <mergeCell ref="D207:G207"/>
    <mergeCell ref="D208:G208"/>
    <mergeCell ref="D203:G203"/>
    <mergeCell ref="D202:G202"/>
    <mergeCell ref="D204:G204"/>
    <mergeCell ref="D205:G205"/>
    <mergeCell ref="D195:G195"/>
    <mergeCell ref="D196:G196"/>
    <mergeCell ref="D197:G197"/>
    <mergeCell ref="D198:G198"/>
    <mergeCell ref="D199:G199"/>
    <mergeCell ref="D144:G144"/>
    <mergeCell ref="D137:G137"/>
    <mergeCell ref="D143:G143"/>
    <mergeCell ref="D138:G138"/>
    <mergeCell ref="D139:G139"/>
    <mergeCell ref="D140:G140"/>
    <mergeCell ref="D141:G141"/>
    <mergeCell ref="D220:G220"/>
    <mergeCell ref="D221:G221"/>
    <mergeCell ref="D222:G222"/>
    <mergeCell ref="D223:G223"/>
    <mergeCell ref="D224:G224"/>
    <mergeCell ref="D236:G236"/>
    <mergeCell ref="D237:G237"/>
    <mergeCell ref="D238:G238"/>
    <mergeCell ref="D211:G211"/>
    <mergeCell ref="D212:G212"/>
    <mergeCell ref="D213:G213"/>
    <mergeCell ref="D214:G214"/>
    <mergeCell ref="D225:G225"/>
    <mergeCell ref="D226:G226"/>
    <mergeCell ref="D227:G227"/>
    <mergeCell ref="D228:G228"/>
    <mergeCell ref="D229:G229"/>
    <mergeCell ref="D215:G215"/>
    <mergeCell ref="D216:G216"/>
    <mergeCell ref="D217:G217"/>
    <mergeCell ref="D218:G218"/>
    <mergeCell ref="D219:G219"/>
    <mergeCell ref="D239:G239"/>
    <mergeCell ref="D240:G240"/>
    <mergeCell ref="D230:G230"/>
    <mergeCell ref="D231:G231"/>
    <mergeCell ref="D233:G233"/>
    <mergeCell ref="D234:G234"/>
    <mergeCell ref="D235:G235"/>
    <mergeCell ref="D246:G246"/>
    <mergeCell ref="D247:G247"/>
    <mergeCell ref="D232:G232"/>
    <mergeCell ref="D248:G248"/>
    <mergeCell ref="D249:G249"/>
    <mergeCell ref="D250:G250"/>
    <mergeCell ref="D241:G241"/>
    <mergeCell ref="D242:G242"/>
    <mergeCell ref="D243:G243"/>
    <mergeCell ref="D244:G244"/>
    <mergeCell ref="D245:G245"/>
    <mergeCell ref="D256:G256"/>
    <mergeCell ref="D257:G257"/>
    <mergeCell ref="D258:G258"/>
    <mergeCell ref="D259:G259"/>
    <mergeCell ref="D260:G260"/>
    <mergeCell ref="D251:G251"/>
    <mergeCell ref="D252:G252"/>
    <mergeCell ref="D253:G253"/>
    <mergeCell ref="D254:G254"/>
    <mergeCell ref="D255:G255"/>
    <mergeCell ref="D287:G287"/>
    <mergeCell ref="D288:G288"/>
    <mergeCell ref="D266:G266"/>
    <mergeCell ref="D267:G267"/>
    <mergeCell ref="D268:G268"/>
    <mergeCell ref="D269:G269"/>
    <mergeCell ref="D270:G270"/>
    <mergeCell ref="D261:G261"/>
    <mergeCell ref="D262:G262"/>
    <mergeCell ref="D263:G263"/>
    <mergeCell ref="D264:G264"/>
    <mergeCell ref="D265:G265"/>
    <mergeCell ref="D346:G346"/>
    <mergeCell ref="D347:G347"/>
    <mergeCell ref="D271:G271"/>
    <mergeCell ref="D272:G272"/>
    <mergeCell ref="D273:G273"/>
    <mergeCell ref="D274:G274"/>
    <mergeCell ref="D275:G275"/>
    <mergeCell ref="D277:G277"/>
    <mergeCell ref="D278:G278"/>
    <mergeCell ref="D321:G321"/>
    <mergeCell ref="D312:G312"/>
    <mergeCell ref="D313:G313"/>
    <mergeCell ref="D314:G314"/>
    <mergeCell ref="D315:G315"/>
    <mergeCell ref="D316:G316"/>
    <mergeCell ref="D279:G279"/>
    <mergeCell ref="D308:G308"/>
    <mergeCell ref="D309:G309"/>
    <mergeCell ref="D310:G310"/>
    <mergeCell ref="D302:G302"/>
    <mergeCell ref="D303:G303"/>
    <mergeCell ref="D304:G304"/>
    <mergeCell ref="D305:G305"/>
    <mergeCell ref="D306:G306"/>
    <mergeCell ref="D479:G479"/>
    <mergeCell ref="D337:G337"/>
    <mergeCell ref="D338:G338"/>
    <mergeCell ref="D339:G339"/>
    <mergeCell ref="D340:G340"/>
    <mergeCell ref="D341:G341"/>
    <mergeCell ref="D332:G332"/>
    <mergeCell ref="D333:G333"/>
    <mergeCell ref="D334:G334"/>
    <mergeCell ref="D335:G335"/>
    <mergeCell ref="D336:G336"/>
    <mergeCell ref="D364:G364"/>
    <mergeCell ref="D365:G365"/>
    <mergeCell ref="D366:G366"/>
    <mergeCell ref="D368:G368"/>
    <mergeCell ref="D369:G369"/>
    <mergeCell ref="D371:G371"/>
    <mergeCell ref="D354:G354"/>
    <mergeCell ref="D356:G356"/>
    <mergeCell ref="D357:G357"/>
    <mergeCell ref="D358:G358"/>
    <mergeCell ref="D359:G359"/>
    <mergeCell ref="D360:G360"/>
    <mergeCell ref="D342:G342"/>
    <mergeCell ref="D475:G475"/>
    <mergeCell ref="D476:G476"/>
    <mergeCell ref="D477:G477"/>
    <mergeCell ref="D478:G478"/>
    <mergeCell ref="D457:G457"/>
    <mergeCell ref="D443:G443"/>
    <mergeCell ref="B6:K6"/>
    <mergeCell ref="B7:K7"/>
    <mergeCell ref="D343:G343"/>
    <mergeCell ref="D311:G311"/>
    <mergeCell ref="D327:G327"/>
    <mergeCell ref="D328:G328"/>
    <mergeCell ref="D329:G329"/>
    <mergeCell ref="D330:G330"/>
    <mergeCell ref="D331:G331"/>
    <mergeCell ref="D322:G322"/>
    <mergeCell ref="D323:G323"/>
    <mergeCell ref="D324:G324"/>
    <mergeCell ref="D325:G325"/>
    <mergeCell ref="D326:G326"/>
    <mergeCell ref="D317:G317"/>
    <mergeCell ref="D318:G318"/>
    <mergeCell ref="D319:G319"/>
    <mergeCell ref="D320:G320"/>
  </mergeCells>
  <phoneticPr fontId="6" type="noConversion"/>
  <conditionalFormatting sqref="B36 B39:B442 B444:B456 B458:B474 B477:B480">
    <cfRule type="cellIs" dxfId="122" priority="66" stopIfTrue="1" operator="between">
      <formula>1</formula>
      <formula>1</formula>
    </cfRule>
    <cfRule type="cellIs" dxfId="121" priority="67" stopIfTrue="1" operator="between">
      <formula>0.9</formula>
      <formula>0.99</formula>
    </cfRule>
    <cfRule type="cellIs" dxfId="120" priority="68" stopIfTrue="1" operator="lessThan">
      <formula>0.89</formula>
    </cfRule>
  </conditionalFormatting>
  <conditionalFormatting sqref="C32">
    <cfRule type="cellIs" dxfId="119" priority="69" stopIfTrue="1" operator="between">
      <formula>0</formula>
      <formula>0.59</formula>
    </cfRule>
    <cfRule type="cellIs" dxfId="118" priority="70" stopIfTrue="1" operator="between">
      <formula>0.6</formula>
      <formula>0.79</formula>
    </cfRule>
    <cfRule type="cellIs" dxfId="117" priority="71" stopIfTrue="1" operator="between">
      <formula>0.8</formula>
      <formula>1</formula>
    </cfRule>
  </conditionalFormatting>
  <conditionalFormatting sqref="J420:J442 J444:J456 J458:J474 J477:J479">
    <cfRule type="cellIs" dxfId="116" priority="31" stopIfTrue="1" operator="between">
      <formula>1</formula>
      <formula>1</formula>
    </cfRule>
    <cfRule type="cellIs" dxfId="115" priority="32" stopIfTrue="1" operator="between">
      <formula>0.9</formula>
      <formula>0.99</formula>
    </cfRule>
    <cfRule type="cellIs" dxfId="114" priority="33" stopIfTrue="1" operator="lessThan">
      <formula>0.89</formula>
    </cfRule>
  </conditionalFormatting>
  <conditionalFormatting sqref="B475">
    <cfRule type="cellIs" dxfId="113" priority="10" stopIfTrue="1" operator="between">
      <formula>1</formula>
      <formula>1</formula>
    </cfRule>
    <cfRule type="cellIs" dxfId="112" priority="11" stopIfTrue="1" operator="between">
      <formula>0.9</formula>
      <formula>0.99</formula>
    </cfRule>
    <cfRule type="cellIs" dxfId="111" priority="12" stopIfTrue="1" operator="lessThan">
      <formula>0.89</formula>
    </cfRule>
  </conditionalFormatting>
  <conditionalFormatting sqref="B476">
    <cfRule type="cellIs" dxfId="110" priority="4" stopIfTrue="1" operator="between">
      <formula>1</formula>
      <formula>1</formula>
    </cfRule>
    <cfRule type="cellIs" dxfId="109" priority="5" stopIfTrue="1" operator="between">
      <formula>0.9</formula>
      <formula>0.99</formula>
    </cfRule>
    <cfRule type="cellIs" dxfId="108" priority="6" stopIfTrue="1" operator="lessThan">
      <formula>0.89</formula>
    </cfRule>
  </conditionalFormatting>
  <conditionalFormatting sqref="J443">
    <cfRule type="cellIs" dxfId="107" priority="22" stopIfTrue="1" operator="between">
      <formula>1</formula>
      <formula>1</formula>
    </cfRule>
    <cfRule type="cellIs" dxfId="106" priority="23" stopIfTrue="1" operator="between">
      <formula>0.9</formula>
      <formula>0.99</formula>
    </cfRule>
    <cfRule type="cellIs" dxfId="105" priority="24" stopIfTrue="1" operator="lessThan">
      <formula>0.89</formula>
    </cfRule>
  </conditionalFormatting>
  <conditionalFormatting sqref="B443">
    <cfRule type="cellIs" dxfId="104" priority="19" stopIfTrue="1" operator="between">
      <formula>1</formula>
      <formula>1</formula>
    </cfRule>
    <cfRule type="cellIs" dxfId="103" priority="20" stopIfTrue="1" operator="between">
      <formula>0.9</formula>
      <formula>0.99</formula>
    </cfRule>
    <cfRule type="cellIs" dxfId="102" priority="21" stopIfTrue="1" operator="lessThan">
      <formula>0.89</formula>
    </cfRule>
  </conditionalFormatting>
  <conditionalFormatting sqref="B457">
    <cfRule type="cellIs" dxfId="101" priority="16" stopIfTrue="1" operator="between">
      <formula>1</formula>
      <formula>1</formula>
    </cfRule>
    <cfRule type="cellIs" dxfId="100" priority="17" stopIfTrue="1" operator="between">
      <formula>0.9</formula>
      <formula>0.99</formula>
    </cfRule>
    <cfRule type="cellIs" dxfId="99" priority="18" stopIfTrue="1" operator="lessThan">
      <formula>0.89</formula>
    </cfRule>
  </conditionalFormatting>
  <conditionalFormatting sqref="J457">
    <cfRule type="cellIs" dxfId="98" priority="13" stopIfTrue="1" operator="between">
      <formula>1</formula>
      <formula>1</formula>
    </cfRule>
    <cfRule type="cellIs" dxfId="97" priority="14" stopIfTrue="1" operator="between">
      <formula>0.9</formula>
      <formula>0.99</formula>
    </cfRule>
    <cfRule type="cellIs" dxfId="96" priority="15" stopIfTrue="1" operator="lessThan">
      <formula>0.89</formula>
    </cfRule>
  </conditionalFormatting>
  <conditionalFormatting sqref="J475">
    <cfRule type="cellIs" dxfId="95" priority="7" stopIfTrue="1" operator="between">
      <formula>1</formula>
      <formula>1</formula>
    </cfRule>
    <cfRule type="cellIs" dxfId="94" priority="8" stopIfTrue="1" operator="between">
      <formula>0.9</formula>
      <formula>0.99</formula>
    </cfRule>
    <cfRule type="cellIs" dxfId="93" priority="9" stopIfTrue="1" operator="lessThan">
      <formula>0.89</formula>
    </cfRule>
  </conditionalFormatting>
  <conditionalFormatting sqref="J476">
    <cfRule type="cellIs" dxfId="92" priority="1" stopIfTrue="1" operator="between">
      <formula>1</formula>
      <formula>1</formula>
    </cfRule>
    <cfRule type="cellIs" dxfId="91" priority="2" stopIfTrue="1" operator="between">
      <formula>0.9</formula>
      <formula>0.99</formula>
    </cfRule>
    <cfRule type="cellIs" dxfId="90" priority="3" stopIfTrue="1" operator="lessThan">
      <formula>0.89</formula>
    </cfRule>
  </conditionalFormatting>
  <dataValidations count="1">
    <dataValidation type="list" allowBlank="1" showInputMessage="1" showErrorMessage="1" sqref="B8">
      <formula1>$W$10:$W$12</formula1>
    </dataValidation>
  </dataValidations>
  <hyperlinks>
    <hyperlink ref="C9" location="Help_Test_State" display="Help_Test_State"/>
    <hyperlink ref="D9" location="Help_Test_State" display="Help_Test_State"/>
    <hyperlink ref="E9" location="Help_Test_State" display="Help_Test_State"/>
    <hyperlink ref="F9" location="Help_Test_State" display="Help_Test_State"/>
    <hyperlink ref="G9" location="Help_Test_State" display="Help_Test_State"/>
    <hyperlink ref="I9" location="Help_Test_State" display="Help_Test_State"/>
    <hyperlink ref="J9" location="Help_Test_State" display="Help_Test_State"/>
    <hyperlink ref="A3:I3" location="Help_Test_Summary" display="Test Summary"/>
    <hyperlink ref="A16:E16" location="Help_Test_Adequacy" display="Test Adequacy"/>
    <hyperlink ref="A10" location="'Functional &amp; Usability'!A1" display="Test Sheet1 Functional Test Cases"/>
    <hyperlink ref="A11" location="'Performance &amp; Stability'!A1" display="Performance &amp; Stability"/>
    <hyperlink ref="H9" location="Help_Test_State" display="Help_Test_State"/>
    <hyperlink ref="K9" location="Help_Test_Summary" display="Tester Name"/>
    <hyperlink ref="C17" location="Help_Test_State" display="Help_Test_State"/>
    <hyperlink ref="D17" location="Help_Test_State" display="Help_Test_State"/>
    <hyperlink ref="E17" location="Help_Test_State" display="Help_Test_State"/>
    <hyperlink ref="F17" location="Help_Test_State" display="Help_Test_State"/>
    <hyperlink ref="G17" location="Help_Test_State" display="Help_Test_State"/>
    <hyperlink ref="I17" location="Help_Test_State" display="Help_Test_State"/>
    <hyperlink ref="J17" location="Help_Test_State" display="Help_Test_State"/>
    <hyperlink ref="H17" location="Help_Test_State" display="Help_Test_State"/>
    <hyperlink ref="A8" r:id="rId3" location="Help_Test_Category" display="TestCaseDocument-Template.xls - Help_Test_Category"/>
    <hyperlink ref="A29" location="'Functional &amp; Usability'!A1" display="Test Sheet1 Functional Test Cases"/>
    <hyperlink ref="A30" location="'Performance &amp; Stability'!A1" display="Performance &amp; Stability"/>
  </hyperlinks>
  <pageMargins left="0.75" right="0.75" top="1" bottom="1" header="0.5" footer="0.5"/>
  <pageSetup paperSize="9" scale="59" orientation="portrait" r:id="rId4"/>
  <headerFooter alignWithMargins="0">
    <oddHeader>&amp;C&lt;Module&gt;System Test Matrix</oddHeader>
    <oddFooter>&amp;LTexas Instruments Inc Confidential&amp;C&amp;D&amp;RPage &amp;P</oddFooter>
  </headerFooter>
  <rowBreaks count="1" manualBreakCount="1">
    <brk id="26" max="10" man="1"/>
  </rowBreaks>
  <legacyDrawing r:id="rId5"/>
</worksheet>
</file>

<file path=xl/worksheets/sheet2.xml><?xml version="1.0" encoding="utf-8"?>
<worksheet xmlns="http://schemas.openxmlformats.org/spreadsheetml/2006/main" xmlns:r="http://schemas.openxmlformats.org/officeDocument/2006/relationships">
  <sheetPr codeName="Sheet9"/>
  <dimension ref="A1:EY363"/>
  <sheetViews>
    <sheetView topLeftCell="A201" zoomScale="85" zoomScaleNormal="85" zoomScaleSheetLayoutView="75" workbookViewId="0">
      <selection activeCell="A202" sqref="A202:A205"/>
    </sheetView>
  </sheetViews>
  <sheetFormatPr defaultRowHeight="12.75"/>
  <cols>
    <col min="1" max="1" width="28.85546875" style="21" customWidth="1"/>
    <col min="2" max="2" width="37.5703125" style="22" customWidth="1"/>
    <col min="3" max="3" width="37.28515625" style="23" customWidth="1"/>
    <col min="4" max="4" width="43" style="33" customWidth="1"/>
    <col min="5" max="5" width="26.7109375" style="33" customWidth="1"/>
    <col min="6" max="6" width="15.42578125" style="33" bestFit="1" customWidth="1"/>
    <col min="7" max="7" width="12" style="23" customWidth="1"/>
    <col min="8" max="8" width="11" style="188" customWidth="1"/>
    <col min="9" max="9" width="10.5703125" style="23" customWidth="1"/>
    <col min="10" max="10" width="16.85546875" style="22" customWidth="1"/>
    <col min="11" max="12" width="11.5703125" style="60" customWidth="1"/>
    <col min="13" max="13" width="10.5703125" style="60" customWidth="1"/>
    <col min="14" max="14" width="11" style="60" customWidth="1"/>
    <col min="15" max="15" width="10.5703125" style="60" bestFit="1" customWidth="1"/>
    <col min="16" max="16" width="11.42578125" style="60" hidden="1" customWidth="1"/>
    <col min="17" max="17" width="10.5703125" style="6" hidden="1" customWidth="1"/>
    <col min="18" max="18" width="11.5703125" style="6" hidden="1" customWidth="1"/>
    <col min="19" max="19" width="12.5703125" style="60" bestFit="1" customWidth="1"/>
    <col min="20" max="21" width="9.140625" style="21"/>
    <col min="22" max="22" width="10.5703125" style="21" customWidth="1"/>
    <col min="23" max="23" width="16.7109375" style="21" customWidth="1"/>
    <col min="24" max="24" width="23.7109375" style="21" customWidth="1"/>
    <col min="25" max="26" width="9.140625" style="21"/>
    <col min="27" max="27" width="9.140625" style="21" customWidth="1"/>
    <col min="28" max="28" width="10.85546875" style="21" customWidth="1"/>
    <col min="29" max="32" width="9.140625" style="21" customWidth="1"/>
    <col min="33" max="16384" width="9.140625" style="21"/>
  </cols>
  <sheetData>
    <row r="1" spans="1:155" s="17" customFormat="1" ht="9.9499999999999993" customHeight="1">
      <c r="A1" s="400" t="s">
        <v>301</v>
      </c>
      <c r="B1" s="401"/>
      <c r="C1" s="401"/>
      <c r="D1" s="401"/>
      <c r="E1" s="401"/>
      <c r="F1" s="401"/>
      <c r="G1" s="401"/>
      <c r="H1" s="401"/>
      <c r="I1" s="401"/>
      <c r="J1" s="401"/>
      <c r="K1" s="401"/>
      <c r="L1" s="401"/>
      <c r="M1" s="401"/>
      <c r="N1" s="401"/>
      <c r="O1" s="401"/>
      <c r="P1" s="401"/>
      <c r="Q1" s="401"/>
      <c r="R1" s="401"/>
      <c r="S1" s="402"/>
      <c r="AA1" s="17" t="str">
        <f>Help!F9</f>
        <v>NRY</v>
      </c>
      <c r="AB1" s="17" t="str">
        <f>Help!A31</f>
        <v>Completed</v>
      </c>
      <c r="AC1" s="17" t="str">
        <f>Help!A24</f>
        <v>Functional</v>
      </c>
      <c r="AD1" s="17" t="str">
        <f>Help!A19</f>
        <v>Sanity</v>
      </c>
      <c r="AE1" s="17" t="str">
        <f>Help!A47</f>
        <v>Yes</v>
      </c>
      <c r="AF1" s="17" t="str">
        <f>Help!A51</f>
        <v>Yes</v>
      </c>
    </row>
    <row r="2" spans="1:155" s="17" customFormat="1" ht="9.9499999999999993" customHeight="1">
      <c r="A2" s="403"/>
      <c r="B2" s="404"/>
      <c r="C2" s="404"/>
      <c r="D2" s="404"/>
      <c r="E2" s="404"/>
      <c r="F2" s="404"/>
      <c r="G2" s="404"/>
      <c r="H2" s="404"/>
      <c r="I2" s="404"/>
      <c r="J2" s="404"/>
      <c r="K2" s="404"/>
      <c r="L2" s="404"/>
      <c r="M2" s="404"/>
      <c r="N2" s="404"/>
      <c r="O2" s="404"/>
      <c r="P2" s="404"/>
      <c r="Q2" s="404"/>
      <c r="R2" s="404"/>
      <c r="S2" s="405"/>
      <c r="AA2" s="17" t="str">
        <f>Help!F10</f>
        <v>PASS</v>
      </c>
      <c r="AB2" s="17" t="str">
        <f>Help!A32</f>
        <v>Planned</v>
      </c>
      <c r="AC2" s="17" t="str">
        <f>Help!A25</f>
        <v>Usability</v>
      </c>
      <c r="AD2" s="17" t="str">
        <f>Help!A20</f>
        <v>Regression</v>
      </c>
      <c r="AE2" s="17" t="str">
        <f>Help!A48</f>
        <v>No</v>
      </c>
      <c r="AF2" s="17" t="str">
        <f>Help!A52</f>
        <v>No</v>
      </c>
    </row>
    <row r="3" spans="1:155" s="17" customFormat="1" ht="9.9499999999999993" customHeight="1">
      <c r="A3" s="403"/>
      <c r="B3" s="404"/>
      <c r="C3" s="404"/>
      <c r="D3" s="404"/>
      <c r="E3" s="404"/>
      <c r="F3" s="404"/>
      <c r="G3" s="404"/>
      <c r="H3" s="404"/>
      <c r="I3" s="404"/>
      <c r="J3" s="404"/>
      <c r="K3" s="404"/>
      <c r="L3" s="404"/>
      <c r="M3" s="404"/>
      <c r="N3" s="404"/>
      <c r="O3" s="404"/>
      <c r="P3" s="404"/>
      <c r="Q3" s="404"/>
      <c r="R3" s="404"/>
      <c r="S3" s="405"/>
      <c r="AA3" s="17" t="str">
        <f>Help!F11</f>
        <v>FAIL</v>
      </c>
      <c r="AB3" s="17" t="str">
        <f>Help!A33</f>
        <v>Not Scoped</v>
      </c>
      <c r="AC3" s="17" t="str">
        <f>Help!A26</f>
        <v>Performance</v>
      </c>
      <c r="AD3" s="17" t="str">
        <f>Help!A21</f>
        <v>Full</v>
      </c>
    </row>
    <row r="4" spans="1:155" s="17" customFormat="1" ht="9.9499999999999993" customHeight="1">
      <c r="A4" s="406"/>
      <c r="B4" s="407"/>
      <c r="C4" s="407"/>
      <c r="D4" s="407"/>
      <c r="E4" s="407"/>
      <c r="F4" s="407"/>
      <c r="G4" s="407"/>
      <c r="H4" s="407"/>
      <c r="I4" s="407"/>
      <c r="J4" s="407"/>
      <c r="K4" s="407"/>
      <c r="L4" s="407"/>
      <c r="M4" s="407"/>
      <c r="N4" s="407"/>
      <c r="O4" s="407"/>
      <c r="P4" s="407"/>
      <c r="Q4" s="407"/>
      <c r="R4" s="407"/>
      <c r="S4" s="408"/>
      <c r="AA4" s="17" t="str">
        <f>Help!F12</f>
        <v>BLK</v>
      </c>
      <c r="AC4" s="17" t="str">
        <f>Help!A27</f>
        <v>Reliability</v>
      </c>
    </row>
    <row r="5" spans="1:155" s="17" customFormat="1" ht="27" customHeight="1">
      <c r="A5" s="409" t="s">
        <v>835</v>
      </c>
      <c r="B5" s="410"/>
      <c r="C5" s="410"/>
      <c r="D5" s="410"/>
      <c r="E5" s="410"/>
      <c r="F5" s="410"/>
      <c r="G5" s="410"/>
      <c r="H5" s="410"/>
      <c r="I5" s="410"/>
      <c r="J5" s="410"/>
      <c r="K5" s="410"/>
      <c r="L5" s="410"/>
      <c r="M5" s="410"/>
      <c r="N5" s="410"/>
      <c r="O5" s="410"/>
      <c r="P5" s="410"/>
      <c r="Q5" s="410"/>
      <c r="R5" s="410"/>
      <c r="S5" s="411"/>
      <c r="AA5" s="17" t="str">
        <f>Help!F13</f>
        <v>DNR</v>
      </c>
      <c r="AC5" s="17" t="str">
        <f>Help!A28</f>
        <v>Stress</v>
      </c>
    </row>
    <row r="6" spans="1:155" s="18" customFormat="1" ht="19.149999999999999" customHeight="1">
      <c r="A6" s="63"/>
      <c r="B6" s="64"/>
      <c r="C6" s="64"/>
      <c r="D6" s="64"/>
      <c r="E6" s="64"/>
      <c r="F6" s="175"/>
      <c r="G6" s="64"/>
      <c r="H6" s="180"/>
      <c r="I6" s="64"/>
      <c r="J6" s="64"/>
      <c r="K6" s="64"/>
      <c r="L6" s="64"/>
      <c r="M6" s="64"/>
      <c r="N6" s="64"/>
      <c r="O6" s="64"/>
      <c r="P6" s="64"/>
      <c r="Q6" s="64"/>
      <c r="R6" s="64"/>
      <c r="S6" s="65"/>
      <c r="T6" s="17"/>
      <c r="U6" s="17"/>
      <c r="V6" s="17"/>
      <c r="W6" s="17"/>
      <c r="X6" s="17"/>
      <c r="Y6" s="17"/>
      <c r="Z6" s="17"/>
      <c r="AA6" s="17" t="str">
        <f>Help!F14</f>
        <v>TNR</v>
      </c>
      <c r="AB6" s="17"/>
      <c r="AC6" s="17"/>
      <c r="AD6" s="17"/>
      <c r="AE6" s="17"/>
      <c r="AF6" s="17"/>
      <c r="AG6" s="17"/>
      <c r="AH6" s="17"/>
      <c r="AI6" s="17"/>
      <c r="AJ6" s="17"/>
      <c r="AK6" s="17"/>
      <c r="AL6" s="17"/>
      <c r="AM6" s="17"/>
      <c r="AN6" s="17"/>
      <c r="AO6" s="17"/>
      <c r="AP6" s="17"/>
      <c r="AQ6" s="17"/>
      <c r="AR6" s="17"/>
      <c r="AS6" s="17"/>
      <c r="AT6" s="17"/>
      <c r="AU6" s="17"/>
      <c r="AV6" s="17"/>
      <c r="AW6" s="17"/>
      <c r="AX6" s="17"/>
      <c r="AY6" s="17"/>
      <c r="AZ6" s="17"/>
      <c r="BA6" s="17"/>
      <c r="BB6" s="17"/>
      <c r="BC6" s="17"/>
      <c r="BD6" s="17"/>
      <c r="BE6" s="17"/>
      <c r="BF6" s="17"/>
      <c r="BG6" s="17"/>
      <c r="BH6" s="17"/>
      <c r="BI6" s="17"/>
      <c r="BJ6" s="17"/>
      <c r="BK6" s="17"/>
      <c r="BL6" s="17"/>
      <c r="BM6" s="17"/>
      <c r="BN6" s="17"/>
      <c r="BO6" s="17"/>
      <c r="BP6" s="17"/>
      <c r="BQ6" s="17"/>
      <c r="BR6" s="17"/>
      <c r="BS6" s="17"/>
      <c r="BT6" s="17"/>
      <c r="BU6" s="17"/>
      <c r="BV6" s="17"/>
      <c r="BW6" s="17"/>
      <c r="BX6" s="17"/>
      <c r="BY6" s="17"/>
      <c r="BZ6" s="17"/>
      <c r="CA6" s="17"/>
      <c r="CB6" s="17"/>
      <c r="CC6" s="17"/>
      <c r="CD6" s="17"/>
      <c r="CE6" s="17"/>
      <c r="CF6" s="17"/>
      <c r="CG6" s="17"/>
      <c r="CH6" s="17"/>
      <c r="CI6" s="17"/>
      <c r="CJ6" s="17"/>
      <c r="CK6" s="17"/>
      <c r="CL6" s="17"/>
      <c r="CM6" s="17"/>
      <c r="CN6" s="17"/>
      <c r="CO6" s="17"/>
      <c r="CP6" s="17"/>
      <c r="CQ6" s="17"/>
      <c r="CR6" s="17"/>
      <c r="CS6" s="17"/>
      <c r="CT6" s="17"/>
      <c r="CU6" s="17"/>
      <c r="CV6" s="17"/>
      <c r="CW6" s="17"/>
      <c r="CX6" s="17"/>
      <c r="CY6" s="17"/>
      <c r="CZ6" s="17"/>
      <c r="DA6" s="17"/>
      <c r="DB6" s="17"/>
      <c r="DC6" s="17"/>
      <c r="DD6" s="17"/>
      <c r="DE6" s="17"/>
      <c r="DF6" s="17"/>
      <c r="DG6" s="17"/>
      <c r="DH6" s="17"/>
      <c r="DI6" s="17"/>
      <c r="DJ6" s="17"/>
      <c r="DK6" s="17"/>
      <c r="DL6" s="17"/>
      <c r="DM6" s="17"/>
      <c r="DN6" s="17"/>
      <c r="DO6" s="17"/>
      <c r="DP6" s="17"/>
      <c r="DQ6" s="17"/>
      <c r="DR6" s="17"/>
      <c r="DS6" s="17"/>
      <c r="DT6" s="17"/>
      <c r="DU6" s="17"/>
      <c r="DV6" s="17"/>
      <c r="DW6" s="17"/>
      <c r="DX6" s="17"/>
      <c r="DY6" s="17"/>
      <c r="DZ6" s="17"/>
      <c r="EA6" s="17"/>
      <c r="EB6" s="17"/>
      <c r="EC6" s="17"/>
      <c r="ED6" s="17"/>
      <c r="EE6" s="17"/>
      <c r="EF6" s="17"/>
      <c r="EG6" s="17"/>
      <c r="EH6" s="17"/>
      <c r="EI6" s="17"/>
      <c r="EJ6" s="17"/>
      <c r="EK6" s="17"/>
      <c r="EL6" s="17"/>
      <c r="EM6" s="17"/>
      <c r="EN6" s="17"/>
      <c r="EO6" s="17"/>
      <c r="EP6" s="17"/>
      <c r="EQ6" s="17"/>
      <c r="ER6" s="17"/>
      <c r="ES6" s="17"/>
      <c r="ET6" s="17"/>
      <c r="EU6" s="17"/>
      <c r="EV6" s="17"/>
      <c r="EW6" s="17"/>
      <c r="EX6" s="17"/>
      <c r="EY6" s="17"/>
    </row>
    <row r="7" spans="1:155" s="17" customFormat="1" ht="15.75">
      <c r="A7" s="63"/>
      <c r="B7" s="64"/>
      <c r="C7" s="64"/>
      <c r="D7" s="64"/>
      <c r="E7" s="64"/>
      <c r="F7" s="175"/>
      <c r="G7" s="64"/>
      <c r="H7" s="180"/>
      <c r="I7" s="64"/>
      <c r="J7" s="64"/>
      <c r="K7" s="64"/>
      <c r="L7" s="64"/>
      <c r="M7" s="64"/>
      <c r="N7" s="64"/>
      <c r="O7" s="64"/>
      <c r="P7" s="64"/>
      <c r="Q7" s="64"/>
      <c r="R7" s="64"/>
      <c r="S7" s="65"/>
      <c r="AA7" s="17" t="str">
        <f>Help!F15</f>
        <v>NA</v>
      </c>
    </row>
    <row r="8" spans="1:155" s="52" customFormat="1" ht="30" customHeight="1">
      <c r="A8" s="379" t="s">
        <v>165</v>
      </c>
      <c r="B8" s="380"/>
      <c r="C8" s="380"/>
      <c r="D8" s="380"/>
      <c r="E8" s="56"/>
      <c r="F8" s="56"/>
      <c r="G8" s="57"/>
      <c r="H8" s="57"/>
      <c r="I8" s="57"/>
      <c r="J8" s="26"/>
      <c r="K8" s="57"/>
      <c r="L8" s="57"/>
      <c r="M8" s="57"/>
      <c r="N8" s="57"/>
      <c r="O8" s="57"/>
      <c r="P8" s="57"/>
      <c r="Q8" s="57"/>
      <c r="R8" s="57"/>
      <c r="S8" s="59"/>
      <c r="T8" s="17"/>
      <c r="U8" s="17"/>
      <c r="V8" s="17"/>
      <c r="W8" s="17"/>
      <c r="AA8" s="52" t="str">
        <f>Help!F16</f>
        <v>NST</v>
      </c>
    </row>
    <row r="9" spans="1:155" s="17" customFormat="1" ht="42" customHeight="1">
      <c r="A9" s="233" t="s">
        <v>38</v>
      </c>
      <c r="B9" s="234" t="s">
        <v>39</v>
      </c>
      <c r="C9" s="187"/>
      <c r="D9" s="235" t="s">
        <v>29</v>
      </c>
      <c r="E9" s="185" t="s">
        <v>30</v>
      </c>
      <c r="F9" s="185" t="s">
        <v>0</v>
      </c>
      <c r="G9" s="236" t="s">
        <v>36</v>
      </c>
      <c r="H9" s="187" t="s">
        <v>136</v>
      </c>
      <c r="I9" s="190" t="s">
        <v>37</v>
      </c>
      <c r="J9" s="237" t="s">
        <v>113</v>
      </c>
      <c r="K9" s="236" t="s">
        <v>114</v>
      </c>
      <c r="L9" s="236" t="s">
        <v>116</v>
      </c>
      <c r="M9" s="47" t="s">
        <v>115</v>
      </c>
      <c r="N9" s="47" t="s">
        <v>64</v>
      </c>
      <c r="O9" s="47" t="s">
        <v>62</v>
      </c>
      <c r="P9" s="47" t="s">
        <v>63</v>
      </c>
      <c r="Q9" s="47" t="s">
        <v>117</v>
      </c>
      <c r="R9" s="47" t="s">
        <v>118</v>
      </c>
      <c r="S9" s="47" t="s">
        <v>74</v>
      </c>
    </row>
    <row r="10" spans="1:155" s="17" customFormat="1" ht="99.95" customHeight="1">
      <c r="A10" s="383" t="s">
        <v>139</v>
      </c>
      <c r="B10" s="383" t="s">
        <v>291</v>
      </c>
      <c r="C10" s="227" t="s">
        <v>376</v>
      </c>
      <c r="D10" s="383" t="s">
        <v>308</v>
      </c>
      <c r="E10" s="383" t="s">
        <v>302</v>
      </c>
      <c r="F10" s="238" t="s">
        <v>665</v>
      </c>
      <c r="G10" s="272" t="s">
        <v>104</v>
      </c>
      <c r="H10" s="239" t="s">
        <v>1723</v>
      </c>
      <c r="I10" s="139" t="s">
        <v>41</v>
      </c>
      <c r="J10" s="166"/>
      <c r="K10" s="169" t="s">
        <v>46</v>
      </c>
      <c r="L10" s="169" t="s">
        <v>46</v>
      </c>
      <c r="M10" s="169" t="s">
        <v>7</v>
      </c>
      <c r="N10" s="169" t="s">
        <v>56</v>
      </c>
      <c r="O10" s="240" t="s">
        <v>305</v>
      </c>
      <c r="P10" s="169" t="s">
        <v>81</v>
      </c>
      <c r="Q10" s="169" t="s">
        <v>87</v>
      </c>
      <c r="R10" s="169" t="s">
        <v>87</v>
      </c>
      <c r="S10" s="169" t="s">
        <v>55</v>
      </c>
      <c r="T10" s="31"/>
      <c r="V10" s="17" t="s">
        <v>55</v>
      </c>
      <c r="W10" s="17" t="str">
        <f>V10&amp;I10</f>
        <v>FunctionalPASS</v>
      </c>
      <c r="X10" s="17" t="str">
        <f>W10&amp;S10</f>
        <v>FunctionalPASSFunctional</v>
      </c>
    </row>
    <row r="11" spans="1:155" s="17" customFormat="1" ht="99.95" customHeight="1">
      <c r="A11" s="384"/>
      <c r="B11" s="384"/>
      <c r="C11" s="227" t="s">
        <v>386</v>
      </c>
      <c r="D11" s="384"/>
      <c r="E11" s="384"/>
      <c r="F11" s="238" t="s">
        <v>665</v>
      </c>
      <c r="G11" s="272" t="s">
        <v>105</v>
      </c>
      <c r="H11" s="241" t="s">
        <v>1706</v>
      </c>
      <c r="I11" s="139" t="s">
        <v>41</v>
      </c>
      <c r="J11" s="166"/>
      <c r="K11" s="169" t="s">
        <v>46</v>
      </c>
      <c r="L11" s="169" t="s">
        <v>46</v>
      </c>
      <c r="M11" s="169" t="s">
        <v>7</v>
      </c>
      <c r="N11" s="169" t="s">
        <v>56</v>
      </c>
      <c r="O11" s="240" t="s">
        <v>305</v>
      </c>
      <c r="P11" s="169"/>
      <c r="Q11" s="169"/>
      <c r="R11" s="169"/>
      <c r="S11" s="169" t="s">
        <v>55</v>
      </c>
      <c r="T11" s="31"/>
      <c r="V11" s="17" t="s">
        <v>55</v>
      </c>
      <c r="W11" s="17" t="str">
        <f t="shared" ref="W11:W42" si="0">V11&amp;I11</f>
        <v>FunctionalPASS</v>
      </c>
      <c r="X11" s="17" t="str">
        <f t="shared" ref="X11:X42" si="1">W11&amp;S11</f>
        <v>FunctionalPASSFunctional</v>
      </c>
    </row>
    <row r="12" spans="1:155" s="17" customFormat="1" ht="99.95" customHeight="1">
      <c r="A12" s="384"/>
      <c r="B12" s="384"/>
      <c r="C12" s="227" t="s">
        <v>377</v>
      </c>
      <c r="D12" s="384"/>
      <c r="E12" s="384"/>
      <c r="F12" s="238" t="s">
        <v>665</v>
      </c>
      <c r="G12" s="272" t="s">
        <v>106</v>
      </c>
      <c r="H12" s="269" t="s">
        <v>1707</v>
      </c>
      <c r="I12" s="139" t="s">
        <v>41</v>
      </c>
      <c r="J12" s="166"/>
      <c r="K12" s="169" t="s">
        <v>46</v>
      </c>
      <c r="L12" s="169" t="s">
        <v>46</v>
      </c>
      <c r="M12" s="169" t="s">
        <v>7</v>
      </c>
      <c r="N12" s="169" t="s">
        <v>56</v>
      </c>
      <c r="O12" s="240" t="s">
        <v>305</v>
      </c>
      <c r="P12" s="169"/>
      <c r="Q12" s="169"/>
      <c r="R12" s="169"/>
      <c r="S12" s="169" t="s">
        <v>55</v>
      </c>
      <c r="T12" s="31"/>
      <c r="V12" s="17" t="s">
        <v>55</v>
      </c>
      <c r="W12" s="17" t="str">
        <f t="shared" si="0"/>
        <v>FunctionalPASS</v>
      </c>
      <c r="X12" s="17" t="str">
        <f t="shared" si="1"/>
        <v>FunctionalPASSFunctional</v>
      </c>
    </row>
    <row r="13" spans="1:155" s="17" customFormat="1" ht="99.95" customHeight="1">
      <c r="A13" s="384"/>
      <c r="B13" s="384"/>
      <c r="C13" s="227" t="s">
        <v>378</v>
      </c>
      <c r="D13" s="384"/>
      <c r="E13" s="384"/>
      <c r="F13" s="238" t="s">
        <v>665</v>
      </c>
      <c r="G13" s="272" t="s">
        <v>107</v>
      </c>
      <c r="H13" s="269" t="s">
        <v>1497</v>
      </c>
      <c r="I13" s="139" t="s">
        <v>41</v>
      </c>
      <c r="J13" s="166"/>
      <c r="K13" s="169" t="s">
        <v>46</v>
      </c>
      <c r="L13" s="169" t="s">
        <v>46</v>
      </c>
      <c r="M13" s="169" t="s">
        <v>7</v>
      </c>
      <c r="N13" s="169" t="s">
        <v>56</v>
      </c>
      <c r="O13" s="240" t="s">
        <v>305</v>
      </c>
      <c r="P13" s="169"/>
      <c r="Q13" s="169"/>
      <c r="R13" s="169"/>
      <c r="S13" s="169" t="s">
        <v>55</v>
      </c>
      <c r="T13" s="31"/>
      <c r="V13" s="17" t="s">
        <v>55</v>
      </c>
      <c r="W13" s="17" t="str">
        <f t="shared" si="0"/>
        <v>FunctionalPASS</v>
      </c>
      <c r="X13" s="17" t="str">
        <f t="shared" si="1"/>
        <v>FunctionalPASSFunctional</v>
      </c>
    </row>
    <row r="14" spans="1:155" s="17" customFormat="1" ht="99.95" customHeight="1">
      <c r="A14" s="385"/>
      <c r="B14" s="385"/>
      <c r="C14" s="227" t="s">
        <v>379</v>
      </c>
      <c r="D14" s="385"/>
      <c r="E14" s="385"/>
      <c r="F14" s="238" t="s">
        <v>665</v>
      </c>
      <c r="G14" s="272" t="s">
        <v>108</v>
      </c>
      <c r="H14" s="269" t="s">
        <v>1498</v>
      </c>
      <c r="I14" s="139" t="s">
        <v>41</v>
      </c>
      <c r="J14" s="166"/>
      <c r="K14" s="169" t="s">
        <v>46</v>
      </c>
      <c r="L14" s="169" t="s">
        <v>46</v>
      </c>
      <c r="M14" s="169" t="s">
        <v>7</v>
      </c>
      <c r="N14" s="169" t="s">
        <v>56</v>
      </c>
      <c r="O14" s="240" t="s">
        <v>305</v>
      </c>
      <c r="P14" s="169"/>
      <c r="Q14" s="169"/>
      <c r="R14" s="169"/>
      <c r="S14" s="169" t="s">
        <v>55</v>
      </c>
      <c r="T14" s="31"/>
      <c r="V14" s="17" t="s">
        <v>55</v>
      </c>
      <c r="W14" s="17" t="str">
        <f t="shared" si="0"/>
        <v>FunctionalPASS</v>
      </c>
      <c r="X14" s="17" t="str">
        <f t="shared" si="1"/>
        <v>FunctionalPASSFunctional</v>
      </c>
    </row>
    <row r="15" spans="1:155" s="17" customFormat="1" ht="99.95" customHeight="1">
      <c r="A15" s="386" t="s">
        <v>1298</v>
      </c>
      <c r="B15" s="386" t="s">
        <v>291</v>
      </c>
      <c r="C15" s="149" t="s">
        <v>260</v>
      </c>
      <c r="D15" s="383" t="s">
        <v>308</v>
      </c>
      <c r="E15" s="389" t="s">
        <v>302</v>
      </c>
      <c r="F15" s="225" t="s">
        <v>568</v>
      </c>
      <c r="G15" s="272" t="s">
        <v>109</v>
      </c>
      <c r="H15" s="228" t="s">
        <v>1223</v>
      </c>
      <c r="I15" s="139" t="s">
        <v>41</v>
      </c>
      <c r="J15" s="166"/>
      <c r="K15" s="169" t="s">
        <v>46</v>
      </c>
      <c r="L15" s="169" t="s">
        <v>46</v>
      </c>
      <c r="M15" s="169" t="s">
        <v>7</v>
      </c>
      <c r="N15" s="169" t="s">
        <v>56</v>
      </c>
      <c r="O15" s="240" t="s">
        <v>305</v>
      </c>
      <c r="P15" s="169" t="s">
        <v>81</v>
      </c>
      <c r="Q15" s="169" t="s">
        <v>87</v>
      </c>
      <c r="R15" s="169" t="s">
        <v>87</v>
      </c>
      <c r="S15" s="169" t="s">
        <v>55</v>
      </c>
      <c r="T15" s="31"/>
      <c r="V15" s="17" t="s">
        <v>55</v>
      </c>
      <c r="W15" s="17" t="str">
        <f t="shared" si="0"/>
        <v>FunctionalPASS</v>
      </c>
      <c r="X15" s="17" t="str">
        <f t="shared" si="1"/>
        <v>FunctionalPASSFunctional</v>
      </c>
    </row>
    <row r="16" spans="1:155" s="17" customFormat="1" ht="99.95" customHeight="1">
      <c r="A16" s="387"/>
      <c r="B16" s="387"/>
      <c r="C16" s="149" t="s">
        <v>261</v>
      </c>
      <c r="D16" s="384"/>
      <c r="E16" s="390"/>
      <c r="F16" s="242" t="s">
        <v>568</v>
      </c>
      <c r="G16" s="272" t="s">
        <v>110</v>
      </c>
      <c r="H16" s="228" t="s">
        <v>1223</v>
      </c>
      <c r="I16" s="139" t="s">
        <v>41</v>
      </c>
      <c r="J16" s="166"/>
      <c r="K16" s="169" t="s">
        <v>46</v>
      </c>
      <c r="L16" s="169" t="s">
        <v>46</v>
      </c>
      <c r="M16" s="169" t="s">
        <v>7</v>
      </c>
      <c r="N16" s="169" t="s">
        <v>56</v>
      </c>
      <c r="O16" s="240" t="s">
        <v>305</v>
      </c>
      <c r="P16" s="169" t="s">
        <v>81</v>
      </c>
      <c r="Q16" s="169" t="s">
        <v>87</v>
      </c>
      <c r="R16" s="169" t="s">
        <v>87</v>
      </c>
      <c r="S16" s="169" t="s">
        <v>55</v>
      </c>
      <c r="T16" s="31"/>
      <c r="V16" s="17" t="s">
        <v>55</v>
      </c>
      <c r="W16" s="17" t="str">
        <f t="shared" si="0"/>
        <v>FunctionalPASS</v>
      </c>
      <c r="X16" s="17" t="str">
        <f t="shared" si="1"/>
        <v>FunctionalPASSFunctional</v>
      </c>
    </row>
    <row r="17" spans="1:24" s="17" customFormat="1" ht="99.95" customHeight="1">
      <c r="A17" s="387"/>
      <c r="B17" s="387"/>
      <c r="C17" s="149" t="s">
        <v>262</v>
      </c>
      <c r="D17" s="384"/>
      <c r="E17" s="390"/>
      <c r="F17" s="242" t="s">
        <v>568</v>
      </c>
      <c r="G17" s="272" t="s">
        <v>111</v>
      </c>
      <c r="H17" s="228" t="s">
        <v>1224</v>
      </c>
      <c r="I17" s="139" t="s">
        <v>41</v>
      </c>
      <c r="J17" s="166"/>
      <c r="K17" s="169" t="s">
        <v>46</v>
      </c>
      <c r="L17" s="169" t="s">
        <v>46</v>
      </c>
      <c r="M17" s="169" t="s">
        <v>7</v>
      </c>
      <c r="N17" s="169" t="s">
        <v>56</v>
      </c>
      <c r="O17" s="240" t="s">
        <v>305</v>
      </c>
      <c r="P17" s="169" t="s">
        <v>81</v>
      </c>
      <c r="Q17" s="169" t="s">
        <v>87</v>
      </c>
      <c r="R17" s="169" t="s">
        <v>87</v>
      </c>
      <c r="S17" s="169" t="s">
        <v>55</v>
      </c>
      <c r="T17" s="31"/>
      <c r="V17" s="17" t="s">
        <v>55</v>
      </c>
      <c r="W17" s="17" t="str">
        <f t="shared" si="0"/>
        <v>FunctionalPASS</v>
      </c>
      <c r="X17" s="17" t="str">
        <f t="shared" si="1"/>
        <v>FunctionalPASSFunctional</v>
      </c>
    </row>
    <row r="18" spans="1:24" s="17" customFormat="1" ht="99.95" customHeight="1">
      <c r="A18" s="387"/>
      <c r="B18" s="387"/>
      <c r="C18" s="149" t="s">
        <v>270</v>
      </c>
      <c r="D18" s="384"/>
      <c r="E18" s="390"/>
      <c r="F18" s="242" t="s">
        <v>258</v>
      </c>
      <c r="G18" s="272" t="s">
        <v>112</v>
      </c>
      <c r="H18" s="228" t="s">
        <v>1224</v>
      </c>
      <c r="I18" s="139" t="s">
        <v>41</v>
      </c>
      <c r="J18" s="166"/>
      <c r="K18" s="169" t="s">
        <v>46</v>
      </c>
      <c r="L18" s="169" t="s">
        <v>46</v>
      </c>
      <c r="M18" s="169" t="s">
        <v>7</v>
      </c>
      <c r="N18" s="169" t="s">
        <v>56</v>
      </c>
      <c r="O18" s="240" t="s">
        <v>305</v>
      </c>
      <c r="P18" s="169" t="s">
        <v>81</v>
      </c>
      <c r="Q18" s="169" t="s">
        <v>87</v>
      </c>
      <c r="R18" s="169" t="s">
        <v>87</v>
      </c>
      <c r="S18" s="169" t="s">
        <v>55</v>
      </c>
      <c r="T18" s="31"/>
      <c r="V18" s="17" t="s">
        <v>55</v>
      </c>
      <c r="W18" s="17" t="str">
        <f t="shared" si="0"/>
        <v>FunctionalPASS</v>
      </c>
      <c r="X18" s="17" t="str">
        <f t="shared" si="1"/>
        <v>FunctionalPASSFunctional</v>
      </c>
    </row>
    <row r="19" spans="1:24" s="17" customFormat="1" ht="99.95" customHeight="1">
      <c r="A19" s="387"/>
      <c r="B19" s="387"/>
      <c r="C19" s="149" t="s">
        <v>263</v>
      </c>
      <c r="D19" s="384"/>
      <c r="E19" s="390"/>
      <c r="F19" s="242" t="s">
        <v>258</v>
      </c>
      <c r="G19" s="272" t="s">
        <v>1520</v>
      </c>
      <c r="H19" s="228" t="s">
        <v>1224</v>
      </c>
      <c r="I19" s="139" t="s">
        <v>41</v>
      </c>
      <c r="J19" s="166"/>
      <c r="K19" s="169" t="s">
        <v>46</v>
      </c>
      <c r="L19" s="169" t="s">
        <v>46</v>
      </c>
      <c r="M19" s="169" t="s">
        <v>7</v>
      </c>
      <c r="N19" s="169" t="s">
        <v>56</v>
      </c>
      <c r="O19" s="240" t="s">
        <v>305</v>
      </c>
      <c r="P19" s="169" t="s">
        <v>81</v>
      </c>
      <c r="Q19" s="169" t="s">
        <v>87</v>
      </c>
      <c r="R19" s="169" t="s">
        <v>87</v>
      </c>
      <c r="S19" s="169" t="s">
        <v>55</v>
      </c>
      <c r="T19" s="31"/>
      <c r="V19" s="17" t="s">
        <v>55</v>
      </c>
      <c r="W19" s="17" t="str">
        <f t="shared" si="0"/>
        <v>FunctionalPASS</v>
      </c>
      <c r="X19" s="17" t="str">
        <f t="shared" si="1"/>
        <v>FunctionalPASSFunctional</v>
      </c>
    </row>
    <row r="20" spans="1:24" s="17" customFormat="1" ht="99.95" customHeight="1">
      <c r="A20" s="387"/>
      <c r="B20" s="387"/>
      <c r="C20" s="149" t="s">
        <v>264</v>
      </c>
      <c r="D20" s="384"/>
      <c r="E20" s="390"/>
      <c r="F20" s="242" t="s">
        <v>258</v>
      </c>
      <c r="G20" s="272" t="s">
        <v>1521</v>
      </c>
      <c r="H20" s="228" t="s">
        <v>1224</v>
      </c>
      <c r="I20" s="139" t="s">
        <v>41</v>
      </c>
      <c r="J20" s="166"/>
      <c r="K20" s="169" t="s">
        <v>46</v>
      </c>
      <c r="L20" s="169" t="s">
        <v>46</v>
      </c>
      <c r="M20" s="169" t="s">
        <v>7</v>
      </c>
      <c r="N20" s="169" t="s">
        <v>56</v>
      </c>
      <c r="O20" s="240" t="s">
        <v>305</v>
      </c>
      <c r="P20" s="169" t="s">
        <v>81</v>
      </c>
      <c r="Q20" s="169" t="s">
        <v>87</v>
      </c>
      <c r="R20" s="169" t="s">
        <v>87</v>
      </c>
      <c r="S20" s="169" t="s">
        <v>55</v>
      </c>
      <c r="T20" s="31"/>
      <c r="V20" s="17" t="s">
        <v>55</v>
      </c>
      <c r="W20" s="17" t="str">
        <f t="shared" si="0"/>
        <v>FunctionalPASS</v>
      </c>
      <c r="X20" s="17" t="str">
        <f t="shared" si="1"/>
        <v>FunctionalPASSFunctional</v>
      </c>
    </row>
    <row r="21" spans="1:24" s="17" customFormat="1" ht="99.95" customHeight="1">
      <c r="A21" s="387"/>
      <c r="B21" s="387"/>
      <c r="C21" s="149" t="s">
        <v>265</v>
      </c>
      <c r="D21" s="384"/>
      <c r="E21" s="390"/>
      <c r="F21" s="242" t="s">
        <v>568</v>
      </c>
      <c r="G21" s="272" t="s">
        <v>1522</v>
      </c>
      <c r="H21" s="228" t="s">
        <v>1225</v>
      </c>
      <c r="I21" s="139" t="s">
        <v>41</v>
      </c>
      <c r="J21" s="166"/>
      <c r="K21" s="169" t="s">
        <v>46</v>
      </c>
      <c r="L21" s="169" t="s">
        <v>46</v>
      </c>
      <c r="M21" s="169" t="s">
        <v>7</v>
      </c>
      <c r="N21" s="169" t="s">
        <v>56</v>
      </c>
      <c r="O21" s="240" t="s">
        <v>305</v>
      </c>
      <c r="P21" s="169" t="s">
        <v>81</v>
      </c>
      <c r="Q21" s="169" t="s">
        <v>87</v>
      </c>
      <c r="R21" s="169" t="s">
        <v>87</v>
      </c>
      <c r="S21" s="169" t="s">
        <v>55</v>
      </c>
      <c r="T21" s="31"/>
      <c r="V21" s="17" t="s">
        <v>55</v>
      </c>
      <c r="W21" s="17" t="str">
        <f t="shared" si="0"/>
        <v>FunctionalPASS</v>
      </c>
      <c r="X21" s="17" t="str">
        <f t="shared" si="1"/>
        <v>FunctionalPASSFunctional</v>
      </c>
    </row>
    <row r="22" spans="1:24" s="17" customFormat="1" ht="99.95" customHeight="1">
      <c r="A22" s="388"/>
      <c r="B22" s="388"/>
      <c r="C22" s="149" t="s">
        <v>266</v>
      </c>
      <c r="D22" s="385"/>
      <c r="E22" s="391"/>
      <c r="F22" s="243" t="s">
        <v>258</v>
      </c>
      <c r="G22" s="272" t="s">
        <v>1523</v>
      </c>
      <c r="H22" s="228" t="s">
        <v>1226</v>
      </c>
      <c r="I22" s="139" t="s">
        <v>41</v>
      </c>
      <c r="J22" s="166"/>
      <c r="K22" s="169" t="s">
        <v>46</v>
      </c>
      <c r="L22" s="169" t="s">
        <v>46</v>
      </c>
      <c r="M22" s="169" t="s">
        <v>7</v>
      </c>
      <c r="N22" s="169" t="s">
        <v>56</v>
      </c>
      <c r="O22" s="240" t="s">
        <v>305</v>
      </c>
      <c r="P22" s="169" t="s">
        <v>81</v>
      </c>
      <c r="Q22" s="169" t="s">
        <v>87</v>
      </c>
      <c r="R22" s="169" t="s">
        <v>87</v>
      </c>
      <c r="S22" s="169" t="s">
        <v>55</v>
      </c>
      <c r="T22" s="31"/>
      <c r="V22" s="17" t="s">
        <v>55</v>
      </c>
      <c r="W22" s="17" t="str">
        <f t="shared" si="0"/>
        <v>FunctionalPASS</v>
      </c>
      <c r="X22" s="17" t="str">
        <f t="shared" si="1"/>
        <v>FunctionalPASSFunctional</v>
      </c>
    </row>
    <row r="23" spans="1:24" s="17" customFormat="1" ht="99.95" customHeight="1">
      <c r="A23" s="368" t="s">
        <v>1299</v>
      </c>
      <c r="B23" s="368" t="s">
        <v>291</v>
      </c>
      <c r="C23" s="149" t="s">
        <v>140</v>
      </c>
      <c r="D23" s="370" t="s">
        <v>308</v>
      </c>
      <c r="E23" s="381" t="s">
        <v>302</v>
      </c>
      <c r="F23" s="224" t="s">
        <v>568</v>
      </c>
      <c r="G23" s="272" t="s">
        <v>1524</v>
      </c>
      <c r="H23" s="228" t="s">
        <v>1227</v>
      </c>
      <c r="I23" s="139" t="s">
        <v>41</v>
      </c>
      <c r="J23" s="166"/>
      <c r="K23" s="169" t="s">
        <v>46</v>
      </c>
      <c r="L23" s="169" t="s">
        <v>46</v>
      </c>
      <c r="M23" s="169" t="s">
        <v>7</v>
      </c>
      <c r="N23" s="169" t="s">
        <v>56</v>
      </c>
      <c r="O23" s="240" t="s">
        <v>305</v>
      </c>
      <c r="P23" s="169" t="s">
        <v>81</v>
      </c>
      <c r="Q23" s="169" t="s">
        <v>86</v>
      </c>
      <c r="R23" s="169" t="s">
        <v>86</v>
      </c>
      <c r="S23" s="169" t="s">
        <v>55</v>
      </c>
      <c r="T23" s="61"/>
      <c r="V23" s="17" t="s">
        <v>55</v>
      </c>
      <c r="W23" s="17" t="str">
        <f t="shared" si="0"/>
        <v>FunctionalPASS</v>
      </c>
      <c r="X23" s="17" t="str">
        <f t="shared" si="1"/>
        <v>FunctionalPASSFunctional</v>
      </c>
    </row>
    <row r="24" spans="1:24" s="17" customFormat="1" ht="99.95" customHeight="1">
      <c r="A24" s="369"/>
      <c r="B24" s="369"/>
      <c r="C24" s="229" t="s">
        <v>267</v>
      </c>
      <c r="D24" s="371"/>
      <c r="E24" s="382"/>
      <c r="F24" s="184" t="s">
        <v>258</v>
      </c>
      <c r="G24" s="272" t="s">
        <v>1525</v>
      </c>
      <c r="H24" s="228" t="s">
        <v>1228</v>
      </c>
      <c r="I24" s="139" t="s">
        <v>41</v>
      </c>
      <c r="J24" s="166"/>
      <c r="K24" s="169" t="s">
        <v>46</v>
      </c>
      <c r="L24" s="169" t="s">
        <v>46</v>
      </c>
      <c r="M24" s="169" t="s">
        <v>7</v>
      </c>
      <c r="N24" s="169" t="s">
        <v>56</v>
      </c>
      <c r="O24" s="240" t="s">
        <v>305</v>
      </c>
      <c r="P24" s="169" t="s">
        <v>81</v>
      </c>
      <c r="Q24" s="169" t="s">
        <v>86</v>
      </c>
      <c r="R24" s="169" t="s">
        <v>86</v>
      </c>
      <c r="S24" s="169" t="s">
        <v>55</v>
      </c>
      <c r="T24" s="61"/>
      <c r="V24" s="17" t="s">
        <v>55</v>
      </c>
      <c r="W24" s="17" t="str">
        <f t="shared" si="0"/>
        <v>FunctionalPASS</v>
      </c>
      <c r="X24" s="17" t="str">
        <f t="shared" si="1"/>
        <v>FunctionalPASSFunctional</v>
      </c>
    </row>
    <row r="25" spans="1:24" s="17" customFormat="1" ht="99.95" customHeight="1">
      <c r="A25" s="369"/>
      <c r="B25" s="369"/>
      <c r="C25" s="229" t="s">
        <v>268</v>
      </c>
      <c r="D25" s="371"/>
      <c r="E25" s="382"/>
      <c r="F25" s="184" t="s">
        <v>258</v>
      </c>
      <c r="G25" s="272" t="s">
        <v>1526</v>
      </c>
      <c r="H25" s="228" t="s">
        <v>1228</v>
      </c>
      <c r="I25" s="139" t="s">
        <v>41</v>
      </c>
      <c r="J25" s="166"/>
      <c r="K25" s="169" t="s">
        <v>46</v>
      </c>
      <c r="L25" s="169" t="s">
        <v>46</v>
      </c>
      <c r="M25" s="169" t="s">
        <v>7</v>
      </c>
      <c r="N25" s="169" t="s">
        <v>56</v>
      </c>
      <c r="O25" s="240" t="s">
        <v>305</v>
      </c>
      <c r="P25" s="169" t="s">
        <v>81</v>
      </c>
      <c r="Q25" s="169" t="s">
        <v>86</v>
      </c>
      <c r="R25" s="169" t="s">
        <v>86</v>
      </c>
      <c r="S25" s="169" t="s">
        <v>55</v>
      </c>
      <c r="T25" s="61"/>
      <c r="V25" s="17" t="s">
        <v>55</v>
      </c>
      <c r="W25" s="17" t="str">
        <f t="shared" si="0"/>
        <v>FunctionalPASS</v>
      </c>
      <c r="X25" s="17" t="str">
        <f t="shared" si="1"/>
        <v>FunctionalPASSFunctional</v>
      </c>
    </row>
    <row r="26" spans="1:24" s="17" customFormat="1" ht="99.95" customHeight="1">
      <c r="A26" s="369"/>
      <c r="B26" s="369"/>
      <c r="C26" s="229" t="s">
        <v>269</v>
      </c>
      <c r="D26" s="371"/>
      <c r="E26" s="382"/>
      <c r="F26" s="184" t="s">
        <v>258</v>
      </c>
      <c r="G26" s="272" t="s">
        <v>1527</v>
      </c>
      <c r="H26" s="228" t="s">
        <v>1229</v>
      </c>
      <c r="I26" s="139" t="s">
        <v>41</v>
      </c>
      <c r="J26" s="166"/>
      <c r="K26" s="169" t="s">
        <v>46</v>
      </c>
      <c r="L26" s="169" t="s">
        <v>46</v>
      </c>
      <c r="M26" s="169" t="s">
        <v>7</v>
      </c>
      <c r="N26" s="169" t="s">
        <v>56</v>
      </c>
      <c r="O26" s="240" t="s">
        <v>305</v>
      </c>
      <c r="P26" s="169" t="s">
        <v>81</v>
      </c>
      <c r="Q26" s="169" t="s">
        <v>86</v>
      </c>
      <c r="R26" s="169" t="s">
        <v>86</v>
      </c>
      <c r="S26" s="169" t="s">
        <v>55</v>
      </c>
      <c r="T26" s="31"/>
      <c r="V26" s="17" t="s">
        <v>55</v>
      </c>
      <c r="W26" s="17" t="str">
        <f t="shared" si="0"/>
        <v>FunctionalPASS</v>
      </c>
      <c r="X26" s="17" t="str">
        <f t="shared" si="1"/>
        <v>FunctionalPASSFunctional</v>
      </c>
    </row>
    <row r="27" spans="1:24" ht="99.95" customHeight="1">
      <c r="A27" s="372"/>
      <c r="B27" s="372"/>
      <c r="C27" s="229" t="s">
        <v>141</v>
      </c>
      <c r="D27" s="392"/>
      <c r="E27" s="393"/>
      <c r="F27" s="207" t="s">
        <v>258</v>
      </c>
      <c r="G27" s="272" t="s">
        <v>177</v>
      </c>
      <c r="H27" s="228" t="s">
        <v>1229</v>
      </c>
      <c r="I27" s="139" t="s">
        <v>41</v>
      </c>
      <c r="J27" s="166"/>
      <c r="K27" s="169" t="s">
        <v>46</v>
      </c>
      <c r="L27" s="169" t="s">
        <v>46</v>
      </c>
      <c r="M27" s="169" t="s">
        <v>7</v>
      </c>
      <c r="N27" s="169" t="s">
        <v>56</v>
      </c>
      <c r="O27" s="240" t="s">
        <v>305</v>
      </c>
      <c r="P27" s="169" t="s">
        <v>81</v>
      </c>
      <c r="Q27" s="169" t="s">
        <v>86</v>
      </c>
      <c r="R27" s="169" t="s">
        <v>86</v>
      </c>
      <c r="S27" s="169" t="s">
        <v>55</v>
      </c>
      <c r="V27" s="17" t="s">
        <v>55</v>
      </c>
      <c r="W27" s="17" t="str">
        <f t="shared" si="0"/>
        <v>FunctionalPASS</v>
      </c>
      <c r="X27" s="17" t="str">
        <f t="shared" si="1"/>
        <v>FunctionalPASSFunctional</v>
      </c>
    </row>
    <row r="28" spans="1:24" ht="99.95" customHeight="1">
      <c r="A28" s="386" t="s">
        <v>1300</v>
      </c>
      <c r="B28" s="386" t="s">
        <v>291</v>
      </c>
      <c r="C28" s="149" t="s">
        <v>260</v>
      </c>
      <c r="D28" s="383" t="s">
        <v>308</v>
      </c>
      <c r="E28" s="389" t="s">
        <v>302</v>
      </c>
      <c r="F28" s="225" t="s">
        <v>258</v>
      </c>
      <c r="G28" s="272" t="s">
        <v>178</v>
      </c>
      <c r="H28" s="228" t="s">
        <v>1230</v>
      </c>
      <c r="I28" s="139" t="s">
        <v>41</v>
      </c>
      <c r="J28" s="166"/>
      <c r="K28" s="169" t="s">
        <v>46</v>
      </c>
      <c r="L28" s="169" t="s">
        <v>46</v>
      </c>
      <c r="M28" s="169" t="s">
        <v>7</v>
      </c>
      <c r="N28" s="169" t="s">
        <v>56</v>
      </c>
      <c r="O28" s="240" t="s">
        <v>306</v>
      </c>
      <c r="P28" s="169" t="s">
        <v>81</v>
      </c>
      <c r="Q28" s="169" t="s">
        <v>87</v>
      </c>
      <c r="R28" s="169" t="s">
        <v>87</v>
      </c>
      <c r="S28" s="169" t="s">
        <v>55</v>
      </c>
      <c r="V28" s="17" t="s">
        <v>55</v>
      </c>
      <c r="W28" s="17" t="str">
        <f t="shared" si="0"/>
        <v>FunctionalPASS</v>
      </c>
      <c r="X28" s="17" t="str">
        <f t="shared" si="1"/>
        <v>FunctionalPASSFunctional</v>
      </c>
    </row>
    <row r="29" spans="1:24" ht="99.95" customHeight="1">
      <c r="A29" s="387"/>
      <c r="B29" s="387"/>
      <c r="C29" s="149" t="s">
        <v>261</v>
      </c>
      <c r="D29" s="384"/>
      <c r="E29" s="390"/>
      <c r="F29" s="225" t="s">
        <v>258</v>
      </c>
      <c r="G29" s="272" t="s">
        <v>179</v>
      </c>
      <c r="H29" s="228" t="s">
        <v>1230</v>
      </c>
      <c r="I29" s="139" t="s">
        <v>41</v>
      </c>
      <c r="J29" s="166"/>
      <c r="K29" s="169" t="s">
        <v>46</v>
      </c>
      <c r="L29" s="169" t="s">
        <v>46</v>
      </c>
      <c r="M29" s="169" t="s">
        <v>7</v>
      </c>
      <c r="N29" s="169" t="s">
        <v>56</v>
      </c>
      <c r="O29" s="240" t="s">
        <v>306</v>
      </c>
      <c r="P29" s="169" t="s">
        <v>81</v>
      </c>
      <c r="Q29" s="169" t="s">
        <v>87</v>
      </c>
      <c r="R29" s="169" t="s">
        <v>87</v>
      </c>
      <c r="S29" s="169" t="s">
        <v>55</v>
      </c>
      <c r="V29" s="17" t="s">
        <v>55</v>
      </c>
      <c r="W29" s="17" t="str">
        <f t="shared" si="0"/>
        <v>FunctionalPASS</v>
      </c>
      <c r="X29" s="17" t="str">
        <f t="shared" si="1"/>
        <v>FunctionalPASSFunctional</v>
      </c>
    </row>
    <row r="30" spans="1:24" ht="99.95" customHeight="1">
      <c r="A30" s="387"/>
      <c r="B30" s="387"/>
      <c r="C30" s="149" t="s">
        <v>262</v>
      </c>
      <c r="D30" s="384"/>
      <c r="E30" s="390"/>
      <c r="F30" s="225" t="s">
        <v>258</v>
      </c>
      <c r="G30" s="272" t="s">
        <v>180</v>
      </c>
      <c r="H30" s="228" t="s">
        <v>1231</v>
      </c>
      <c r="I30" s="139" t="s">
        <v>41</v>
      </c>
      <c r="J30" s="166"/>
      <c r="K30" s="169" t="s">
        <v>46</v>
      </c>
      <c r="L30" s="169" t="s">
        <v>46</v>
      </c>
      <c r="M30" s="169" t="s">
        <v>7</v>
      </c>
      <c r="N30" s="169" t="s">
        <v>56</v>
      </c>
      <c r="O30" s="240" t="s">
        <v>306</v>
      </c>
      <c r="P30" s="169" t="s">
        <v>81</v>
      </c>
      <c r="Q30" s="169" t="s">
        <v>87</v>
      </c>
      <c r="R30" s="169" t="s">
        <v>87</v>
      </c>
      <c r="S30" s="169" t="s">
        <v>55</v>
      </c>
      <c r="V30" s="17" t="s">
        <v>55</v>
      </c>
      <c r="W30" s="17" t="str">
        <f t="shared" si="0"/>
        <v>FunctionalPASS</v>
      </c>
      <c r="X30" s="17" t="str">
        <f t="shared" si="1"/>
        <v>FunctionalPASSFunctional</v>
      </c>
    </row>
    <row r="31" spans="1:24" ht="99.95" customHeight="1">
      <c r="A31" s="387"/>
      <c r="B31" s="387"/>
      <c r="C31" s="149" t="s">
        <v>270</v>
      </c>
      <c r="D31" s="384"/>
      <c r="E31" s="390"/>
      <c r="F31" s="225" t="s">
        <v>258</v>
      </c>
      <c r="G31" s="272" t="s">
        <v>181</v>
      </c>
      <c r="H31" s="228" t="s">
        <v>1231</v>
      </c>
      <c r="I31" s="139" t="s">
        <v>41</v>
      </c>
      <c r="J31" s="166"/>
      <c r="K31" s="169" t="s">
        <v>46</v>
      </c>
      <c r="L31" s="169" t="s">
        <v>46</v>
      </c>
      <c r="M31" s="169" t="s">
        <v>7</v>
      </c>
      <c r="N31" s="169" t="s">
        <v>56</v>
      </c>
      <c r="O31" s="240" t="s">
        <v>306</v>
      </c>
      <c r="P31" s="169" t="s">
        <v>81</v>
      </c>
      <c r="Q31" s="169" t="s">
        <v>87</v>
      </c>
      <c r="R31" s="169" t="s">
        <v>87</v>
      </c>
      <c r="S31" s="169" t="s">
        <v>55</v>
      </c>
      <c r="V31" s="17" t="s">
        <v>55</v>
      </c>
      <c r="W31" s="17" t="str">
        <f t="shared" si="0"/>
        <v>FunctionalPASS</v>
      </c>
      <c r="X31" s="17" t="str">
        <f t="shared" si="1"/>
        <v>FunctionalPASSFunctional</v>
      </c>
    </row>
    <row r="32" spans="1:24" ht="99.95" customHeight="1">
      <c r="A32" s="387"/>
      <c r="B32" s="387"/>
      <c r="C32" s="149" t="s">
        <v>263</v>
      </c>
      <c r="D32" s="384"/>
      <c r="E32" s="390"/>
      <c r="F32" s="225" t="s">
        <v>258</v>
      </c>
      <c r="G32" s="272" t="s">
        <v>182</v>
      </c>
      <c r="H32" s="228" t="s">
        <v>1231</v>
      </c>
      <c r="I32" s="139" t="s">
        <v>41</v>
      </c>
      <c r="J32" s="166"/>
      <c r="K32" s="169" t="s">
        <v>46</v>
      </c>
      <c r="L32" s="169" t="s">
        <v>46</v>
      </c>
      <c r="M32" s="169" t="s">
        <v>7</v>
      </c>
      <c r="N32" s="169" t="s">
        <v>56</v>
      </c>
      <c r="O32" s="240" t="s">
        <v>306</v>
      </c>
      <c r="P32" s="169" t="s">
        <v>81</v>
      </c>
      <c r="Q32" s="169" t="s">
        <v>87</v>
      </c>
      <c r="R32" s="169" t="s">
        <v>87</v>
      </c>
      <c r="S32" s="169" t="s">
        <v>55</v>
      </c>
      <c r="V32" s="17" t="s">
        <v>55</v>
      </c>
      <c r="W32" s="17" t="str">
        <f t="shared" si="0"/>
        <v>FunctionalPASS</v>
      </c>
      <c r="X32" s="17" t="str">
        <f t="shared" si="1"/>
        <v>FunctionalPASSFunctional</v>
      </c>
    </row>
    <row r="33" spans="1:27" ht="99.95" customHeight="1">
      <c r="A33" s="387"/>
      <c r="B33" s="387"/>
      <c r="C33" s="149" t="s">
        <v>264</v>
      </c>
      <c r="D33" s="384"/>
      <c r="E33" s="390"/>
      <c r="F33" s="225" t="s">
        <v>258</v>
      </c>
      <c r="G33" s="272" t="s">
        <v>183</v>
      </c>
      <c r="H33" s="228" t="s">
        <v>1231</v>
      </c>
      <c r="I33" s="139" t="s">
        <v>41</v>
      </c>
      <c r="J33" s="166"/>
      <c r="K33" s="169" t="s">
        <v>46</v>
      </c>
      <c r="L33" s="169" t="s">
        <v>46</v>
      </c>
      <c r="M33" s="169" t="s">
        <v>7</v>
      </c>
      <c r="N33" s="169" t="s">
        <v>56</v>
      </c>
      <c r="O33" s="240" t="s">
        <v>306</v>
      </c>
      <c r="P33" s="169" t="s">
        <v>81</v>
      </c>
      <c r="Q33" s="169" t="s">
        <v>87</v>
      </c>
      <c r="R33" s="169" t="s">
        <v>87</v>
      </c>
      <c r="S33" s="169" t="s">
        <v>55</v>
      </c>
      <c r="V33" s="17" t="s">
        <v>55</v>
      </c>
      <c r="W33" s="17" t="str">
        <f t="shared" si="0"/>
        <v>FunctionalPASS</v>
      </c>
      <c r="X33" s="17" t="str">
        <f t="shared" si="1"/>
        <v>FunctionalPASSFunctional</v>
      </c>
    </row>
    <row r="34" spans="1:27" ht="99.95" customHeight="1">
      <c r="A34" s="387"/>
      <c r="B34" s="387"/>
      <c r="C34" s="149" t="s">
        <v>265</v>
      </c>
      <c r="D34" s="384"/>
      <c r="E34" s="390"/>
      <c r="F34" s="225" t="s">
        <v>258</v>
      </c>
      <c r="G34" s="272" t="s">
        <v>184</v>
      </c>
      <c r="H34" s="228" t="s">
        <v>1232</v>
      </c>
      <c r="I34" s="139" t="s">
        <v>41</v>
      </c>
      <c r="J34" s="166"/>
      <c r="K34" s="169" t="s">
        <v>46</v>
      </c>
      <c r="L34" s="169" t="s">
        <v>46</v>
      </c>
      <c r="M34" s="169" t="s">
        <v>7</v>
      </c>
      <c r="N34" s="169" t="s">
        <v>56</v>
      </c>
      <c r="O34" s="240" t="s">
        <v>306</v>
      </c>
      <c r="P34" s="169" t="s">
        <v>81</v>
      </c>
      <c r="Q34" s="169" t="s">
        <v>87</v>
      </c>
      <c r="R34" s="169" t="s">
        <v>87</v>
      </c>
      <c r="S34" s="169" t="s">
        <v>55</v>
      </c>
      <c r="V34" s="17" t="s">
        <v>55</v>
      </c>
      <c r="W34" s="17" t="str">
        <f t="shared" si="0"/>
        <v>FunctionalPASS</v>
      </c>
      <c r="X34" s="17" t="str">
        <f t="shared" si="1"/>
        <v>FunctionalPASSFunctional</v>
      </c>
    </row>
    <row r="35" spans="1:27" s="52" customFormat="1" ht="99.95" customHeight="1">
      <c r="A35" s="388"/>
      <c r="B35" s="388"/>
      <c r="C35" s="149" t="s">
        <v>266</v>
      </c>
      <c r="D35" s="385"/>
      <c r="E35" s="391"/>
      <c r="F35" s="225" t="s">
        <v>258</v>
      </c>
      <c r="G35" s="272" t="s">
        <v>185</v>
      </c>
      <c r="H35" s="228" t="s">
        <v>1233</v>
      </c>
      <c r="I35" s="139" t="s">
        <v>41</v>
      </c>
      <c r="J35" s="166"/>
      <c r="K35" s="169" t="s">
        <v>46</v>
      </c>
      <c r="L35" s="169" t="s">
        <v>46</v>
      </c>
      <c r="M35" s="169" t="s">
        <v>7</v>
      </c>
      <c r="N35" s="169" t="s">
        <v>56</v>
      </c>
      <c r="O35" s="240" t="s">
        <v>306</v>
      </c>
      <c r="P35" s="169" t="s">
        <v>81</v>
      </c>
      <c r="Q35" s="169" t="s">
        <v>87</v>
      </c>
      <c r="R35" s="169" t="s">
        <v>87</v>
      </c>
      <c r="S35" s="169" t="s">
        <v>55</v>
      </c>
      <c r="T35" s="17"/>
      <c r="U35" s="17"/>
      <c r="V35" s="17" t="s">
        <v>55</v>
      </c>
      <c r="W35" s="17" t="str">
        <f t="shared" si="0"/>
        <v>FunctionalPASS</v>
      </c>
      <c r="X35" s="17" t="str">
        <f t="shared" si="1"/>
        <v>FunctionalPASSFunctional</v>
      </c>
      <c r="AA35" s="52">
        <f>Help!F54</f>
        <v>0</v>
      </c>
    </row>
    <row r="36" spans="1:27" s="52" customFormat="1" ht="99.95" customHeight="1">
      <c r="A36" s="383" t="s">
        <v>1413</v>
      </c>
      <c r="B36" s="260" t="s">
        <v>1414</v>
      </c>
      <c r="C36" s="149" t="s">
        <v>1415</v>
      </c>
      <c r="D36" s="259" t="s">
        <v>1416</v>
      </c>
      <c r="E36" s="261" t="s">
        <v>1417</v>
      </c>
      <c r="F36" s="261" t="s">
        <v>567</v>
      </c>
      <c r="G36" s="272" t="s">
        <v>186</v>
      </c>
      <c r="H36" s="269" t="s">
        <v>1711</v>
      </c>
      <c r="I36" s="139" t="s">
        <v>41</v>
      </c>
      <c r="J36" s="166"/>
      <c r="K36" s="169" t="s">
        <v>46</v>
      </c>
      <c r="L36" s="169" t="s">
        <v>46</v>
      </c>
      <c r="M36" s="169" t="s">
        <v>7</v>
      </c>
      <c r="N36" s="169" t="s">
        <v>56</v>
      </c>
      <c r="O36" s="240" t="s">
        <v>306</v>
      </c>
      <c r="P36" s="169" t="s">
        <v>81</v>
      </c>
      <c r="Q36" s="169" t="s">
        <v>87</v>
      </c>
      <c r="R36" s="169" t="s">
        <v>87</v>
      </c>
      <c r="S36" s="169" t="s">
        <v>55</v>
      </c>
      <c r="T36" s="17"/>
      <c r="U36" s="17"/>
      <c r="V36" s="17" t="s">
        <v>55</v>
      </c>
      <c r="W36" s="17" t="str">
        <f t="shared" ref="W36:W39" si="2">V36&amp;I36</f>
        <v>FunctionalPASS</v>
      </c>
      <c r="X36" s="17" t="str">
        <f t="shared" ref="X36:X39" si="3">W36&amp;S36</f>
        <v>FunctionalPASSFunctional</v>
      </c>
    </row>
    <row r="37" spans="1:27" s="52" customFormat="1" ht="99.95" customHeight="1">
      <c r="A37" s="384"/>
      <c r="B37" s="284" t="s">
        <v>1414</v>
      </c>
      <c r="C37" s="149" t="s">
        <v>1415</v>
      </c>
      <c r="D37" s="285" t="s">
        <v>1419</v>
      </c>
      <c r="E37" s="286" t="s">
        <v>1418</v>
      </c>
      <c r="F37" s="286" t="s">
        <v>567</v>
      </c>
      <c r="G37" s="287" t="s">
        <v>187</v>
      </c>
      <c r="H37" s="288" t="s">
        <v>1711</v>
      </c>
      <c r="I37" s="139" t="s">
        <v>41</v>
      </c>
      <c r="J37" s="166"/>
      <c r="K37" s="169" t="s">
        <v>46</v>
      </c>
      <c r="L37" s="169" t="s">
        <v>46</v>
      </c>
      <c r="M37" s="169" t="s">
        <v>7</v>
      </c>
      <c r="N37" s="169" t="s">
        <v>56</v>
      </c>
      <c r="O37" s="240" t="s">
        <v>306</v>
      </c>
      <c r="P37" s="169" t="s">
        <v>81</v>
      </c>
      <c r="Q37" s="169" t="s">
        <v>87</v>
      </c>
      <c r="R37" s="169" t="s">
        <v>87</v>
      </c>
      <c r="S37" s="169" t="s">
        <v>55</v>
      </c>
      <c r="T37" s="17"/>
      <c r="U37" s="17"/>
      <c r="V37" s="17" t="s">
        <v>55</v>
      </c>
      <c r="W37" s="17" t="str">
        <f t="shared" ref="W37:W38" si="4">V37&amp;I37</f>
        <v>FunctionalPASS</v>
      </c>
      <c r="X37" s="17" t="str">
        <f t="shared" ref="X37:X38" si="5">W37&amp;S37</f>
        <v>FunctionalPASSFunctional</v>
      </c>
    </row>
    <row r="38" spans="1:27" s="52" customFormat="1" ht="99.95" customHeight="1">
      <c r="A38" s="384"/>
      <c r="B38" s="284" t="s">
        <v>1746</v>
      </c>
      <c r="C38" s="149" t="s">
        <v>1415</v>
      </c>
      <c r="D38" s="285" t="s">
        <v>1419</v>
      </c>
      <c r="E38" s="286" t="s">
        <v>1418</v>
      </c>
      <c r="F38" s="286" t="s">
        <v>567</v>
      </c>
      <c r="G38" s="287" t="s">
        <v>1745</v>
      </c>
      <c r="H38" s="288" t="s">
        <v>1711</v>
      </c>
      <c r="I38" s="139" t="s">
        <v>41</v>
      </c>
      <c r="J38" s="166"/>
      <c r="K38" s="169" t="s">
        <v>46</v>
      </c>
      <c r="L38" s="169" t="s">
        <v>46</v>
      </c>
      <c r="M38" s="169" t="s">
        <v>7</v>
      </c>
      <c r="N38" s="169" t="s">
        <v>56</v>
      </c>
      <c r="O38" s="240" t="s">
        <v>306</v>
      </c>
      <c r="P38" s="169"/>
      <c r="Q38" s="169"/>
      <c r="R38" s="169"/>
      <c r="S38" s="169" t="s">
        <v>55</v>
      </c>
      <c r="T38" s="17"/>
      <c r="U38" s="17"/>
      <c r="V38" s="17" t="s">
        <v>55</v>
      </c>
      <c r="W38" s="17" t="str">
        <f t="shared" si="4"/>
        <v>FunctionalPASS</v>
      </c>
      <c r="X38" s="17" t="str">
        <f t="shared" si="5"/>
        <v>FunctionalPASSFunctional</v>
      </c>
    </row>
    <row r="39" spans="1:27" s="52" customFormat="1" ht="99.95" customHeight="1">
      <c r="A39" s="385"/>
      <c r="B39" s="260" t="s">
        <v>1747</v>
      </c>
      <c r="C39" s="149" t="s">
        <v>1415</v>
      </c>
      <c r="D39" s="263" t="s">
        <v>1419</v>
      </c>
      <c r="E39" s="261" t="s">
        <v>1418</v>
      </c>
      <c r="F39" s="261" t="s">
        <v>567</v>
      </c>
      <c r="G39" s="272" t="s">
        <v>187</v>
      </c>
      <c r="H39" s="269" t="s">
        <v>1711</v>
      </c>
      <c r="I39" s="139" t="s">
        <v>41</v>
      </c>
      <c r="J39" s="166"/>
      <c r="K39" s="169" t="s">
        <v>46</v>
      </c>
      <c r="L39" s="169" t="s">
        <v>46</v>
      </c>
      <c r="M39" s="169" t="s">
        <v>7</v>
      </c>
      <c r="N39" s="169" t="s">
        <v>56</v>
      </c>
      <c r="O39" s="240" t="s">
        <v>306</v>
      </c>
      <c r="P39" s="169" t="s">
        <v>81</v>
      </c>
      <c r="Q39" s="169" t="s">
        <v>87</v>
      </c>
      <c r="R39" s="169" t="s">
        <v>87</v>
      </c>
      <c r="S39" s="169" t="s">
        <v>55</v>
      </c>
      <c r="T39" s="17"/>
      <c r="U39" s="17"/>
      <c r="V39" s="17" t="s">
        <v>55</v>
      </c>
      <c r="W39" s="17" t="str">
        <f t="shared" si="2"/>
        <v>FunctionalPASS</v>
      </c>
      <c r="X39" s="17" t="str">
        <f t="shared" si="3"/>
        <v>FunctionalPASSFunctional</v>
      </c>
    </row>
    <row r="40" spans="1:27" ht="99.95" customHeight="1">
      <c r="A40" s="399" t="s">
        <v>452</v>
      </c>
      <c r="B40" s="227" t="s">
        <v>810</v>
      </c>
      <c r="C40" s="149" t="s">
        <v>453</v>
      </c>
      <c r="D40" s="384"/>
      <c r="E40" s="390"/>
      <c r="F40" s="242" t="s">
        <v>568</v>
      </c>
      <c r="G40" s="272" t="s">
        <v>188</v>
      </c>
      <c r="H40" s="228" t="s">
        <v>1234</v>
      </c>
      <c r="I40" s="139" t="s">
        <v>41</v>
      </c>
      <c r="J40" s="166"/>
      <c r="K40" s="169" t="s">
        <v>46</v>
      </c>
      <c r="L40" s="169" t="s">
        <v>46</v>
      </c>
      <c r="M40" s="169" t="s">
        <v>7</v>
      </c>
      <c r="N40" s="169" t="s">
        <v>56</v>
      </c>
      <c r="O40" s="240" t="s">
        <v>306</v>
      </c>
      <c r="P40" s="169" t="s">
        <v>81</v>
      </c>
      <c r="Q40" s="169" t="s">
        <v>87</v>
      </c>
      <c r="R40" s="169" t="s">
        <v>87</v>
      </c>
      <c r="S40" s="169" t="s">
        <v>55</v>
      </c>
      <c r="V40" s="17" t="s">
        <v>55</v>
      </c>
      <c r="W40" s="17" t="str">
        <f>V40&amp;I40</f>
        <v>FunctionalPASS</v>
      </c>
      <c r="X40" s="17" t="str">
        <f>W40&amp;S40</f>
        <v>FunctionalPASSFunctional</v>
      </c>
    </row>
    <row r="41" spans="1:27" ht="99.95" customHeight="1">
      <c r="A41" s="399"/>
      <c r="B41" s="227" t="s">
        <v>811</v>
      </c>
      <c r="C41" s="149" t="s">
        <v>453</v>
      </c>
      <c r="D41" s="384"/>
      <c r="E41" s="390"/>
      <c r="F41" s="242" t="s">
        <v>568</v>
      </c>
      <c r="G41" s="272" t="s">
        <v>189</v>
      </c>
      <c r="H41" s="228" t="s">
        <v>1234</v>
      </c>
      <c r="I41" s="139" t="s">
        <v>42</v>
      </c>
      <c r="J41" s="166" t="s">
        <v>1727</v>
      </c>
      <c r="K41" s="169" t="s">
        <v>46</v>
      </c>
      <c r="L41" s="169" t="s">
        <v>46</v>
      </c>
      <c r="M41" s="169" t="s">
        <v>7</v>
      </c>
      <c r="N41" s="169" t="s">
        <v>56</v>
      </c>
      <c r="O41" s="240" t="s">
        <v>306</v>
      </c>
      <c r="P41" s="169" t="s">
        <v>81</v>
      </c>
      <c r="Q41" s="169" t="s">
        <v>87</v>
      </c>
      <c r="R41" s="169" t="s">
        <v>87</v>
      </c>
      <c r="S41" s="169" t="s">
        <v>55</v>
      </c>
      <c r="V41" s="17" t="s">
        <v>55</v>
      </c>
      <c r="W41" s="17" t="str">
        <f>V41&amp;I41</f>
        <v>FunctionalFAIL</v>
      </c>
      <c r="X41" s="17" t="str">
        <f>W41&amp;S41</f>
        <v>FunctionalFAILFunctional</v>
      </c>
    </row>
    <row r="42" spans="1:27" ht="99.95" customHeight="1">
      <c r="A42" s="399"/>
      <c r="B42" s="151" t="s">
        <v>456</v>
      </c>
      <c r="C42" s="149" t="s">
        <v>453</v>
      </c>
      <c r="D42" s="385"/>
      <c r="E42" s="391"/>
      <c r="F42" s="243" t="s">
        <v>568</v>
      </c>
      <c r="G42" s="272" t="s">
        <v>454</v>
      </c>
      <c r="H42" s="228" t="s">
        <v>1234</v>
      </c>
      <c r="I42" s="139" t="s">
        <v>41</v>
      </c>
      <c r="J42" s="166"/>
      <c r="K42" s="169" t="s">
        <v>46</v>
      </c>
      <c r="L42" s="169" t="s">
        <v>46</v>
      </c>
      <c r="M42" s="169" t="s">
        <v>7</v>
      </c>
      <c r="N42" s="169" t="s">
        <v>56</v>
      </c>
      <c r="O42" s="240" t="s">
        <v>306</v>
      </c>
      <c r="P42" s="169" t="s">
        <v>81</v>
      </c>
      <c r="Q42" s="169" t="s">
        <v>87</v>
      </c>
      <c r="R42" s="169" t="s">
        <v>87</v>
      </c>
      <c r="S42" s="169" t="s">
        <v>55</v>
      </c>
      <c r="V42" s="17" t="s">
        <v>55</v>
      </c>
      <c r="W42" s="17" t="str">
        <f t="shared" si="0"/>
        <v>FunctionalPASS</v>
      </c>
      <c r="X42" s="17" t="str">
        <f t="shared" si="1"/>
        <v>FunctionalPASSFunctional</v>
      </c>
    </row>
    <row r="43" spans="1:27" ht="99.95" customHeight="1">
      <c r="A43" s="379" t="s">
        <v>166</v>
      </c>
      <c r="B43" s="380"/>
      <c r="C43" s="380"/>
      <c r="D43" s="380"/>
      <c r="E43" s="56"/>
      <c r="F43" s="56"/>
      <c r="G43" s="56"/>
      <c r="H43" s="56" t="s">
        <v>457</v>
      </c>
      <c r="I43" s="57"/>
      <c r="J43" s="56"/>
      <c r="K43" s="57"/>
      <c r="L43" s="57"/>
      <c r="M43" s="57"/>
      <c r="N43" s="57"/>
      <c r="O43" s="57"/>
      <c r="P43" s="57"/>
      <c r="Q43" s="57"/>
      <c r="R43" s="57"/>
      <c r="S43" s="57"/>
      <c r="V43" s="17" t="s">
        <v>55</v>
      </c>
      <c r="W43" s="17" t="str">
        <f>V43&amp;I43</f>
        <v>Functional</v>
      </c>
      <c r="X43" s="17" t="str">
        <f>W43&amp;S43</f>
        <v>Functional</v>
      </c>
    </row>
    <row r="44" spans="1:27" ht="99.95" customHeight="1">
      <c r="A44" s="368" t="s">
        <v>169</v>
      </c>
      <c r="B44" s="368" t="s">
        <v>291</v>
      </c>
      <c r="C44" s="149" t="s">
        <v>142</v>
      </c>
      <c r="D44" s="370" t="s">
        <v>1736</v>
      </c>
      <c r="E44" s="381" t="s">
        <v>302</v>
      </c>
      <c r="F44" s="224" t="s">
        <v>568</v>
      </c>
      <c r="G44" s="272" t="s">
        <v>455</v>
      </c>
      <c r="H44" s="228" t="s">
        <v>1235</v>
      </c>
      <c r="I44" s="139" t="s">
        <v>41</v>
      </c>
      <c r="J44" s="166"/>
      <c r="K44" s="169" t="s">
        <v>46</v>
      </c>
      <c r="L44" s="169" t="s">
        <v>46</v>
      </c>
      <c r="M44" s="169" t="s">
        <v>7</v>
      </c>
      <c r="N44" s="169"/>
      <c r="O44" s="240" t="s">
        <v>305</v>
      </c>
      <c r="P44" s="169" t="s">
        <v>81</v>
      </c>
      <c r="Q44" s="169" t="s">
        <v>86</v>
      </c>
      <c r="R44" s="169" t="s">
        <v>86</v>
      </c>
      <c r="S44" s="169" t="s">
        <v>55</v>
      </c>
      <c r="V44" s="17" t="s">
        <v>55</v>
      </c>
      <c r="W44" s="17" t="str">
        <f>V44&amp;I44</f>
        <v>FunctionalPASS</v>
      </c>
      <c r="X44" s="17" t="str">
        <f>W44&amp;S44</f>
        <v>FunctionalPASSFunctional</v>
      </c>
    </row>
    <row r="45" spans="1:27" ht="99.95" customHeight="1">
      <c r="A45" s="369"/>
      <c r="B45" s="369"/>
      <c r="C45" s="229" t="s">
        <v>143</v>
      </c>
      <c r="D45" s="371"/>
      <c r="E45" s="382"/>
      <c r="F45" s="224" t="s">
        <v>568</v>
      </c>
      <c r="G45" s="272" t="s">
        <v>1528</v>
      </c>
      <c r="H45" s="228" t="s">
        <v>1235</v>
      </c>
      <c r="I45" s="139" t="s">
        <v>41</v>
      </c>
      <c r="J45" s="166"/>
      <c r="K45" s="169" t="s">
        <v>46</v>
      </c>
      <c r="L45" s="169" t="s">
        <v>46</v>
      </c>
      <c r="M45" s="169" t="s">
        <v>7</v>
      </c>
      <c r="N45" s="169"/>
      <c r="O45" s="240" t="s">
        <v>305</v>
      </c>
      <c r="P45" s="169" t="s">
        <v>81</v>
      </c>
      <c r="Q45" s="169" t="s">
        <v>86</v>
      </c>
      <c r="R45" s="169" t="s">
        <v>86</v>
      </c>
      <c r="S45" s="169" t="s">
        <v>55</v>
      </c>
      <c r="V45" s="17" t="s">
        <v>55</v>
      </c>
      <c r="W45" s="17" t="str">
        <f t="shared" ref="W45:W64" si="6">V45&amp;I45</f>
        <v>FunctionalPASS</v>
      </c>
      <c r="X45" s="17" t="str">
        <f t="shared" ref="X45:X64" si="7">W45&amp;S45</f>
        <v>FunctionalPASSFunctional</v>
      </c>
    </row>
    <row r="46" spans="1:27" ht="99.95" customHeight="1">
      <c r="A46" s="369"/>
      <c r="B46" s="369"/>
      <c r="C46" s="229" t="s">
        <v>144</v>
      </c>
      <c r="D46" s="371"/>
      <c r="E46" s="382"/>
      <c r="F46" s="224" t="s">
        <v>568</v>
      </c>
      <c r="G46" s="272" t="s">
        <v>1529</v>
      </c>
      <c r="H46" s="228" t="s">
        <v>1235</v>
      </c>
      <c r="I46" s="139" t="s">
        <v>41</v>
      </c>
      <c r="J46" s="166"/>
      <c r="K46" s="169" t="s">
        <v>46</v>
      </c>
      <c r="L46" s="169" t="s">
        <v>46</v>
      </c>
      <c r="M46" s="169" t="s">
        <v>7</v>
      </c>
      <c r="N46" s="169"/>
      <c r="O46" s="240" t="s">
        <v>305</v>
      </c>
      <c r="P46" s="169" t="s">
        <v>81</v>
      </c>
      <c r="Q46" s="169" t="s">
        <v>86</v>
      </c>
      <c r="R46" s="169" t="s">
        <v>86</v>
      </c>
      <c r="S46" s="169" t="s">
        <v>55</v>
      </c>
      <c r="V46" s="17" t="s">
        <v>55</v>
      </c>
      <c r="W46" s="17" t="str">
        <f t="shared" si="6"/>
        <v>FunctionalPASS</v>
      </c>
      <c r="X46" s="17" t="str">
        <f t="shared" si="7"/>
        <v>FunctionalPASSFunctional</v>
      </c>
    </row>
    <row r="47" spans="1:27" ht="99.95" customHeight="1">
      <c r="A47" s="369"/>
      <c r="B47" s="369"/>
      <c r="C47" s="229" t="s">
        <v>145</v>
      </c>
      <c r="D47" s="371"/>
      <c r="E47" s="382"/>
      <c r="F47" s="224" t="s">
        <v>568</v>
      </c>
      <c r="G47" s="272" t="s">
        <v>1530</v>
      </c>
      <c r="H47" s="228" t="s">
        <v>1235</v>
      </c>
      <c r="I47" s="139" t="s">
        <v>41</v>
      </c>
      <c r="J47" s="166"/>
      <c r="K47" s="169" t="s">
        <v>46</v>
      </c>
      <c r="L47" s="169" t="s">
        <v>46</v>
      </c>
      <c r="M47" s="169" t="s">
        <v>7</v>
      </c>
      <c r="N47" s="169" t="s">
        <v>56</v>
      </c>
      <c r="O47" s="240" t="s">
        <v>305</v>
      </c>
      <c r="P47" s="169" t="s">
        <v>81</v>
      </c>
      <c r="Q47" s="169" t="s">
        <v>86</v>
      </c>
      <c r="R47" s="169" t="s">
        <v>86</v>
      </c>
      <c r="S47" s="169" t="s">
        <v>55</v>
      </c>
      <c r="V47" s="17" t="s">
        <v>55</v>
      </c>
      <c r="W47" s="17" t="str">
        <f t="shared" si="6"/>
        <v>FunctionalPASS</v>
      </c>
      <c r="X47" s="17" t="str">
        <f t="shared" si="7"/>
        <v>FunctionalPASSFunctional</v>
      </c>
    </row>
    <row r="48" spans="1:27" ht="99.95" customHeight="1">
      <c r="A48" s="372"/>
      <c r="B48" s="372"/>
      <c r="C48" s="229" t="s">
        <v>146</v>
      </c>
      <c r="D48" s="371"/>
      <c r="E48" s="393"/>
      <c r="F48" s="224" t="s">
        <v>568</v>
      </c>
      <c r="G48" s="272" t="s">
        <v>1531</v>
      </c>
      <c r="H48" s="228" t="s">
        <v>1235</v>
      </c>
      <c r="I48" s="139" t="s">
        <v>41</v>
      </c>
      <c r="J48" s="166"/>
      <c r="K48" s="169" t="s">
        <v>46</v>
      </c>
      <c r="L48" s="169" t="s">
        <v>46</v>
      </c>
      <c r="M48" s="169" t="s">
        <v>7</v>
      </c>
      <c r="N48" s="169"/>
      <c r="O48" s="240" t="s">
        <v>305</v>
      </c>
      <c r="P48" s="169" t="s">
        <v>81</v>
      </c>
      <c r="Q48" s="169" t="s">
        <v>86</v>
      </c>
      <c r="R48" s="169" t="s">
        <v>86</v>
      </c>
      <c r="S48" s="169" t="s">
        <v>55</v>
      </c>
      <c r="V48" s="17" t="s">
        <v>55</v>
      </c>
      <c r="W48" s="17" t="str">
        <f t="shared" si="6"/>
        <v>FunctionalPASS</v>
      </c>
      <c r="X48" s="17" t="str">
        <f t="shared" si="7"/>
        <v>FunctionalPASSFunctional</v>
      </c>
    </row>
    <row r="49" spans="1:24" ht="99.95" customHeight="1">
      <c r="A49" s="368" t="s">
        <v>170</v>
      </c>
      <c r="B49" s="368" t="s">
        <v>291</v>
      </c>
      <c r="C49" s="244" t="s">
        <v>151</v>
      </c>
      <c r="D49" s="397" t="s">
        <v>308</v>
      </c>
      <c r="E49" s="381" t="s">
        <v>302</v>
      </c>
      <c r="F49" s="224" t="s">
        <v>568</v>
      </c>
      <c r="G49" s="272" t="s">
        <v>1532</v>
      </c>
      <c r="H49" s="207" t="s">
        <v>1236</v>
      </c>
      <c r="I49" s="139" t="s">
        <v>41</v>
      </c>
      <c r="J49" s="166"/>
      <c r="K49" s="246" t="s">
        <v>46</v>
      </c>
      <c r="L49" s="246" t="s">
        <v>46</v>
      </c>
      <c r="M49" s="169" t="s">
        <v>7</v>
      </c>
      <c r="N49" s="169"/>
      <c r="O49" s="240" t="s">
        <v>305</v>
      </c>
      <c r="P49" s="246" t="s">
        <v>81</v>
      </c>
      <c r="Q49" s="246" t="s">
        <v>86</v>
      </c>
      <c r="R49" s="246" t="s">
        <v>86</v>
      </c>
      <c r="S49" s="169" t="s">
        <v>55</v>
      </c>
      <c r="V49" s="17" t="s">
        <v>55</v>
      </c>
      <c r="W49" s="17" t="str">
        <f t="shared" si="6"/>
        <v>FunctionalPASS</v>
      </c>
      <c r="X49" s="17" t="str">
        <f t="shared" si="7"/>
        <v>FunctionalPASSFunctional</v>
      </c>
    </row>
    <row r="50" spans="1:24" ht="99.95" customHeight="1">
      <c r="A50" s="369"/>
      <c r="B50" s="369"/>
      <c r="C50" s="229" t="s">
        <v>147</v>
      </c>
      <c r="D50" s="397"/>
      <c r="E50" s="382"/>
      <c r="F50" s="224" t="s">
        <v>568</v>
      </c>
      <c r="G50" s="272" t="s">
        <v>190</v>
      </c>
      <c r="H50" s="207" t="s">
        <v>1236</v>
      </c>
      <c r="I50" s="139" t="s">
        <v>41</v>
      </c>
      <c r="J50" s="166"/>
      <c r="K50" s="169" t="s">
        <v>46</v>
      </c>
      <c r="L50" s="169" t="s">
        <v>46</v>
      </c>
      <c r="M50" s="169" t="s">
        <v>7</v>
      </c>
      <c r="N50" s="169" t="s">
        <v>56</v>
      </c>
      <c r="O50" s="240" t="s">
        <v>305</v>
      </c>
      <c r="P50" s="169" t="s">
        <v>81</v>
      </c>
      <c r="Q50" s="169" t="s">
        <v>86</v>
      </c>
      <c r="R50" s="169" t="s">
        <v>86</v>
      </c>
      <c r="S50" s="169" t="s">
        <v>55</v>
      </c>
      <c r="V50" s="17" t="s">
        <v>55</v>
      </c>
      <c r="W50" s="17" t="str">
        <f t="shared" si="6"/>
        <v>FunctionalPASS</v>
      </c>
      <c r="X50" s="17" t="str">
        <f t="shared" si="7"/>
        <v>FunctionalPASSFunctional</v>
      </c>
    </row>
    <row r="51" spans="1:24" ht="99.95" customHeight="1">
      <c r="A51" s="369"/>
      <c r="B51" s="369"/>
      <c r="C51" s="229" t="s">
        <v>148</v>
      </c>
      <c r="D51" s="397"/>
      <c r="E51" s="382"/>
      <c r="F51" s="224" t="s">
        <v>568</v>
      </c>
      <c r="G51" s="272" t="s">
        <v>191</v>
      </c>
      <c r="H51" s="207" t="s">
        <v>1236</v>
      </c>
      <c r="I51" s="139" t="s">
        <v>41</v>
      </c>
      <c r="J51" s="166"/>
      <c r="K51" s="169" t="s">
        <v>46</v>
      </c>
      <c r="L51" s="169" t="s">
        <v>46</v>
      </c>
      <c r="M51" s="169" t="s">
        <v>7</v>
      </c>
      <c r="N51" s="169"/>
      <c r="O51" s="240" t="s">
        <v>305</v>
      </c>
      <c r="P51" s="169" t="s">
        <v>81</v>
      </c>
      <c r="Q51" s="169" t="s">
        <v>86</v>
      </c>
      <c r="R51" s="169" t="s">
        <v>86</v>
      </c>
      <c r="S51" s="169" t="s">
        <v>55</v>
      </c>
      <c r="V51" s="17" t="s">
        <v>55</v>
      </c>
      <c r="W51" s="17" t="str">
        <f t="shared" si="6"/>
        <v>FunctionalPASS</v>
      </c>
      <c r="X51" s="17" t="str">
        <f t="shared" si="7"/>
        <v>FunctionalPASSFunctional</v>
      </c>
    </row>
    <row r="52" spans="1:24" ht="99.95" customHeight="1">
      <c r="A52" s="369"/>
      <c r="B52" s="369"/>
      <c r="C52" s="229" t="s">
        <v>149</v>
      </c>
      <c r="D52" s="397"/>
      <c r="E52" s="382"/>
      <c r="F52" s="224" t="s">
        <v>568</v>
      </c>
      <c r="G52" s="272" t="s">
        <v>192</v>
      </c>
      <c r="H52" s="207" t="s">
        <v>1236</v>
      </c>
      <c r="I52" s="139" t="s">
        <v>41</v>
      </c>
      <c r="J52" s="166"/>
      <c r="K52" s="169" t="s">
        <v>46</v>
      </c>
      <c r="L52" s="169" t="s">
        <v>46</v>
      </c>
      <c r="M52" s="169" t="s">
        <v>7</v>
      </c>
      <c r="N52" s="169"/>
      <c r="O52" s="240" t="s">
        <v>305</v>
      </c>
      <c r="P52" s="169" t="s">
        <v>81</v>
      </c>
      <c r="Q52" s="169" t="s">
        <v>86</v>
      </c>
      <c r="R52" s="169" t="s">
        <v>86</v>
      </c>
      <c r="S52" s="169" t="s">
        <v>55</v>
      </c>
      <c r="V52" s="17" t="s">
        <v>55</v>
      </c>
      <c r="W52" s="17" t="str">
        <f t="shared" si="6"/>
        <v>FunctionalPASS</v>
      </c>
      <c r="X52" s="17" t="str">
        <f t="shared" si="7"/>
        <v>FunctionalPASSFunctional</v>
      </c>
    </row>
    <row r="53" spans="1:24" ht="99.95" customHeight="1">
      <c r="A53" s="369"/>
      <c r="B53" s="369"/>
      <c r="C53" s="229" t="s">
        <v>150</v>
      </c>
      <c r="D53" s="397"/>
      <c r="E53" s="382"/>
      <c r="F53" s="224" t="s">
        <v>568</v>
      </c>
      <c r="G53" s="272" t="s">
        <v>193</v>
      </c>
      <c r="H53" s="207" t="s">
        <v>1236</v>
      </c>
      <c r="I53" s="139" t="s">
        <v>41</v>
      </c>
      <c r="J53" s="166" t="s">
        <v>1737</v>
      </c>
      <c r="K53" s="169" t="s">
        <v>46</v>
      </c>
      <c r="L53" s="169" t="s">
        <v>46</v>
      </c>
      <c r="M53" s="169" t="s">
        <v>7</v>
      </c>
      <c r="N53" s="169"/>
      <c r="O53" s="240" t="s">
        <v>305</v>
      </c>
      <c r="P53" s="169" t="s">
        <v>81</v>
      </c>
      <c r="Q53" s="169" t="s">
        <v>86</v>
      </c>
      <c r="R53" s="169" t="s">
        <v>86</v>
      </c>
      <c r="S53" s="169" t="s">
        <v>55</v>
      </c>
      <c r="V53" s="17" t="s">
        <v>55</v>
      </c>
      <c r="W53" s="17" t="str">
        <f t="shared" si="6"/>
        <v>FunctionalPASS</v>
      </c>
      <c r="X53" s="17" t="str">
        <f t="shared" si="7"/>
        <v>FunctionalPASSFunctional</v>
      </c>
    </row>
    <row r="54" spans="1:24" ht="99.95" customHeight="1">
      <c r="A54" s="372"/>
      <c r="B54" s="372"/>
      <c r="C54" s="225" t="s">
        <v>152</v>
      </c>
      <c r="D54" s="397"/>
      <c r="E54" s="393"/>
      <c r="F54" s="224" t="s">
        <v>568</v>
      </c>
      <c r="G54" s="272" t="s">
        <v>194</v>
      </c>
      <c r="H54" s="207" t="s">
        <v>1236</v>
      </c>
      <c r="I54" s="139" t="s">
        <v>41</v>
      </c>
      <c r="J54" s="166" t="s">
        <v>1738</v>
      </c>
      <c r="K54" s="247" t="s">
        <v>46</v>
      </c>
      <c r="L54" s="247" t="s">
        <v>46</v>
      </c>
      <c r="M54" s="247" t="s">
        <v>7</v>
      </c>
      <c r="N54" s="247"/>
      <c r="O54" s="248" t="s">
        <v>305</v>
      </c>
      <c r="P54" s="247" t="s">
        <v>81</v>
      </c>
      <c r="Q54" s="247" t="s">
        <v>86</v>
      </c>
      <c r="R54" s="247" t="s">
        <v>86</v>
      </c>
      <c r="S54" s="247" t="s">
        <v>55</v>
      </c>
      <c r="V54" s="17" t="s">
        <v>55</v>
      </c>
      <c r="W54" s="17" t="str">
        <f t="shared" si="6"/>
        <v>FunctionalPASS</v>
      </c>
      <c r="X54" s="17" t="str">
        <f t="shared" si="7"/>
        <v>FunctionalPASSFunctional</v>
      </c>
    </row>
    <row r="55" spans="1:24" ht="99.95" customHeight="1">
      <c r="A55" s="370" t="s">
        <v>387</v>
      </c>
      <c r="B55" s="370" t="s">
        <v>291</v>
      </c>
      <c r="C55" s="225" t="s">
        <v>389</v>
      </c>
      <c r="D55" s="370" t="s">
        <v>308</v>
      </c>
      <c r="E55" s="274" t="s">
        <v>1694</v>
      </c>
      <c r="F55" s="224" t="s">
        <v>568</v>
      </c>
      <c r="G55" s="272" t="s">
        <v>195</v>
      </c>
      <c r="H55" s="228" t="s">
        <v>1237</v>
      </c>
      <c r="I55" s="139" t="s">
        <v>41</v>
      </c>
      <c r="J55" s="166"/>
      <c r="K55" s="247" t="s">
        <v>46</v>
      </c>
      <c r="L55" s="247" t="s">
        <v>46</v>
      </c>
      <c r="M55" s="247" t="s">
        <v>7</v>
      </c>
      <c r="N55" s="169" t="s">
        <v>56</v>
      </c>
      <c r="O55" s="240" t="s">
        <v>305</v>
      </c>
      <c r="P55" s="247"/>
      <c r="Q55" s="247"/>
      <c r="R55" s="247"/>
      <c r="S55" s="247" t="s">
        <v>55</v>
      </c>
      <c r="V55" s="17" t="s">
        <v>55</v>
      </c>
      <c r="W55" s="17" t="str">
        <f t="shared" si="6"/>
        <v>FunctionalPASS</v>
      </c>
      <c r="X55" s="17" t="str">
        <f t="shared" si="7"/>
        <v>FunctionalPASSFunctional</v>
      </c>
    </row>
    <row r="56" spans="1:24" ht="99.95" customHeight="1">
      <c r="A56" s="392"/>
      <c r="B56" s="392"/>
      <c r="C56" s="225" t="s">
        <v>388</v>
      </c>
      <c r="D56" s="392"/>
      <c r="E56" s="273" t="s">
        <v>1695</v>
      </c>
      <c r="F56" s="224" t="s">
        <v>568</v>
      </c>
      <c r="G56" s="272" t="s">
        <v>196</v>
      </c>
      <c r="H56" s="228" t="s">
        <v>1238</v>
      </c>
      <c r="I56" s="139" t="s">
        <v>41</v>
      </c>
      <c r="J56" s="166"/>
      <c r="K56" s="247" t="s">
        <v>46</v>
      </c>
      <c r="L56" s="247" t="s">
        <v>46</v>
      </c>
      <c r="M56" s="247" t="s">
        <v>7</v>
      </c>
      <c r="N56" s="169" t="s">
        <v>56</v>
      </c>
      <c r="O56" s="240" t="s">
        <v>305</v>
      </c>
      <c r="P56" s="247"/>
      <c r="Q56" s="247"/>
      <c r="R56" s="247"/>
      <c r="S56" s="247" t="s">
        <v>55</v>
      </c>
      <c r="V56" s="17" t="s">
        <v>55</v>
      </c>
      <c r="W56" s="17" t="str">
        <f t="shared" si="6"/>
        <v>FunctionalPASS</v>
      </c>
      <c r="X56" s="17" t="str">
        <f t="shared" si="7"/>
        <v>FunctionalPASSFunctional</v>
      </c>
    </row>
    <row r="57" spans="1:24" ht="99.95" customHeight="1">
      <c r="A57" s="397" t="s">
        <v>380</v>
      </c>
      <c r="B57" s="397" t="s">
        <v>381</v>
      </c>
      <c r="C57" s="225" t="s">
        <v>382</v>
      </c>
      <c r="D57" s="370" t="s">
        <v>308</v>
      </c>
      <c r="E57" s="370" t="s">
        <v>302</v>
      </c>
      <c r="F57" s="224" t="s">
        <v>568</v>
      </c>
      <c r="G57" s="272" t="s">
        <v>197</v>
      </c>
      <c r="H57" s="228" t="s">
        <v>1238</v>
      </c>
      <c r="I57" s="139" t="s">
        <v>41</v>
      </c>
      <c r="J57" s="166"/>
      <c r="K57" s="247" t="s">
        <v>46</v>
      </c>
      <c r="L57" s="247" t="s">
        <v>46</v>
      </c>
      <c r="M57" s="247" t="s">
        <v>7</v>
      </c>
      <c r="N57" s="169" t="s">
        <v>56</v>
      </c>
      <c r="O57" s="240" t="s">
        <v>305</v>
      </c>
      <c r="P57" s="247"/>
      <c r="Q57" s="247"/>
      <c r="R57" s="247"/>
      <c r="S57" s="247" t="s">
        <v>55</v>
      </c>
      <c r="V57" s="17" t="s">
        <v>55</v>
      </c>
      <c r="W57" s="17" t="str">
        <f t="shared" si="6"/>
        <v>FunctionalPASS</v>
      </c>
      <c r="X57" s="17" t="str">
        <f t="shared" si="7"/>
        <v>FunctionalPASSFunctional</v>
      </c>
    </row>
    <row r="58" spans="1:24" ht="99.95" customHeight="1">
      <c r="A58" s="397"/>
      <c r="B58" s="397"/>
      <c r="C58" s="225" t="s">
        <v>383</v>
      </c>
      <c r="D58" s="371"/>
      <c r="E58" s="371"/>
      <c r="F58" s="224" t="s">
        <v>568</v>
      </c>
      <c r="G58" s="272" t="s">
        <v>198</v>
      </c>
      <c r="H58" s="228" t="s">
        <v>1238</v>
      </c>
      <c r="I58" s="139" t="s">
        <v>41</v>
      </c>
      <c r="J58" s="166"/>
      <c r="K58" s="247" t="s">
        <v>46</v>
      </c>
      <c r="L58" s="247" t="s">
        <v>46</v>
      </c>
      <c r="M58" s="247" t="s">
        <v>7</v>
      </c>
      <c r="N58" s="169" t="s">
        <v>56</v>
      </c>
      <c r="O58" s="240" t="s">
        <v>305</v>
      </c>
      <c r="P58" s="247"/>
      <c r="Q58" s="247"/>
      <c r="R58" s="247"/>
      <c r="S58" s="247" t="s">
        <v>55</v>
      </c>
      <c r="V58" s="17" t="s">
        <v>55</v>
      </c>
      <c r="W58" s="17" t="str">
        <f t="shared" si="6"/>
        <v>FunctionalPASS</v>
      </c>
      <c r="X58" s="17" t="str">
        <f t="shared" si="7"/>
        <v>FunctionalPASSFunctional</v>
      </c>
    </row>
    <row r="59" spans="1:24" ht="99.95" customHeight="1">
      <c r="A59" s="397"/>
      <c r="B59" s="397"/>
      <c r="C59" s="225" t="s">
        <v>384</v>
      </c>
      <c r="D59" s="392"/>
      <c r="E59" s="392"/>
      <c r="F59" s="224" t="s">
        <v>568</v>
      </c>
      <c r="G59" s="272" t="s">
        <v>199</v>
      </c>
      <c r="H59" s="228" t="s">
        <v>1238</v>
      </c>
      <c r="I59" s="139" t="s">
        <v>41</v>
      </c>
      <c r="J59" s="166"/>
      <c r="K59" s="247" t="s">
        <v>46</v>
      </c>
      <c r="L59" s="247" t="s">
        <v>46</v>
      </c>
      <c r="M59" s="247" t="s">
        <v>7</v>
      </c>
      <c r="N59" s="169" t="s">
        <v>56</v>
      </c>
      <c r="O59" s="240" t="s">
        <v>305</v>
      </c>
      <c r="P59" s="247"/>
      <c r="Q59" s="247"/>
      <c r="R59" s="247"/>
      <c r="S59" s="247" t="s">
        <v>55</v>
      </c>
      <c r="V59" s="17" t="s">
        <v>55</v>
      </c>
      <c r="W59" s="17" t="str">
        <f t="shared" si="6"/>
        <v>FunctionalPASS</v>
      </c>
      <c r="X59" s="17" t="str">
        <f t="shared" si="7"/>
        <v>FunctionalPASSFunctional</v>
      </c>
    </row>
    <row r="60" spans="1:24" ht="99.95" customHeight="1">
      <c r="A60" s="371" t="s">
        <v>385</v>
      </c>
      <c r="B60" s="370" t="s">
        <v>381</v>
      </c>
      <c r="C60" s="225" t="s">
        <v>382</v>
      </c>
      <c r="D60" s="370" t="s">
        <v>308</v>
      </c>
      <c r="E60" s="370" t="s">
        <v>302</v>
      </c>
      <c r="F60" s="224" t="s">
        <v>258</v>
      </c>
      <c r="G60" s="272" t="s">
        <v>200</v>
      </c>
      <c r="H60" s="228" t="s">
        <v>1238</v>
      </c>
      <c r="I60" s="139" t="s">
        <v>41</v>
      </c>
      <c r="J60" s="166"/>
      <c r="K60" s="247" t="s">
        <v>46</v>
      </c>
      <c r="L60" s="247" t="s">
        <v>46</v>
      </c>
      <c r="M60" s="247" t="s">
        <v>7</v>
      </c>
      <c r="N60" s="169" t="s">
        <v>56</v>
      </c>
      <c r="O60" s="240" t="s">
        <v>305</v>
      </c>
      <c r="P60" s="247"/>
      <c r="Q60" s="247"/>
      <c r="R60" s="247"/>
      <c r="S60" s="247" t="s">
        <v>55</v>
      </c>
      <c r="V60" s="17" t="s">
        <v>55</v>
      </c>
      <c r="W60" s="17" t="str">
        <f t="shared" si="6"/>
        <v>FunctionalPASS</v>
      </c>
      <c r="X60" s="17" t="str">
        <f t="shared" si="7"/>
        <v>FunctionalPASSFunctional</v>
      </c>
    </row>
    <row r="61" spans="1:24" ht="99.95" customHeight="1">
      <c r="A61" s="371"/>
      <c r="B61" s="371"/>
      <c r="C61" s="225" t="s">
        <v>383</v>
      </c>
      <c r="D61" s="371"/>
      <c r="E61" s="371"/>
      <c r="F61" s="224" t="s">
        <v>258</v>
      </c>
      <c r="G61" s="272" t="s">
        <v>201</v>
      </c>
      <c r="H61" s="228" t="s">
        <v>1238</v>
      </c>
      <c r="I61" s="139" t="s">
        <v>41</v>
      </c>
      <c r="J61" s="166"/>
      <c r="K61" s="247" t="s">
        <v>46</v>
      </c>
      <c r="L61" s="247" t="s">
        <v>46</v>
      </c>
      <c r="M61" s="247" t="s">
        <v>7</v>
      </c>
      <c r="N61" s="169" t="s">
        <v>56</v>
      </c>
      <c r="O61" s="240" t="s">
        <v>305</v>
      </c>
      <c r="P61" s="247"/>
      <c r="Q61" s="247"/>
      <c r="R61" s="247"/>
      <c r="S61" s="247" t="s">
        <v>55</v>
      </c>
      <c r="V61" s="17" t="s">
        <v>55</v>
      </c>
      <c r="W61" s="17" t="str">
        <f t="shared" si="6"/>
        <v>FunctionalPASS</v>
      </c>
      <c r="X61" s="17" t="str">
        <f t="shared" si="7"/>
        <v>FunctionalPASSFunctional</v>
      </c>
    </row>
    <row r="62" spans="1:24" ht="99.95" customHeight="1">
      <c r="A62" s="371"/>
      <c r="B62" s="371"/>
      <c r="C62" s="225" t="s">
        <v>384</v>
      </c>
      <c r="D62" s="392"/>
      <c r="E62" s="392"/>
      <c r="F62" s="224" t="s">
        <v>258</v>
      </c>
      <c r="G62" s="272" t="s">
        <v>202</v>
      </c>
      <c r="H62" s="228" t="s">
        <v>1238</v>
      </c>
      <c r="I62" s="139" t="s">
        <v>41</v>
      </c>
      <c r="J62" s="166"/>
      <c r="K62" s="247" t="s">
        <v>46</v>
      </c>
      <c r="L62" s="247" t="s">
        <v>46</v>
      </c>
      <c r="M62" s="247" t="s">
        <v>7</v>
      </c>
      <c r="N62" s="169" t="s">
        <v>56</v>
      </c>
      <c r="O62" s="240" t="s">
        <v>305</v>
      </c>
      <c r="P62" s="247"/>
      <c r="Q62" s="247"/>
      <c r="R62" s="247"/>
      <c r="S62" s="247" t="s">
        <v>55</v>
      </c>
      <c r="V62" s="17" t="s">
        <v>55</v>
      </c>
      <c r="W62" s="17" t="str">
        <f t="shared" si="6"/>
        <v>FunctionalPASS</v>
      </c>
      <c r="X62" s="17" t="str">
        <f t="shared" si="7"/>
        <v>FunctionalPASSFunctional</v>
      </c>
    </row>
    <row r="63" spans="1:24" ht="99.95" customHeight="1">
      <c r="A63" s="150" t="s">
        <v>390</v>
      </c>
      <c r="B63" s="150" t="s">
        <v>291</v>
      </c>
      <c r="C63" s="225"/>
      <c r="D63" s="245" t="s">
        <v>308</v>
      </c>
      <c r="E63" s="245" t="s">
        <v>302</v>
      </c>
      <c r="F63" s="224" t="s">
        <v>568</v>
      </c>
      <c r="G63" s="272" t="s">
        <v>203</v>
      </c>
      <c r="H63" s="228" t="s">
        <v>1239</v>
      </c>
      <c r="I63" s="139" t="s">
        <v>41</v>
      </c>
      <c r="J63" s="166"/>
      <c r="K63" s="247" t="s">
        <v>46</v>
      </c>
      <c r="L63" s="247" t="s">
        <v>46</v>
      </c>
      <c r="M63" s="247" t="s">
        <v>7</v>
      </c>
      <c r="N63" s="169" t="s">
        <v>56</v>
      </c>
      <c r="O63" s="240" t="s">
        <v>305</v>
      </c>
      <c r="P63" s="247"/>
      <c r="Q63" s="247"/>
      <c r="R63" s="247"/>
      <c r="S63" s="247" t="s">
        <v>55</v>
      </c>
      <c r="V63" s="17" t="s">
        <v>55</v>
      </c>
      <c r="W63" s="17" t="str">
        <f t="shared" si="6"/>
        <v>FunctionalPASS</v>
      </c>
      <c r="X63" s="17" t="str">
        <f t="shared" si="7"/>
        <v>FunctionalPASSFunctional</v>
      </c>
    </row>
    <row r="64" spans="1:24" ht="99.95" customHeight="1">
      <c r="A64" s="150" t="s">
        <v>391</v>
      </c>
      <c r="B64" s="150" t="s">
        <v>291</v>
      </c>
      <c r="C64" s="225"/>
      <c r="D64" s="245" t="s">
        <v>308</v>
      </c>
      <c r="E64" s="245" t="s">
        <v>302</v>
      </c>
      <c r="F64" s="224" t="s">
        <v>568</v>
      </c>
      <c r="G64" s="272" t="s">
        <v>204</v>
      </c>
      <c r="H64" s="228" t="s">
        <v>1240</v>
      </c>
      <c r="I64" s="139" t="s">
        <v>41</v>
      </c>
      <c r="J64" s="166"/>
      <c r="K64" s="247" t="s">
        <v>46</v>
      </c>
      <c r="L64" s="247" t="s">
        <v>46</v>
      </c>
      <c r="M64" s="247" t="s">
        <v>7</v>
      </c>
      <c r="N64" s="169" t="s">
        <v>56</v>
      </c>
      <c r="O64" s="240" t="s">
        <v>305</v>
      </c>
      <c r="P64" s="247"/>
      <c r="Q64" s="247"/>
      <c r="R64" s="247"/>
      <c r="S64" s="247" t="s">
        <v>55</v>
      </c>
      <c r="V64" s="17" t="s">
        <v>55</v>
      </c>
      <c r="W64" s="17" t="str">
        <f t="shared" si="6"/>
        <v>FunctionalPASS</v>
      </c>
      <c r="X64" s="17" t="str">
        <f t="shared" si="7"/>
        <v>FunctionalPASSFunctional</v>
      </c>
    </row>
    <row r="65" spans="1:24" s="126" customFormat="1" ht="99.95" customHeight="1">
      <c r="A65" s="412" t="s">
        <v>167</v>
      </c>
      <c r="B65" s="412"/>
      <c r="C65" s="412"/>
      <c r="D65" s="412"/>
      <c r="E65" s="56"/>
      <c r="F65" s="56"/>
      <c r="G65" s="56"/>
      <c r="H65" s="56" t="s">
        <v>457</v>
      </c>
      <c r="I65" s="56"/>
      <c r="J65" s="56"/>
      <c r="K65" s="56"/>
      <c r="L65" s="56"/>
      <c r="M65" s="56"/>
      <c r="N65" s="56"/>
      <c r="O65" s="56"/>
      <c r="P65" s="56"/>
      <c r="Q65" s="56"/>
      <c r="R65" s="56"/>
      <c r="S65" s="56"/>
      <c r="V65" s="17"/>
      <c r="W65" s="17"/>
      <c r="X65" s="17"/>
    </row>
    <row r="66" spans="1:24" ht="99.95" customHeight="1">
      <c r="A66" s="368" t="s">
        <v>1295</v>
      </c>
      <c r="B66" s="368" t="s">
        <v>291</v>
      </c>
      <c r="C66" s="244" t="s">
        <v>153</v>
      </c>
      <c r="D66" s="370" t="s">
        <v>308</v>
      </c>
      <c r="E66" s="381" t="s">
        <v>481</v>
      </c>
      <c r="F66" s="184" t="s">
        <v>568</v>
      </c>
      <c r="G66" s="272" t="s">
        <v>205</v>
      </c>
      <c r="H66" s="207" t="s">
        <v>1241</v>
      </c>
      <c r="I66" s="139" t="s">
        <v>41</v>
      </c>
      <c r="J66" s="166"/>
      <c r="K66" s="246" t="s">
        <v>46</v>
      </c>
      <c r="L66" s="246" t="s">
        <v>46</v>
      </c>
      <c r="M66" s="246" t="s">
        <v>7</v>
      </c>
      <c r="N66" s="169" t="s">
        <v>56</v>
      </c>
      <c r="O66" s="249" t="s">
        <v>305</v>
      </c>
      <c r="P66" s="246" t="s">
        <v>81</v>
      </c>
      <c r="Q66" s="246" t="s">
        <v>86</v>
      </c>
      <c r="R66" s="246" t="s">
        <v>86</v>
      </c>
      <c r="S66" s="246" t="s">
        <v>55</v>
      </c>
      <c r="V66" s="17" t="s">
        <v>55</v>
      </c>
      <c r="W66" s="17" t="str">
        <f>V66&amp;I66</f>
        <v>FunctionalPASS</v>
      </c>
      <c r="X66" s="17" t="str">
        <f>W66&amp;S66</f>
        <v>FunctionalPASSFunctional</v>
      </c>
    </row>
    <row r="67" spans="1:24" ht="99.95" customHeight="1">
      <c r="A67" s="369"/>
      <c r="B67" s="369"/>
      <c r="C67" s="229" t="s">
        <v>154</v>
      </c>
      <c r="D67" s="371"/>
      <c r="E67" s="382"/>
      <c r="F67" s="184" t="s">
        <v>258</v>
      </c>
      <c r="G67" s="272" t="s">
        <v>206</v>
      </c>
      <c r="H67" s="228" t="s">
        <v>1242</v>
      </c>
      <c r="I67" s="139" t="s">
        <v>41</v>
      </c>
      <c r="J67" s="166"/>
      <c r="K67" s="169" t="s">
        <v>46</v>
      </c>
      <c r="L67" s="169" t="s">
        <v>46</v>
      </c>
      <c r="M67" s="169" t="s">
        <v>7</v>
      </c>
      <c r="N67" s="169" t="s">
        <v>56</v>
      </c>
      <c r="O67" s="240" t="s">
        <v>305</v>
      </c>
      <c r="P67" s="169" t="s">
        <v>81</v>
      </c>
      <c r="Q67" s="169" t="s">
        <v>86</v>
      </c>
      <c r="R67" s="169" t="s">
        <v>86</v>
      </c>
      <c r="S67" s="169" t="s">
        <v>55</v>
      </c>
      <c r="V67" s="17" t="s">
        <v>55</v>
      </c>
      <c r="W67" s="17" t="str">
        <f t="shared" ref="W67:W85" si="8">V67&amp;I67</f>
        <v>FunctionalPASS</v>
      </c>
      <c r="X67" s="17" t="str">
        <f t="shared" ref="X67:X85" si="9">W67&amp;S67</f>
        <v>FunctionalPASSFunctional</v>
      </c>
    </row>
    <row r="68" spans="1:24" ht="99.95" customHeight="1">
      <c r="A68" s="369"/>
      <c r="B68" s="369"/>
      <c r="C68" s="229" t="s">
        <v>155</v>
      </c>
      <c r="D68" s="371"/>
      <c r="E68" s="382"/>
      <c r="F68" s="184" t="s">
        <v>258</v>
      </c>
      <c r="G68" s="272" t="s">
        <v>207</v>
      </c>
      <c r="H68" s="228" t="s">
        <v>1243</v>
      </c>
      <c r="I68" s="139" t="s">
        <v>41</v>
      </c>
      <c r="J68" s="166"/>
      <c r="K68" s="169" t="s">
        <v>46</v>
      </c>
      <c r="L68" s="169" t="s">
        <v>46</v>
      </c>
      <c r="M68" s="169" t="s">
        <v>7</v>
      </c>
      <c r="N68" s="169" t="s">
        <v>56</v>
      </c>
      <c r="O68" s="240" t="s">
        <v>305</v>
      </c>
      <c r="P68" s="169" t="s">
        <v>81</v>
      </c>
      <c r="Q68" s="169" t="s">
        <v>86</v>
      </c>
      <c r="R68" s="169" t="s">
        <v>86</v>
      </c>
      <c r="S68" s="169" t="s">
        <v>55</v>
      </c>
      <c r="V68" s="17" t="s">
        <v>55</v>
      </c>
      <c r="W68" s="17" t="str">
        <f t="shared" si="8"/>
        <v>FunctionalPASS</v>
      </c>
      <c r="X68" s="17" t="str">
        <f t="shared" si="9"/>
        <v>FunctionalPASSFunctional</v>
      </c>
    </row>
    <row r="69" spans="1:24" ht="99.95" customHeight="1">
      <c r="A69" s="369"/>
      <c r="B69" s="369"/>
      <c r="C69" s="229" t="s">
        <v>156</v>
      </c>
      <c r="D69" s="371"/>
      <c r="E69" s="382"/>
      <c r="F69" s="184" t="s">
        <v>258</v>
      </c>
      <c r="G69" s="272" t="s">
        <v>208</v>
      </c>
      <c r="H69" s="228" t="s">
        <v>1243</v>
      </c>
      <c r="I69" s="139" t="s">
        <v>41</v>
      </c>
      <c r="J69" s="166"/>
      <c r="K69" s="169" t="s">
        <v>46</v>
      </c>
      <c r="L69" s="169" t="s">
        <v>46</v>
      </c>
      <c r="M69" s="169" t="s">
        <v>7</v>
      </c>
      <c r="N69" s="169" t="s">
        <v>56</v>
      </c>
      <c r="O69" s="240" t="s">
        <v>305</v>
      </c>
      <c r="P69" s="169" t="s">
        <v>81</v>
      </c>
      <c r="Q69" s="169" t="s">
        <v>86</v>
      </c>
      <c r="R69" s="169" t="s">
        <v>86</v>
      </c>
      <c r="S69" s="169" t="s">
        <v>55</v>
      </c>
      <c r="V69" s="17" t="s">
        <v>55</v>
      </c>
      <c r="W69" s="17" t="str">
        <f t="shared" si="8"/>
        <v>FunctionalPASS</v>
      </c>
      <c r="X69" s="17" t="str">
        <f t="shared" si="9"/>
        <v>FunctionalPASSFunctional</v>
      </c>
    </row>
    <row r="70" spans="1:24" ht="99.95" customHeight="1">
      <c r="A70" s="369"/>
      <c r="B70" s="369"/>
      <c r="C70" s="229" t="s">
        <v>157</v>
      </c>
      <c r="D70" s="371"/>
      <c r="E70" s="382"/>
      <c r="F70" s="184" t="s">
        <v>568</v>
      </c>
      <c r="G70" s="272" t="s">
        <v>209</v>
      </c>
      <c r="H70" s="228" t="s">
        <v>1750</v>
      </c>
      <c r="I70" s="139" t="s">
        <v>41</v>
      </c>
      <c r="J70" s="166"/>
      <c r="K70" s="169" t="s">
        <v>46</v>
      </c>
      <c r="L70" s="169" t="s">
        <v>46</v>
      </c>
      <c r="M70" s="169" t="s">
        <v>7</v>
      </c>
      <c r="N70" s="169" t="s">
        <v>56</v>
      </c>
      <c r="O70" s="240" t="s">
        <v>305</v>
      </c>
      <c r="P70" s="169" t="s">
        <v>81</v>
      </c>
      <c r="Q70" s="169" t="s">
        <v>86</v>
      </c>
      <c r="R70" s="169" t="s">
        <v>86</v>
      </c>
      <c r="S70" s="169" t="s">
        <v>55</v>
      </c>
      <c r="V70" s="17" t="s">
        <v>55</v>
      </c>
      <c r="W70" s="17" t="str">
        <f t="shared" si="8"/>
        <v>FunctionalPASS</v>
      </c>
      <c r="X70" s="17" t="str">
        <f t="shared" si="9"/>
        <v>FunctionalPASSFunctional</v>
      </c>
    </row>
    <row r="71" spans="1:24" ht="99.95" customHeight="1">
      <c r="A71" s="369"/>
      <c r="B71" s="369"/>
      <c r="C71" s="229" t="s">
        <v>158</v>
      </c>
      <c r="D71" s="371"/>
      <c r="E71" s="382"/>
      <c r="F71" s="184" t="s">
        <v>568</v>
      </c>
      <c r="G71" s="272" t="s">
        <v>210</v>
      </c>
      <c r="H71" s="228" t="s">
        <v>1243</v>
      </c>
      <c r="I71" s="139" t="s">
        <v>41</v>
      </c>
      <c r="J71" s="166"/>
      <c r="K71" s="169" t="s">
        <v>46</v>
      </c>
      <c r="L71" s="169" t="s">
        <v>46</v>
      </c>
      <c r="M71" s="169" t="s">
        <v>7</v>
      </c>
      <c r="N71" s="169" t="s">
        <v>56</v>
      </c>
      <c r="O71" s="240" t="s">
        <v>305</v>
      </c>
      <c r="P71" s="169" t="s">
        <v>81</v>
      </c>
      <c r="Q71" s="169" t="s">
        <v>86</v>
      </c>
      <c r="R71" s="169" t="s">
        <v>86</v>
      </c>
      <c r="S71" s="169" t="s">
        <v>55</v>
      </c>
      <c r="V71" s="17" t="s">
        <v>55</v>
      </c>
      <c r="W71" s="17" t="str">
        <f t="shared" si="8"/>
        <v>FunctionalPASS</v>
      </c>
      <c r="X71" s="17" t="str">
        <f t="shared" si="9"/>
        <v>FunctionalPASSFunctional</v>
      </c>
    </row>
    <row r="72" spans="1:24" ht="99.95" customHeight="1">
      <c r="A72" s="369"/>
      <c r="B72" s="369"/>
      <c r="C72" s="229" t="s">
        <v>159</v>
      </c>
      <c r="D72" s="371"/>
      <c r="E72" s="382"/>
      <c r="F72" s="184" t="s">
        <v>258</v>
      </c>
      <c r="G72" s="272" t="s">
        <v>211</v>
      </c>
      <c r="H72" s="228" t="s">
        <v>1244</v>
      </c>
      <c r="I72" s="139" t="s">
        <v>41</v>
      </c>
      <c r="J72" s="166"/>
      <c r="K72" s="169" t="s">
        <v>46</v>
      </c>
      <c r="L72" s="169" t="s">
        <v>46</v>
      </c>
      <c r="M72" s="169" t="s">
        <v>7</v>
      </c>
      <c r="N72" s="169" t="s">
        <v>56</v>
      </c>
      <c r="O72" s="240" t="s">
        <v>305</v>
      </c>
      <c r="P72" s="169" t="s">
        <v>81</v>
      </c>
      <c r="Q72" s="169" t="s">
        <v>86</v>
      </c>
      <c r="R72" s="169" t="s">
        <v>86</v>
      </c>
      <c r="S72" s="169" t="s">
        <v>55</v>
      </c>
      <c r="V72" s="17" t="s">
        <v>55</v>
      </c>
      <c r="W72" s="17" t="str">
        <f t="shared" si="8"/>
        <v>FunctionalPASS</v>
      </c>
      <c r="X72" s="17" t="str">
        <f t="shared" si="9"/>
        <v>FunctionalPASSFunctional</v>
      </c>
    </row>
    <row r="73" spans="1:24" ht="99.95" customHeight="1">
      <c r="A73" s="369"/>
      <c r="B73" s="369"/>
      <c r="C73" s="229" t="s">
        <v>160</v>
      </c>
      <c r="D73" s="371"/>
      <c r="E73" s="382"/>
      <c r="F73" s="184" t="s">
        <v>258</v>
      </c>
      <c r="G73" s="272" t="s">
        <v>212</v>
      </c>
      <c r="H73" s="228" t="s">
        <v>1245</v>
      </c>
      <c r="I73" s="139" t="s">
        <v>41</v>
      </c>
      <c r="J73" s="166"/>
      <c r="K73" s="169" t="s">
        <v>46</v>
      </c>
      <c r="L73" s="169" t="s">
        <v>46</v>
      </c>
      <c r="M73" s="169" t="s">
        <v>7</v>
      </c>
      <c r="N73" s="169"/>
      <c r="O73" s="240" t="s">
        <v>305</v>
      </c>
      <c r="P73" s="169" t="s">
        <v>81</v>
      </c>
      <c r="Q73" s="169" t="s">
        <v>86</v>
      </c>
      <c r="R73" s="169" t="s">
        <v>86</v>
      </c>
      <c r="S73" s="169" t="s">
        <v>55</v>
      </c>
      <c r="V73" s="17" t="s">
        <v>55</v>
      </c>
      <c r="W73" s="17" t="str">
        <f t="shared" si="8"/>
        <v>FunctionalPASS</v>
      </c>
      <c r="X73" s="17" t="str">
        <f t="shared" si="9"/>
        <v>FunctionalPASSFunctional</v>
      </c>
    </row>
    <row r="74" spans="1:24" ht="99.95" customHeight="1">
      <c r="A74" s="369"/>
      <c r="B74" s="369"/>
      <c r="C74" s="229" t="s">
        <v>161</v>
      </c>
      <c r="D74" s="371"/>
      <c r="E74" s="382"/>
      <c r="F74" s="184" t="s">
        <v>568</v>
      </c>
      <c r="G74" s="272" t="s">
        <v>213</v>
      </c>
      <c r="H74" s="228" t="s">
        <v>1246</v>
      </c>
      <c r="I74" s="139" t="s">
        <v>41</v>
      </c>
      <c r="J74" s="166"/>
      <c r="K74" s="169" t="s">
        <v>46</v>
      </c>
      <c r="L74" s="169" t="s">
        <v>46</v>
      </c>
      <c r="M74" s="169" t="s">
        <v>7</v>
      </c>
      <c r="N74" s="169"/>
      <c r="O74" s="240" t="s">
        <v>305</v>
      </c>
      <c r="P74" s="169" t="s">
        <v>81</v>
      </c>
      <c r="Q74" s="169" t="s">
        <v>86</v>
      </c>
      <c r="R74" s="169" t="s">
        <v>86</v>
      </c>
      <c r="S74" s="169" t="s">
        <v>55</v>
      </c>
      <c r="V74" s="17" t="s">
        <v>55</v>
      </c>
      <c r="W74" s="17" t="str">
        <f t="shared" si="8"/>
        <v>FunctionalPASS</v>
      </c>
      <c r="X74" s="17" t="str">
        <f t="shared" si="9"/>
        <v>FunctionalPASSFunctional</v>
      </c>
    </row>
    <row r="75" spans="1:24" ht="99.95" customHeight="1">
      <c r="A75" s="368" t="s">
        <v>1296</v>
      </c>
      <c r="B75" s="368" t="s">
        <v>291</v>
      </c>
      <c r="C75" s="149" t="s">
        <v>153</v>
      </c>
      <c r="D75" s="370" t="s">
        <v>308</v>
      </c>
      <c r="E75" s="381" t="s">
        <v>302</v>
      </c>
      <c r="F75" s="224" t="s">
        <v>258</v>
      </c>
      <c r="G75" s="272" t="s">
        <v>214</v>
      </c>
      <c r="H75" s="228" t="s">
        <v>1247</v>
      </c>
      <c r="I75" s="139" t="s">
        <v>41</v>
      </c>
      <c r="J75" s="166"/>
      <c r="K75" s="169" t="s">
        <v>46</v>
      </c>
      <c r="L75" s="169" t="s">
        <v>46</v>
      </c>
      <c r="M75" s="169" t="s">
        <v>7</v>
      </c>
      <c r="N75" s="169" t="s">
        <v>56</v>
      </c>
      <c r="O75" s="240" t="s">
        <v>306</v>
      </c>
      <c r="P75" s="169" t="s">
        <v>81</v>
      </c>
      <c r="Q75" s="169" t="s">
        <v>86</v>
      </c>
      <c r="R75" s="169" t="s">
        <v>86</v>
      </c>
      <c r="S75" s="169" t="s">
        <v>55</v>
      </c>
      <c r="V75" s="17" t="s">
        <v>55</v>
      </c>
      <c r="W75" s="17" t="str">
        <f t="shared" si="8"/>
        <v>FunctionalPASS</v>
      </c>
      <c r="X75" s="17" t="str">
        <f t="shared" si="9"/>
        <v>FunctionalPASSFunctional</v>
      </c>
    </row>
    <row r="76" spans="1:24" ht="99.95" customHeight="1">
      <c r="A76" s="369"/>
      <c r="B76" s="369"/>
      <c r="C76" s="229" t="s">
        <v>154</v>
      </c>
      <c r="D76" s="371"/>
      <c r="E76" s="382"/>
      <c r="F76" s="224" t="s">
        <v>258</v>
      </c>
      <c r="G76" s="272" t="s">
        <v>215</v>
      </c>
      <c r="H76" s="228" t="s">
        <v>1247</v>
      </c>
      <c r="I76" s="139" t="s">
        <v>41</v>
      </c>
      <c r="J76" s="166"/>
      <c r="K76" s="169" t="s">
        <v>46</v>
      </c>
      <c r="L76" s="169" t="s">
        <v>46</v>
      </c>
      <c r="M76" s="169" t="s">
        <v>7</v>
      </c>
      <c r="N76" s="169" t="s">
        <v>56</v>
      </c>
      <c r="O76" s="240" t="s">
        <v>306</v>
      </c>
      <c r="P76" s="169" t="s">
        <v>81</v>
      </c>
      <c r="Q76" s="169" t="s">
        <v>86</v>
      </c>
      <c r="R76" s="169" t="s">
        <v>86</v>
      </c>
      <c r="S76" s="169" t="s">
        <v>55</v>
      </c>
      <c r="V76" s="17" t="s">
        <v>55</v>
      </c>
      <c r="W76" s="17" t="str">
        <f t="shared" si="8"/>
        <v>FunctionalPASS</v>
      </c>
      <c r="X76" s="17" t="str">
        <f t="shared" si="9"/>
        <v>FunctionalPASSFunctional</v>
      </c>
    </row>
    <row r="77" spans="1:24" ht="99.95" customHeight="1">
      <c r="A77" s="369"/>
      <c r="B77" s="369"/>
      <c r="C77" s="229" t="s">
        <v>155</v>
      </c>
      <c r="D77" s="371"/>
      <c r="E77" s="382"/>
      <c r="F77" s="224" t="s">
        <v>258</v>
      </c>
      <c r="G77" s="272" t="s">
        <v>216</v>
      </c>
      <c r="H77" s="228" t="s">
        <v>1247</v>
      </c>
      <c r="I77" s="139" t="s">
        <v>41</v>
      </c>
      <c r="J77" s="166"/>
      <c r="K77" s="169" t="s">
        <v>46</v>
      </c>
      <c r="L77" s="169" t="s">
        <v>46</v>
      </c>
      <c r="M77" s="169" t="s">
        <v>7</v>
      </c>
      <c r="N77" s="169" t="s">
        <v>56</v>
      </c>
      <c r="O77" s="240" t="s">
        <v>306</v>
      </c>
      <c r="P77" s="169" t="s">
        <v>81</v>
      </c>
      <c r="Q77" s="169" t="s">
        <v>86</v>
      </c>
      <c r="R77" s="169" t="s">
        <v>86</v>
      </c>
      <c r="S77" s="169" t="s">
        <v>55</v>
      </c>
      <c r="V77" s="17" t="s">
        <v>55</v>
      </c>
      <c r="W77" s="17" t="str">
        <f t="shared" si="8"/>
        <v>FunctionalPASS</v>
      </c>
      <c r="X77" s="17" t="str">
        <f t="shared" si="9"/>
        <v>FunctionalPASSFunctional</v>
      </c>
    </row>
    <row r="78" spans="1:24" ht="99.95" customHeight="1">
      <c r="A78" s="369"/>
      <c r="B78" s="369"/>
      <c r="C78" s="229" t="s">
        <v>156</v>
      </c>
      <c r="D78" s="371"/>
      <c r="E78" s="382"/>
      <c r="F78" s="224" t="s">
        <v>258</v>
      </c>
      <c r="G78" s="272" t="s">
        <v>217</v>
      </c>
      <c r="H78" s="228" t="s">
        <v>1247</v>
      </c>
      <c r="I78" s="139" t="s">
        <v>41</v>
      </c>
      <c r="J78" s="166"/>
      <c r="K78" s="169" t="s">
        <v>46</v>
      </c>
      <c r="L78" s="169" t="s">
        <v>46</v>
      </c>
      <c r="M78" s="169" t="s">
        <v>7</v>
      </c>
      <c r="N78" s="169" t="s">
        <v>56</v>
      </c>
      <c r="O78" s="240" t="s">
        <v>306</v>
      </c>
      <c r="P78" s="169" t="s">
        <v>81</v>
      </c>
      <c r="Q78" s="169" t="s">
        <v>86</v>
      </c>
      <c r="R78" s="169" t="s">
        <v>86</v>
      </c>
      <c r="S78" s="169" t="s">
        <v>55</v>
      </c>
      <c r="V78" s="17" t="s">
        <v>55</v>
      </c>
      <c r="W78" s="17" t="str">
        <f t="shared" si="8"/>
        <v>FunctionalPASS</v>
      </c>
      <c r="X78" s="17" t="str">
        <f t="shared" si="9"/>
        <v>FunctionalPASSFunctional</v>
      </c>
    </row>
    <row r="79" spans="1:24" ht="99.95" customHeight="1">
      <c r="A79" s="369"/>
      <c r="B79" s="369"/>
      <c r="C79" s="229" t="s">
        <v>157</v>
      </c>
      <c r="D79" s="371"/>
      <c r="E79" s="382"/>
      <c r="F79" s="224" t="s">
        <v>665</v>
      </c>
      <c r="G79" s="272" t="s">
        <v>218</v>
      </c>
      <c r="H79" s="269" t="s">
        <v>1499</v>
      </c>
      <c r="I79" s="139" t="s">
        <v>41</v>
      </c>
      <c r="J79" s="166"/>
      <c r="K79" s="169" t="s">
        <v>46</v>
      </c>
      <c r="L79" s="169" t="s">
        <v>46</v>
      </c>
      <c r="M79" s="169" t="s">
        <v>7</v>
      </c>
      <c r="N79" s="169" t="s">
        <v>56</v>
      </c>
      <c r="O79" s="240" t="s">
        <v>306</v>
      </c>
      <c r="P79" s="169" t="s">
        <v>81</v>
      </c>
      <c r="Q79" s="169" t="s">
        <v>86</v>
      </c>
      <c r="R79" s="169" t="s">
        <v>86</v>
      </c>
      <c r="S79" s="169" t="s">
        <v>55</v>
      </c>
      <c r="V79" s="17" t="s">
        <v>55</v>
      </c>
      <c r="W79" s="17" t="str">
        <f t="shared" si="8"/>
        <v>FunctionalPASS</v>
      </c>
      <c r="X79" s="17" t="str">
        <f t="shared" si="9"/>
        <v>FunctionalPASSFunctional</v>
      </c>
    </row>
    <row r="80" spans="1:24" ht="99.95" customHeight="1">
      <c r="A80" s="369"/>
      <c r="B80" s="369"/>
      <c r="C80" s="229" t="s">
        <v>158</v>
      </c>
      <c r="D80" s="371"/>
      <c r="E80" s="382"/>
      <c r="F80" s="224" t="s">
        <v>717</v>
      </c>
      <c r="G80" s="272" t="s">
        <v>219</v>
      </c>
      <c r="H80" s="228" t="s">
        <v>1247</v>
      </c>
      <c r="I80" s="139" t="s">
        <v>41</v>
      </c>
      <c r="J80" s="166"/>
      <c r="K80" s="169" t="s">
        <v>46</v>
      </c>
      <c r="L80" s="169" t="s">
        <v>46</v>
      </c>
      <c r="M80" s="169" t="s">
        <v>7</v>
      </c>
      <c r="N80" s="169" t="s">
        <v>56</v>
      </c>
      <c r="O80" s="240" t="s">
        <v>306</v>
      </c>
      <c r="P80" s="169" t="s">
        <v>81</v>
      </c>
      <c r="Q80" s="169" t="s">
        <v>86</v>
      </c>
      <c r="R80" s="169" t="s">
        <v>86</v>
      </c>
      <c r="S80" s="169" t="s">
        <v>55</v>
      </c>
      <c r="V80" s="17" t="s">
        <v>55</v>
      </c>
      <c r="W80" s="17" t="str">
        <f t="shared" si="8"/>
        <v>FunctionalPASS</v>
      </c>
      <c r="X80" s="17" t="str">
        <f t="shared" si="9"/>
        <v>FunctionalPASSFunctional</v>
      </c>
    </row>
    <row r="81" spans="1:24" ht="99.95" customHeight="1">
      <c r="A81" s="369"/>
      <c r="B81" s="369"/>
      <c r="C81" s="229" t="s">
        <v>159</v>
      </c>
      <c r="D81" s="371"/>
      <c r="E81" s="382"/>
      <c r="F81" s="224" t="s">
        <v>258</v>
      </c>
      <c r="G81" s="272" t="s">
        <v>220</v>
      </c>
      <c r="H81" s="228" t="s">
        <v>1248</v>
      </c>
      <c r="I81" s="139" t="s">
        <v>41</v>
      </c>
      <c r="J81" s="166"/>
      <c r="K81" s="169" t="s">
        <v>46</v>
      </c>
      <c r="L81" s="169" t="s">
        <v>46</v>
      </c>
      <c r="M81" s="169" t="s">
        <v>7</v>
      </c>
      <c r="N81" s="169" t="s">
        <v>56</v>
      </c>
      <c r="O81" s="240" t="s">
        <v>306</v>
      </c>
      <c r="P81" s="169" t="s">
        <v>81</v>
      </c>
      <c r="Q81" s="169" t="s">
        <v>86</v>
      </c>
      <c r="R81" s="169" t="s">
        <v>86</v>
      </c>
      <c r="S81" s="169" t="s">
        <v>55</v>
      </c>
      <c r="V81" s="17" t="s">
        <v>55</v>
      </c>
      <c r="W81" s="17" t="str">
        <f t="shared" si="8"/>
        <v>FunctionalPASS</v>
      </c>
      <c r="X81" s="17" t="str">
        <f t="shared" si="9"/>
        <v>FunctionalPASSFunctional</v>
      </c>
    </row>
    <row r="82" spans="1:24" ht="99.95" customHeight="1">
      <c r="A82" s="368" t="s">
        <v>1297</v>
      </c>
      <c r="B82" s="368" t="s">
        <v>291</v>
      </c>
      <c r="C82" s="149" t="s">
        <v>1696</v>
      </c>
      <c r="D82" s="370" t="s">
        <v>308</v>
      </c>
      <c r="E82" s="381" t="s">
        <v>302</v>
      </c>
      <c r="F82" s="224" t="s">
        <v>568</v>
      </c>
      <c r="G82" s="272" t="s">
        <v>221</v>
      </c>
      <c r="H82" s="266" t="s">
        <v>1429</v>
      </c>
      <c r="I82" s="139" t="s">
        <v>41</v>
      </c>
      <c r="J82" s="166"/>
      <c r="K82" s="169" t="s">
        <v>46</v>
      </c>
      <c r="L82" s="169" t="s">
        <v>46</v>
      </c>
      <c r="M82" s="169" t="s">
        <v>7</v>
      </c>
      <c r="N82" s="169"/>
      <c r="O82" s="240" t="s">
        <v>305</v>
      </c>
      <c r="P82" s="169" t="s">
        <v>81</v>
      </c>
      <c r="Q82" s="169" t="s">
        <v>86</v>
      </c>
      <c r="R82" s="169" t="s">
        <v>86</v>
      </c>
      <c r="S82" s="169" t="s">
        <v>55</v>
      </c>
      <c r="V82" s="17" t="s">
        <v>55</v>
      </c>
      <c r="W82" s="17" t="str">
        <f t="shared" si="8"/>
        <v>FunctionalPASS</v>
      </c>
      <c r="X82" s="17" t="str">
        <f t="shared" si="9"/>
        <v>FunctionalPASSFunctional</v>
      </c>
    </row>
    <row r="83" spans="1:24" ht="99.95" customHeight="1">
      <c r="A83" s="369"/>
      <c r="B83" s="369"/>
      <c r="C83" s="229" t="s">
        <v>163</v>
      </c>
      <c r="D83" s="371"/>
      <c r="E83" s="382"/>
      <c r="F83" s="224" t="s">
        <v>568</v>
      </c>
      <c r="G83" s="272" t="s">
        <v>222</v>
      </c>
      <c r="H83" s="266" t="s">
        <v>1430</v>
      </c>
      <c r="I83" s="139" t="s">
        <v>41</v>
      </c>
      <c r="J83" s="166"/>
      <c r="K83" s="169" t="s">
        <v>46</v>
      </c>
      <c r="L83" s="169" t="s">
        <v>46</v>
      </c>
      <c r="M83" s="169" t="s">
        <v>7</v>
      </c>
      <c r="N83" s="169"/>
      <c r="O83" s="240" t="s">
        <v>305</v>
      </c>
      <c r="P83" s="169" t="s">
        <v>81</v>
      </c>
      <c r="Q83" s="169" t="s">
        <v>86</v>
      </c>
      <c r="R83" s="169" t="s">
        <v>86</v>
      </c>
      <c r="S83" s="169" t="s">
        <v>55</v>
      </c>
      <c r="V83" s="17" t="s">
        <v>55</v>
      </c>
      <c r="W83" s="17" t="str">
        <f t="shared" si="8"/>
        <v>FunctionalPASS</v>
      </c>
      <c r="X83" s="17" t="str">
        <f t="shared" si="9"/>
        <v>FunctionalPASSFunctional</v>
      </c>
    </row>
    <row r="84" spans="1:24" ht="99.95" customHeight="1">
      <c r="A84" s="368" t="s">
        <v>1294</v>
      </c>
      <c r="B84" s="368" t="s">
        <v>291</v>
      </c>
      <c r="C84" s="149" t="s">
        <v>162</v>
      </c>
      <c r="D84" s="370" t="s">
        <v>308</v>
      </c>
      <c r="E84" s="381" t="s">
        <v>302</v>
      </c>
      <c r="F84" s="224" t="s">
        <v>258</v>
      </c>
      <c r="G84" s="272" t="s">
        <v>223</v>
      </c>
      <c r="H84" s="228" t="s">
        <v>1249</v>
      </c>
      <c r="I84" s="139" t="s">
        <v>41</v>
      </c>
      <c r="J84" s="166"/>
      <c r="K84" s="169" t="s">
        <v>46</v>
      </c>
      <c r="L84" s="169" t="s">
        <v>46</v>
      </c>
      <c r="M84" s="169" t="s">
        <v>7</v>
      </c>
      <c r="N84" s="169"/>
      <c r="O84" s="240" t="s">
        <v>306</v>
      </c>
      <c r="P84" s="169" t="s">
        <v>81</v>
      </c>
      <c r="Q84" s="169" t="s">
        <v>86</v>
      </c>
      <c r="R84" s="169" t="s">
        <v>86</v>
      </c>
      <c r="S84" s="169" t="s">
        <v>55</v>
      </c>
      <c r="V84" s="17" t="s">
        <v>55</v>
      </c>
      <c r="W84" s="17" t="str">
        <f t="shared" si="8"/>
        <v>FunctionalPASS</v>
      </c>
      <c r="X84" s="17" t="str">
        <f t="shared" si="9"/>
        <v>FunctionalPASSFunctional</v>
      </c>
    </row>
    <row r="85" spans="1:24" ht="99.95" customHeight="1">
      <c r="A85" s="369"/>
      <c r="B85" s="369"/>
      <c r="C85" s="229" t="s">
        <v>163</v>
      </c>
      <c r="D85" s="371"/>
      <c r="E85" s="382"/>
      <c r="F85" s="224" t="s">
        <v>258</v>
      </c>
      <c r="G85" s="272" t="s">
        <v>224</v>
      </c>
      <c r="H85" s="228" t="s">
        <v>1250</v>
      </c>
      <c r="I85" s="139" t="s">
        <v>41</v>
      </c>
      <c r="J85" s="166"/>
      <c r="K85" s="169" t="s">
        <v>46</v>
      </c>
      <c r="L85" s="169" t="s">
        <v>46</v>
      </c>
      <c r="M85" s="169" t="s">
        <v>7</v>
      </c>
      <c r="N85" s="169"/>
      <c r="O85" s="240" t="s">
        <v>306</v>
      </c>
      <c r="P85" s="169" t="s">
        <v>81</v>
      </c>
      <c r="Q85" s="169" t="s">
        <v>86</v>
      </c>
      <c r="R85" s="169" t="s">
        <v>86</v>
      </c>
      <c r="S85" s="169" t="s">
        <v>55</v>
      </c>
      <c r="V85" s="17" t="s">
        <v>55</v>
      </c>
      <c r="W85" s="17" t="str">
        <f t="shared" si="8"/>
        <v>FunctionalPASS</v>
      </c>
      <c r="X85" s="17" t="str">
        <f t="shared" si="9"/>
        <v>FunctionalPASSFunctional</v>
      </c>
    </row>
    <row r="86" spans="1:24" ht="99.95" customHeight="1">
      <c r="A86" s="154" t="s">
        <v>1405</v>
      </c>
      <c r="B86" s="154" t="s">
        <v>1406</v>
      </c>
      <c r="C86" s="149"/>
      <c r="D86" s="226" t="s">
        <v>308</v>
      </c>
      <c r="E86" s="224" t="s">
        <v>813</v>
      </c>
      <c r="F86" s="224" t="s">
        <v>258</v>
      </c>
      <c r="G86" s="272" t="s">
        <v>225</v>
      </c>
      <c r="H86" s="228" t="s">
        <v>1251</v>
      </c>
      <c r="I86" s="139" t="s">
        <v>41</v>
      </c>
      <c r="J86" s="166"/>
      <c r="K86" s="169" t="s">
        <v>46</v>
      </c>
      <c r="L86" s="169" t="s">
        <v>46</v>
      </c>
      <c r="M86" s="169" t="s">
        <v>7</v>
      </c>
      <c r="N86" s="169" t="s">
        <v>56</v>
      </c>
      <c r="O86" s="240" t="s">
        <v>306</v>
      </c>
      <c r="P86" s="169" t="s">
        <v>81</v>
      </c>
      <c r="Q86" s="169" t="s">
        <v>86</v>
      </c>
      <c r="R86" s="169" t="s">
        <v>86</v>
      </c>
      <c r="S86" s="169" t="s">
        <v>55</v>
      </c>
      <c r="V86" s="17" t="s">
        <v>55</v>
      </c>
      <c r="W86" s="17" t="str">
        <f t="shared" ref="W86:W91" si="10">V86&amp;I86</f>
        <v>FunctionalPASS</v>
      </c>
      <c r="X86" s="17" t="str">
        <f t="shared" ref="X86:X91" si="11">W86&amp;S86</f>
        <v>FunctionalPASSFunctional</v>
      </c>
    </row>
    <row r="87" spans="1:24" ht="99.95" customHeight="1">
      <c r="A87" s="154" t="s">
        <v>1407</v>
      </c>
      <c r="B87" s="154" t="s">
        <v>814</v>
      </c>
      <c r="C87" s="149" t="s">
        <v>480</v>
      </c>
      <c r="D87" s="226" t="s">
        <v>308</v>
      </c>
      <c r="E87" s="224" t="s">
        <v>302</v>
      </c>
      <c r="F87" s="258" t="s">
        <v>664</v>
      </c>
      <c r="G87" s="272" t="s">
        <v>233</v>
      </c>
      <c r="H87" s="269" t="s">
        <v>1500</v>
      </c>
      <c r="I87" s="139" t="s">
        <v>41</v>
      </c>
      <c r="J87" s="166"/>
      <c r="K87" s="169" t="s">
        <v>46</v>
      </c>
      <c r="L87" s="169" t="s">
        <v>46</v>
      </c>
      <c r="M87" s="169" t="s">
        <v>7</v>
      </c>
      <c r="N87" s="169" t="s">
        <v>56</v>
      </c>
      <c r="O87" s="240" t="s">
        <v>306</v>
      </c>
      <c r="P87" s="169" t="s">
        <v>81</v>
      </c>
      <c r="Q87" s="169" t="s">
        <v>86</v>
      </c>
      <c r="R87" s="169" t="s">
        <v>86</v>
      </c>
      <c r="S87" s="169" t="s">
        <v>55</v>
      </c>
      <c r="V87" s="17" t="s">
        <v>55</v>
      </c>
      <c r="W87" s="17" t="str">
        <f t="shared" si="10"/>
        <v>FunctionalPASS</v>
      </c>
      <c r="X87" s="17" t="str">
        <f t="shared" si="11"/>
        <v>FunctionalPASSFunctional</v>
      </c>
    </row>
    <row r="88" spans="1:24" ht="99.95" customHeight="1">
      <c r="A88" s="154" t="s">
        <v>483</v>
      </c>
      <c r="B88" s="154" t="s">
        <v>812</v>
      </c>
      <c r="C88" s="149"/>
      <c r="D88" s="226" t="s">
        <v>308</v>
      </c>
      <c r="E88" s="224" t="s">
        <v>813</v>
      </c>
      <c r="F88" s="224" t="s">
        <v>665</v>
      </c>
      <c r="G88" s="272" t="s">
        <v>234</v>
      </c>
      <c r="H88" s="269" t="s">
        <v>1504</v>
      </c>
      <c r="I88" s="139" t="s">
        <v>41</v>
      </c>
      <c r="J88" s="166"/>
      <c r="K88" s="169" t="s">
        <v>46</v>
      </c>
      <c r="L88" s="169" t="s">
        <v>46</v>
      </c>
      <c r="M88" s="169" t="s">
        <v>7</v>
      </c>
      <c r="N88" s="169" t="s">
        <v>56</v>
      </c>
      <c r="O88" s="240" t="s">
        <v>306</v>
      </c>
      <c r="P88" s="169" t="s">
        <v>81</v>
      </c>
      <c r="Q88" s="169" t="s">
        <v>86</v>
      </c>
      <c r="R88" s="169" t="s">
        <v>86</v>
      </c>
      <c r="S88" s="169" t="s">
        <v>55</v>
      </c>
      <c r="V88" s="17" t="s">
        <v>55</v>
      </c>
      <c r="W88" s="17" t="str">
        <f t="shared" si="10"/>
        <v>FunctionalPASS</v>
      </c>
      <c r="X88" s="17" t="str">
        <f t="shared" si="11"/>
        <v>FunctionalPASSFunctional</v>
      </c>
    </row>
    <row r="89" spans="1:24" ht="99.95" customHeight="1">
      <c r="A89" s="250" t="s">
        <v>505</v>
      </c>
      <c r="B89" s="154" t="s">
        <v>815</v>
      </c>
      <c r="C89" s="149" t="s">
        <v>482</v>
      </c>
      <c r="D89" s="226" t="s">
        <v>308</v>
      </c>
      <c r="E89" s="224" t="s">
        <v>302</v>
      </c>
      <c r="F89" s="224" t="s">
        <v>717</v>
      </c>
      <c r="G89" s="272" t="s">
        <v>235</v>
      </c>
      <c r="H89" s="228" t="s">
        <v>1252</v>
      </c>
      <c r="I89" s="139" t="s">
        <v>41</v>
      </c>
      <c r="J89" s="166"/>
      <c r="K89" s="169" t="s">
        <v>46</v>
      </c>
      <c r="L89" s="169" t="s">
        <v>46</v>
      </c>
      <c r="M89" s="169" t="s">
        <v>7</v>
      </c>
      <c r="N89" s="169" t="s">
        <v>56</v>
      </c>
      <c r="O89" s="240" t="s">
        <v>306</v>
      </c>
      <c r="P89" s="169" t="s">
        <v>81</v>
      </c>
      <c r="Q89" s="169" t="s">
        <v>86</v>
      </c>
      <c r="R89" s="169" t="s">
        <v>86</v>
      </c>
      <c r="S89" s="169" t="s">
        <v>55</v>
      </c>
      <c r="V89" s="17" t="s">
        <v>55</v>
      </c>
      <c r="W89" s="17" t="str">
        <f t="shared" si="10"/>
        <v>FunctionalPASS</v>
      </c>
      <c r="X89" s="17" t="str">
        <f t="shared" si="11"/>
        <v>FunctionalPASSFunctional</v>
      </c>
    </row>
    <row r="90" spans="1:24" ht="99.95" customHeight="1">
      <c r="A90" s="250" t="s">
        <v>506</v>
      </c>
      <c r="B90" s="154" t="s">
        <v>816</v>
      </c>
      <c r="C90" s="149" t="s">
        <v>507</v>
      </c>
      <c r="D90" s="226" t="s">
        <v>308</v>
      </c>
      <c r="E90" s="224" t="s">
        <v>302</v>
      </c>
      <c r="F90" s="224" t="s">
        <v>717</v>
      </c>
      <c r="G90" s="272" t="s">
        <v>236</v>
      </c>
      <c r="H90" s="228" t="s">
        <v>1253</v>
      </c>
      <c r="I90" s="139" t="s">
        <v>41</v>
      </c>
      <c r="J90" s="166"/>
      <c r="K90" s="169" t="s">
        <v>46</v>
      </c>
      <c r="L90" s="169" t="s">
        <v>46</v>
      </c>
      <c r="M90" s="169" t="s">
        <v>7</v>
      </c>
      <c r="N90" s="169" t="s">
        <v>56</v>
      </c>
      <c r="O90" s="240" t="s">
        <v>306</v>
      </c>
      <c r="P90" s="169" t="s">
        <v>81</v>
      </c>
      <c r="Q90" s="169" t="s">
        <v>86</v>
      </c>
      <c r="R90" s="169" t="s">
        <v>86</v>
      </c>
      <c r="S90" s="169" t="s">
        <v>55</v>
      </c>
      <c r="V90" s="17" t="s">
        <v>55</v>
      </c>
      <c r="W90" s="17" t="str">
        <f t="shared" si="10"/>
        <v>FunctionalPASS</v>
      </c>
      <c r="X90" s="17" t="str">
        <f t="shared" si="11"/>
        <v>FunctionalPASSFunctional</v>
      </c>
    </row>
    <row r="91" spans="1:24" ht="99.95" customHeight="1">
      <c r="A91" s="154" t="s">
        <v>374</v>
      </c>
      <c r="B91" s="154" t="s">
        <v>817</v>
      </c>
      <c r="C91" s="149" t="s">
        <v>482</v>
      </c>
      <c r="D91" s="257" t="s">
        <v>308</v>
      </c>
      <c r="E91" s="258" t="s">
        <v>375</v>
      </c>
      <c r="F91" s="258" t="s">
        <v>717</v>
      </c>
      <c r="G91" s="272" t="s">
        <v>237</v>
      </c>
      <c r="H91" s="262" t="s">
        <v>1254</v>
      </c>
      <c r="I91" s="139" t="s">
        <v>41</v>
      </c>
      <c r="J91" s="166"/>
      <c r="K91" s="169" t="s">
        <v>46</v>
      </c>
      <c r="L91" s="169" t="s">
        <v>46</v>
      </c>
      <c r="M91" s="169" t="s">
        <v>7</v>
      </c>
      <c r="N91" s="169" t="s">
        <v>56</v>
      </c>
      <c r="O91" s="240" t="s">
        <v>306</v>
      </c>
      <c r="P91" s="169" t="s">
        <v>81</v>
      </c>
      <c r="Q91" s="169" t="s">
        <v>86</v>
      </c>
      <c r="R91" s="169" t="s">
        <v>86</v>
      </c>
      <c r="S91" s="169" t="s">
        <v>55</v>
      </c>
      <c r="V91" s="17" t="s">
        <v>55</v>
      </c>
      <c r="W91" s="17" t="str">
        <f t="shared" si="10"/>
        <v>FunctionalPASS</v>
      </c>
      <c r="X91" s="17" t="str">
        <f t="shared" si="11"/>
        <v>FunctionalPASSFunctional</v>
      </c>
    </row>
    <row r="92" spans="1:24" ht="99.95" customHeight="1">
      <c r="A92" s="154" t="s">
        <v>1697</v>
      </c>
      <c r="B92" s="154" t="s">
        <v>1408</v>
      </c>
      <c r="C92" s="149" t="s">
        <v>1409</v>
      </c>
      <c r="D92" s="257" t="s">
        <v>308</v>
      </c>
      <c r="E92" s="258" t="s">
        <v>302</v>
      </c>
      <c r="F92" s="258" t="s">
        <v>258</v>
      </c>
      <c r="G92" s="272" t="s">
        <v>238</v>
      </c>
      <c r="H92" s="269" t="s">
        <v>1493</v>
      </c>
      <c r="I92" s="139" t="s">
        <v>41</v>
      </c>
      <c r="J92" s="166"/>
      <c r="K92" s="169" t="s">
        <v>46</v>
      </c>
      <c r="L92" s="169" t="s">
        <v>46</v>
      </c>
      <c r="M92" s="169" t="s">
        <v>7</v>
      </c>
      <c r="N92" s="169" t="s">
        <v>56</v>
      </c>
      <c r="O92" s="240" t="s">
        <v>306</v>
      </c>
      <c r="P92" s="169" t="s">
        <v>81</v>
      </c>
      <c r="Q92" s="169" t="s">
        <v>86</v>
      </c>
      <c r="R92" s="169" t="s">
        <v>86</v>
      </c>
      <c r="S92" s="169" t="s">
        <v>55</v>
      </c>
      <c r="V92" s="17" t="s">
        <v>55</v>
      </c>
      <c r="W92" s="17" t="str">
        <f t="shared" ref="W92" si="12">V92&amp;I92</f>
        <v>FunctionalPASS</v>
      </c>
      <c r="X92" s="17" t="str">
        <f t="shared" ref="X92" si="13">W92&amp;S92</f>
        <v>FunctionalPASSFunctional</v>
      </c>
    </row>
    <row r="93" spans="1:24" ht="99.95" customHeight="1">
      <c r="A93" s="379" t="s">
        <v>168</v>
      </c>
      <c r="B93" s="380"/>
      <c r="C93" s="380"/>
      <c r="D93" s="380"/>
      <c r="E93" s="56"/>
      <c r="F93" s="56"/>
      <c r="G93" s="56"/>
      <c r="H93" s="56" t="s">
        <v>457</v>
      </c>
      <c r="I93" s="56"/>
      <c r="J93" s="56"/>
      <c r="K93" s="56"/>
      <c r="L93" s="56"/>
      <c r="M93" s="57"/>
      <c r="N93" s="57"/>
      <c r="O93" s="57"/>
      <c r="P93" s="57"/>
      <c r="Q93" s="57"/>
      <c r="R93" s="57"/>
      <c r="S93" s="57"/>
      <c r="V93" s="17"/>
      <c r="W93" s="17"/>
      <c r="X93" s="17"/>
    </row>
    <row r="94" spans="1:24" ht="99.95" customHeight="1">
      <c r="A94" s="282" t="s">
        <v>172</v>
      </c>
      <c r="B94" s="282" t="s">
        <v>291</v>
      </c>
      <c r="C94" s="149" t="s">
        <v>164</v>
      </c>
      <c r="D94" s="283" t="s">
        <v>308</v>
      </c>
      <c r="E94" s="281" t="s">
        <v>302</v>
      </c>
      <c r="F94" s="224" t="s">
        <v>568</v>
      </c>
      <c r="G94" s="272" t="s">
        <v>239</v>
      </c>
      <c r="H94" s="228" t="s">
        <v>1255</v>
      </c>
      <c r="I94" s="139" t="s">
        <v>41</v>
      </c>
      <c r="J94" s="166"/>
      <c r="K94" s="169" t="s">
        <v>46</v>
      </c>
      <c r="L94" s="169" t="s">
        <v>46</v>
      </c>
      <c r="M94" s="169" t="s">
        <v>7</v>
      </c>
      <c r="N94" s="169" t="s">
        <v>56</v>
      </c>
      <c r="O94" s="240" t="s">
        <v>305</v>
      </c>
      <c r="P94" s="169" t="s">
        <v>81</v>
      </c>
      <c r="Q94" s="169" t="s">
        <v>86</v>
      </c>
      <c r="R94" s="169" t="s">
        <v>86</v>
      </c>
      <c r="S94" s="169" t="s">
        <v>55</v>
      </c>
      <c r="V94" s="17" t="s">
        <v>55</v>
      </c>
      <c r="W94" s="17" t="str">
        <f t="shared" ref="W94:W117" si="14">V94&amp;I94</f>
        <v>FunctionalPASS</v>
      </c>
      <c r="X94" s="17" t="str">
        <f t="shared" ref="X94:X117" si="15">W94&amp;S94</f>
        <v>FunctionalPASSFunctional</v>
      </c>
    </row>
    <row r="95" spans="1:24" ht="99.95" customHeight="1">
      <c r="A95" s="379" t="s">
        <v>173</v>
      </c>
      <c r="B95" s="380"/>
      <c r="C95" s="380"/>
      <c r="D95" s="380"/>
      <c r="E95" s="56"/>
      <c r="F95" s="56"/>
      <c r="G95" s="56"/>
      <c r="H95" s="56" t="s">
        <v>457</v>
      </c>
      <c r="I95" s="56"/>
      <c r="J95" s="56"/>
      <c r="K95" s="56"/>
      <c r="L95" s="57"/>
      <c r="M95" s="57"/>
      <c r="N95" s="57"/>
      <c r="O95" s="57"/>
      <c r="P95" s="57"/>
      <c r="Q95" s="57"/>
      <c r="R95" s="57"/>
      <c r="S95" s="57"/>
      <c r="V95" s="17" t="s">
        <v>55</v>
      </c>
      <c r="W95" s="17" t="str">
        <f t="shared" ref="W95:W102" si="16">V95&amp;I95</f>
        <v>Functional</v>
      </c>
      <c r="X95" s="17" t="str">
        <f t="shared" ref="X95:X102" si="17">W95&amp;S95</f>
        <v>Functional</v>
      </c>
    </row>
    <row r="96" spans="1:24" ht="99.95" customHeight="1">
      <c r="A96" s="368" t="s">
        <v>226</v>
      </c>
      <c r="B96" s="368" t="s">
        <v>291</v>
      </c>
      <c r="C96" s="149" t="s">
        <v>174</v>
      </c>
      <c r="D96" s="370" t="s">
        <v>308</v>
      </c>
      <c r="E96" s="228" t="s">
        <v>176</v>
      </c>
      <c r="F96" s="228" t="s">
        <v>568</v>
      </c>
      <c r="G96" s="272" t="s">
        <v>240</v>
      </c>
      <c r="H96" s="228" t="s">
        <v>1256</v>
      </c>
      <c r="I96" s="139" t="s">
        <v>41</v>
      </c>
      <c r="J96" s="166"/>
      <c r="K96" s="169" t="s">
        <v>46</v>
      </c>
      <c r="L96" s="169" t="s">
        <v>46</v>
      </c>
      <c r="M96" s="169" t="s">
        <v>7</v>
      </c>
      <c r="N96" s="169"/>
      <c r="O96" s="240" t="s">
        <v>306</v>
      </c>
      <c r="P96" s="169" t="s">
        <v>81</v>
      </c>
      <c r="Q96" s="169" t="s">
        <v>86</v>
      </c>
      <c r="R96" s="169" t="s">
        <v>86</v>
      </c>
      <c r="S96" s="169" t="s">
        <v>55</v>
      </c>
      <c r="V96" s="17" t="s">
        <v>55</v>
      </c>
      <c r="W96" s="17" t="str">
        <f t="shared" si="16"/>
        <v>FunctionalPASS</v>
      </c>
      <c r="X96" s="17" t="str">
        <f t="shared" si="17"/>
        <v>FunctionalPASSFunctional</v>
      </c>
    </row>
    <row r="97" spans="1:24" ht="99.95" customHeight="1">
      <c r="A97" s="369"/>
      <c r="B97" s="369"/>
      <c r="C97" s="229" t="s">
        <v>175</v>
      </c>
      <c r="D97" s="371"/>
      <c r="E97" s="228" t="s">
        <v>299</v>
      </c>
      <c r="F97" s="228" t="s">
        <v>568</v>
      </c>
      <c r="G97" s="272" t="s">
        <v>241</v>
      </c>
      <c r="H97" s="269" t="s">
        <v>1503</v>
      </c>
      <c r="I97" s="139" t="s">
        <v>41</v>
      </c>
      <c r="J97" s="166"/>
      <c r="K97" s="169" t="s">
        <v>46</v>
      </c>
      <c r="L97" s="169" t="s">
        <v>46</v>
      </c>
      <c r="M97" s="169" t="s">
        <v>7</v>
      </c>
      <c r="N97" s="169"/>
      <c r="O97" s="240" t="s">
        <v>306</v>
      </c>
      <c r="P97" s="169" t="s">
        <v>81</v>
      </c>
      <c r="Q97" s="169" t="s">
        <v>86</v>
      </c>
      <c r="R97" s="169" t="s">
        <v>86</v>
      </c>
      <c r="S97" s="169" t="s">
        <v>55</v>
      </c>
      <c r="V97" s="17" t="s">
        <v>55</v>
      </c>
      <c r="W97" s="17" t="str">
        <f t="shared" si="16"/>
        <v>FunctionalPASS</v>
      </c>
      <c r="X97" s="17" t="str">
        <f t="shared" si="17"/>
        <v>FunctionalPASSFunctional</v>
      </c>
    </row>
    <row r="98" spans="1:24" ht="99.95" customHeight="1">
      <c r="A98" s="372"/>
      <c r="B98" s="372"/>
      <c r="C98" s="229" t="s">
        <v>1739</v>
      </c>
      <c r="D98" s="392"/>
      <c r="E98" s="228" t="s">
        <v>1740</v>
      </c>
      <c r="F98" s="228" t="s">
        <v>568</v>
      </c>
      <c r="G98" s="272" t="s">
        <v>242</v>
      </c>
      <c r="H98" s="228"/>
      <c r="I98" s="139" t="s">
        <v>41</v>
      </c>
      <c r="J98" s="166"/>
      <c r="K98" s="169" t="s">
        <v>46</v>
      </c>
      <c r="L98" s="169" t="s">
        <v>46</v>
      </c>
      <c r="M98" s="169" t="s">
        <v>7</v>
      </c>
      <c r="N98" s="169"/>
      <c r="O98" s="240" t="s">
        <v>306</v>
      </c>
      <c r="P98" s="169" t="s">
        <v>81</v>
      </c>
      <c r="Q98" s="169" t="s">
        <v>86</v>
      </c>
      <c r="R98" s="169" t="s">
        <v>86</v>
      </c>
      <c r="S98" s="169" t="s">
        <v>55</v>
      </c>
      <c r="V98" s="17" t="s">
        <v>55</v>
      </c>
      <c r="W98" s="17" t="str">
        <f t="shared" si="16"/>
        <v>FunctionalPASS</v>
      </c>
      <c r="X98" s="17" t="str">
        <f t="shared" si="17"/>
        <v>FunctionalPASSFunctional</v>
      </c>
    </row>
    <row r="99" spans="1:24" ht="99.95" customHeight="1">
      <c r="A99" s="368" t="s">
        <v>227</v>
      </c>
      <c r="B99" s="368" t="s">
        <v>291</v>
      </c>
      <c r="C99" s="149" t="s">
        <v>228</v>
      </c>
      <c r="D99" s="370" t="s">
        <v>308</v>
      </c>
      <c r="E99" s="228" t="s">
        <v>299</v>
      </c>
      <c r="F99" s="228" t="s">
        <v>665</v>
      </c>
      <c r="G99" s="272" t="s">
        <v>243</v>
      </c>
      <c r="H99" s="269" t="s">
        <v>1503</v>
      </c>
      <c r="I99" s="139" t="s">
        <v>41</v>
      </c>
      <c r="J99" s="166"/>
      <c r="K99" s="169" t="s">
        <v>46</v>
      </c>
      <c r="L99" s="169" t="s">
        <v>46</v>
      </c>
      <c r="M99" s="169" t="s">
        <v>7</v>
      </c>
      <c r="N99" s="169" t="s">
        <v>56</v>
      </c>
      <c r="O99" s="240" t="s">
        <v>306</v>
      </c>
      <c r="P99" s="169" t="s">
        <v>81</v>
      </c>
      <c r="Q99" s="169" t="s">
        <v>86</v>
      </c>
      <c r="R99" s="169" t="s">
        <v>86</v>
      </c>
      <c r="S99" s="169" t="s">
        <v>55</v>
      </c>
      <c r="V99" s="17" t="s">
        <v>55</v>
      </c>
      <c r="W99" s="17" t="str">
        <f t="shared" si="16"/>
        <v>FunctionalPASS</v>
      </c>
      <c r="X99" s="17" t="str">
        <f t="shared" si="17"/>
        <v>FunctionalPASSFunctional</v>
      </c>
    </row>
    <row r="100" spans="1:24" ht="99.95" customHeight="1">
      <c r="A100" s="369"/>
      <c r="B100" s="369"/>
      <c r="C100" s="229" t="s">
        <v>229</v>
      </c>
      <c r="D100" s="371"/>
      <c r="E100" s="274" t="s">
        <v>1698</v>
      </c>
      <c r="F100" s="228" t="s">
        <v>665</v>
      </c>
      <c r="G100" s="272" t="s">
        <v>244</v>
      </c>
      <c r="H100" s="269" t="s">
        <v>1503</v>
      </c>
      <c r="I100" s="139" t="s">
        <v>41</v>
      </c>
      <c r="J100" s="166"/>
      <c r="K100" s="169" t="s">
        <v>46</v>
      </c>
      <c r="L100" s="169" t="s">
        <v>46</v>
      </c>
      <c r="M100" s="169" t="s">
        <v>7</v>
      </c>
      <c r="N100" s="169" t="s">
        <v>56</v>
      </c>
      <c r="O100" s="240" t="s">
        <v>306</v>
      </c>
      <c r="P100" s="169" t="s">
        <v>81</v>
      </c>
      <c r="Q100" s="169" t="s">
        <v>86</v>
      </c>
      <c r="R100" s="169" t="s">
        <v>86</v>
      </c>
      <c r="S100" s="169" t="s">
        <v>55</v>
      </c>
      <c r="V100" s="17" t="s">
        <v>55</v>
      </c>
      <c r="W100" s="17" t="str">
        <f t="shared" si="16"/>
        <v>FunctionalPASS</v>
      </c>
      <c r="X100" s="17" t="str">
        <f t="shared" si="17"/>
        <v>FunctionalPASSFunctional</v>
      </c>
    </row>
    <row r="101" spans="1:24" ht="99.95" customHeight="1">
      <c r="A101" s="369"/>
      <c r="B101" s="369"/>
      <c r="C101" s="149" t="s">
        <v>230</v>
      </c>
      <c r="D101" s="392"/>
      <c r="E101" s="274" t="s">
        <v>1698</v>
      </c>
      <c r="F101" s="228" t="s">
        <v>568</v>
      </c>
      <c r="G101" s="272" t="s">
        <v>245</v>
      </c>
      <c r="H101" s="228" t="s">
        <v>1743</v>
      </c>
      <c r="I101" s="139" t="s">
        <v>41</v>
      </c>
      <c r="J101" s="166"/>
      <c r="K101" s="169" t="s">
        <v>46</v>
      </c>
      <c r="L101" s="169" t="s">
        <v>46</v>
      </c>
      <c r="M101" s="169" t="s">
        <v>7</v>
      </c>
      <c r="N101" s="169"/>
      <c r="O101" s="240" t="s">
        <v>306</v>
      </c>
      <c r="P101" s="169" t="s">
        <v>81</v>
      </c>
      <c r="Q101" s="169" t="s">
        <v>86</v>
      </c>
      <c r="R101" s="169" t="s">
        <v>86</v>
      </c>
      <c r="S101" s="169" t="s">
        <v>55</v>
      </c>
      <c r="V101" s="17" t="s">
        <v>55</v>
      </c>
      <c r="W101" s="17" t="str">
        <f t="shared" si="16"/>
        <v>FunctionalPASS</v>
      </c>
      <c r="X101" s="17" t="str">
        <f t="shared" si="17"/>
        <v>FunctionalPASSFunctional</v>
      </c>
    </row>
    <row r="102" spans="1:24" ht="99.95" customHeight="1">
      <c r="A102" s="372"/>
      <c r="B102" s="372"/>
      <c r="C102" s="149" t="s">
        <v>231</v>
      </c>
      <c r="D102" s="189"/>
      <c r="E102" s="274" t="s">
        <v>1698</v>
      </c>
      <c r="F102" s="228" t="s">
        <v>568</v>
      </c>
      <c r="G102" s="272" t="s">
        <v>246</v>
      </c>
      <c r="H102" s="228" t="s">
        <v>1744</v>
      </c>
      <c r="I102" s="139" t="s">
        <v>41</v>
      </c>
      <c r="J102" s="166"/>
      <c r="K102" s="169" t="s">
        <v>46</v>
      </c>
      <c r="L102" s="169" t="s">
        <v>46</v>
      </c>
      <c r="M102" s="169" t="s">
        <v>7</v>
      </c>
      <c r="N102" s="169"/>
      <c r="O102" s="240" t="s">
        <v>306</v>
      </c>
      <c r="P102" s="169" t="s">
        <v>81</v>
      </c>
      <c r="Q102" s="169" t="s">
        <v>86</v>
      </c>
      <c r="R102" s="169" t="s">
        <v>86</v>
      </c>
      <c r="S102" s="169" t="s">
        <v>55</v>
      </c>
      <c r="V102" s="17" t="s">
        <v>55</v>
      </c>
      <c r="W102" s="17" t="str">
        <f t="shared" si="16"/>
        <v>FunctionalPASS</v>
      </c>
      <c r="X102" s="17" t="str">
        <f t="shared" si="17"/>
        <v>FunctionalPASSFunctional</v>
      </c>
    </row>
    <row r="103" spans="1:24" ht="99.95" customHeight="1">
      <c r="A103" s="379" t="s">
        <v>232</v>
      </c>
      <c r="B103" s="380"/>
      <c r="C103" s="380"/>
      <c r="D103" s="380"/>
      <c r="E103" s="56"/>
      <c r="F103" s="56"/>
      <c r="G103" s="56"/>
      <c r="H103" s="56" t="s">
        <v>457</v>
      </c>
      <c r="I103" s="57"/>
      <c r="J103" s="56"/>
      <c r="K103" s="57"/>
      <c r="L103" s="57"/>
      <c r="M103" s="57"/>
      <c r="N103" s="57"/>
      <c r="O103" s="57"/>
      <c r="P103" s="57"/>
      <c r="Q103" s="57"/>
      <c r="R103" s="57"/>
      <c r="S103" s="57"/>
      <c r="V103" s="17"/>
      <c r="W103" s="17"/>
      <c r="X103" s="17"/>
    </row>
    <row r="104" spans="1:24" ht="99.95" customHeight="1">
      <c r="A104" s="208" t="s">
        <v>259</v>
      </c>
      <c r="B104" s="208" t="s">
        <v>291</v>
      </c>
      <c r="C104" s="227"/>
      <c r="D104" s="243" t="s">
        <v>354</v>
      </c>
      <c r="E104" s="189" t="s">
        <v>302</v>
      </c>
      <c r="F104" s="189" t="s">
        <v>665</v>
      </c>
      <c r="G104" s="272" t="s">
        <v>250</v>
      </c>
      <c r="H104" s="228" t="s">
        <v>1257</v>
      </c>
      <c r="I104" s="139" t="s">
        <v>41</v>
      </c>
      <c r="J104" s="166"/>
      <c r="K104" s="169" t="s">
        <v>46</v>
      </c>
      <c r="L104" s="169" t="s">
        <v>46</v>
      </c>
      <c r="M104" s="169" t="s">
        <v>7</v>
      </c>
      <c r="N104" s="169" t="s">
        <v>56</v>
      </c>
      <c r="O104" s="240" t="s">
        <v>305</v>
      </c>
      <c r="P104" s="169" t="s">
        <v>81</v>
      </c>
      <c r="Q104" s="169" t="s">
        <v>87</v>
      </c>
      <c r="R104" s="169" t="s">
        <v>87</v>
      </c>
      <c r="S104" s="169" t="s">
        <v>55</v>
      </c>
      <c r="V104" s="17" t="s">
        <v>55</v>
      </c>
      <c r="W104" s="17" t="str">
        <f t="shared" si="14"/>
        <v>FunctionalPASS</v>
      </c>
      <c r="X104" s="17" t="str">
        <f t="shared" si="15"/>
        <v>FunctionalPASSFunctional</v>
      </c>
    </row>
    <row r="105" spans="1:24" ht="99.95" customHeight="1">
      <c r="A105" s="379" t="s">
        <v>247</v>
      </c>
      <c r="B105" s="380"/>
      <c r="C105" s="380"/>
      <c r="D105" s="380"/>
      <c r="E105" s="56"/>
      <c r="F105" s="56"/>
      <c r="G105" s="56"/>
      <c r="H105" s="56" t="s">
        <v>457</v>
      </c>
      <c r="I105" s="57"/>
      <c r="J105" s="56"/>
      <c r="K105" s="57"/>
      <c r="L105" s="57"/>
      <c r="M105" s="57"/>
      <c r="N105" s="57"/>
      <c r="O105" s="57"/>
      <c r="P105" s="57"/>
      <c r="Q105" s="57"/>
      <c r="R105" s="57"/>
      <c r="S105" s="57"/>
      <c r="V105" s="17"/>
      <c r="W105" s="17"/>
      <c r="X105" s="17"/>
    </row>
    <row r="106" spans="1:24" ht="99.95" customHeight="1">
      <c r="A106" s="368" t="s">
        <v>171</v>
      </c>
      <c r="B106" s="368" t="s">
        <v>291</v>
      </c>
      <c r="C106" s="149" t="s">
        <v>153</v>
      </c>
      <c r="D106" s="370" t="s">
        <v>783</v>
      </c>
      <c r="E106" s="381" t="s">
        <v>302</v>
      </c>
      <c r="F106" s="224" t="s">
        <v>665</v>
      </c>
      <c r="G106" s="272" t="s">
        <v>251</v>
      </c>
      <c r="H106" s="228" t="s">
        <v>1258</v>
      </c>
      <c r="I106" s="139" t="s">
        <v>41</v>
      </c>
      <c r="J106" s="166"/>
      <c r="K106" s="169" t="s">
        <v>46</v>
      </c>
      <c r="L106" s="169" t="s">
        <v>46</v>
      </c>
      <c r="M106" s="169" t="s">
        <v>7</v>
      </c>
      <c r="N106" s="169"/>
      <c r="O106" s="240" t="s">
        <v>305</v>
      </c>
      <c r="P106" s="169" t="s">
        <v>81</v>
      </c>
      <c r="Q106" s="169" t="s">
        <v>86</v>
      </c>
      <c r="R106" s="169" t="s">
        <v>86</v>
      </c>
      <c r="S106" s="169" t="s">
        <v>55</v>
      </c>
      <c r="V106" s="17" t="s">
        <v>55</v>
      </c>
      <c r="W106" s="17" t="str">
        <f t="shared" si="14"/>
        <v>FunctionalPASS</v>
      </c>
      <c r="X106" s="17" t="str">
        <f t="shared" si="15"/>
        <v>FunctionalPASSFunctional</v>
      </c>
    </row>
    <row r="107" spans="1:24" ht="99.95" customHeight="1">
      <c r="A107" s="369"/>
      <c r="B107" s="369"/>
      <c r="C107" s="229" t="s">
        <v>157</v>
      </c>
      <c r="D107" s="371"/>
      <c r="E107" s="382"/>
      <c r="F107" s="224" t="s">
        <v>568</v>
      </c>
      <c r="G107" s="272" t="s">
        <v>252</v>
      </c>
      <c r="H107" s="228" t="s">
        <v>1258</v>
      </c>
      <c r="I107" s="139" t="s">
        <v>41</v>
      </c>
      <c r="J107" s="166"/>
      <c r="K107" s="169" t="s">
        <v>46</v>
      </c>
      <c r="L107" s="169" t="s">
        <v>46</v>
      </c>
      <c r="M107" s="169" t="s">
        <v>7</v>
      </c>
      <c r="N107" s="169"/>
      <c r="O107" s="240" t="s">
        <v>305</v>
      </c>
      <c r="P107" s="169" t="s">
        <v>81</v>
      </c>
      <c r="Q107" s="169" t="s">
        <v>86</v>
      </c>
      <c r="R107" s="169" t="s">
        <v>86</v>
      </c>
      <c r="S107" s="169" t="s">
        <v>55</v>
      </c>
      <c r="V107" s="17" t="s">
        <v>55</v>
      </c>
      <c r="W107" s="17" t="str">
        <f t="shared" si="14"/>
        <v>FunctionalPASS</v>
      </c>
      <c r="X107" s="17" t="str">
        <f t="shared" si="15"/>
        <v>FunctionalPASSFunctional</v>
      </c>
    </row>
    <row r="108" spans="1:24" ht="99.95" customHeight="1">
      <c r="A108" s="369"/>
      <c r="B108" s="369"/>
      <c r="C108" s="229" t="s">
        <v>159</v>
      </c>
      <c r="D108" s="371"/>
      <c r="E108" s="382"/>
      <c r="F108" s="184" t="s">
        <v>662</v>
      </c>
      <c r="G108" s="272" t="s">
        <v>253</v>
      </c>
      <c r="H108" s="228" t="s">
        <v>1258</v>
      </c>
      <c r="I108" s="139" t="s">
        <v>41</v>
      </c>
      <c r="J108" s="166"/>
      <c r="K108" s="169" t="s">
        <v>46</v>
      </c>
      <c r="L108" s="169" t="s">
        <v>46</v>
      </c>
      <c r="M108" s="169" t="s">
        <v>7</v>
      </c>
      <c r="N108" s="169" t="s">
        <v>56</v>
      </c>
      <c r="O108" s="240" t="s">
        <v>305</v>
      </c>
      <c r="P108" s="169" t="s">
        <v>81</v>
      </c>
      <c r="Q108" s="169" t="s">
        <v>86</v>
      </c>
      <c r="R108" s="169" t="s">
        <v>86</v>
      </c>
      <c r="S108" s="169" t="s">
        <v>55</v>
      </c>
      <c r="V108" s="17" t="s">
        <v>55</v>
      </c>
      <c r="W108" s="17" t="str">
        <f t="shared" si="14"/>
        <v>FunctionalPASS</v>
      </c>
      <c r="X108" s="17" t="str">
        <f t="shared" si="15"/>
        <v>FunctionalPASSFunctional</v>
      </c>
    </row>
    <row r="109" spans="1:24" ht="99.95" customHeight="1">
      <c r="A109" s="369"/>
      <c r="B109" s="369"/>
      <c r="C109" s="229" t="s">
        <v>160</v>
      </c>
      <c r="D109" s="371"/>
      <c r="E109" s="382"/>
      <c r="F109" s="224" t="s">
        <v>665</v>
      </c>
      <c r="G109" s="272" t="s">
        <v>254</v>
      </c>
      <c r="H109" s="228" t="s">
        <v>1258</v>
      </c>
      <c r="I109" s="139" t="s">
        <v>41</v>
      </c>
      <c r="J109" s="166"/>
      <c r="K109" s="169" t="s">
        <v>46</v>
      </c>
      <c r="L109" s="169" t="s">
        <v>46</v>
      </c>
      <c r="M109" s="169" t="s">
        <v>7</v>
      </c>
      <c r="N109" s="169" t="s">
        <v>56</v>
      </c>
      <c r="O109" s="240" t="s">
        <v>305</v>
      </c>
      <c r="P109" s="169" t="s">
        <v>81</v>
      </c>
      <c r="Q109" s="169" t="s">
        <v>86</v>
      </c>
      <c r="R109" s="169" t="s">
        <v>86</v>
      </c>
      <c r="S109" s="169" t="s">
        <v>55</v>
      </c>
      <c r="V109" s="17" t="s">
        <v>55</v>
      </c>
      <c r="W109" s="17" t="str">
        <f t="shared" si="14"/>
        <v>FunctionalPASS</v>
      </c>
      <c r="X109" s="17" t="str">
        <f t="shared" si="15"/>
        <v>FunctionalPASSFunctional</v>
      </c>
    </row>
    <row r="110" spans="1:24" ht="99.95" customHeight="1">
      <c r="A110" s="369"/>
      <c r="B110" s="369"/>
      <c r="C110" s="229" t="s">
        <v>161</v>
      </c>
      <c r="D110" s="371"/>
      <c r="E110" s="382"/>
      <c r="F110" s="184" t="s">
        <v>568</v>
      </c>
      <c r="G110" s="272" t="s">
        <v>271</v>
      </c>
      <c r="H110" s="228" t="s">
        <v>1258</v>
      </c>
      <c r="I110" s="139" t="s">
        <v>41</v>
      </c>
      <c r="J110" s="166"/>
      <c r="K110" s="169" t="s">
        <v>46</v>
      </c>
      <c r="L110" s="169" t="s">
        <v>46</v>
      </c>
      <c r="M110" s="169" t="s">
        <v>7</v>
      </c>
      <c r="N110" s="169" t="s">
        <v>56</v>
      </c>
      <c r="O110" s="240" t="s">
        <v>305</v>
      </c>
      <c r="P110" s="169" t="s">
        <v>81</v>
      </c>
      <c r="Q110" s="169" t="s">
        <v>86</v>
      </c>
      <c r="R110" s="169" t="s">
        <v>86</v>
      </c>
      <c r="S110" s="169" t="s">
        <v>55</v>
      </c>
      <c r="V110" s="17" t="s">
        <v>55</v>
      </c>
      <c r="W110" s="17" t="str">
        <f t="shared" si="14"/>
        <v>FunctionalPASS</v>
      </c>
      <c r="X110" s="17" t="str">
        <f t="shared" si="15"/>
        <v>FunctionalPASSFunctional</v>
      </c>
    </row>
    <row r="111" spans="1:24" ht="99.95" customHeight="1">
      <c r="A111" s="379" t="s">
        <v>248</v>
      </c>
      <c r="B111" s="380"/>
      <c r="C111" s="380"/>
      <c r="D111" s="380"/>
      <c r="E111" s="56"/>
      <c r="F111" s="56"/>
      <c r="G111" s="56"/>
      <c r="H111" s="56" t="s">
        <v>457</v>
      </c>
      <c r="I111" s="57"/>
      <c r="J111" s="56"/>
      <c r="K111" s="57"/>
      <c r="L111" s="57"/>
      <c r="M111" s="57"/>
      <c r="N111" s="57"/>
      <c r="O111" s="57"/>
      <c r="P111" s="57"/>
      <c r="Q111" s="57"/>
      <c r="R111" s="57"/>
      <c r="S111" s="57"/>
      <c r="V111" s="17"/>
      <c r="W111" s="17"/>
      <c r="X111" s="17"/>
    </row>
    <row r="112" spans="1:24" ht="99.95" customHeight="1">
      <c r="A112" s="208" t="s">
        <v>139</v>
      </c>
      <c r="B112" s="208" t="s">
        <v>291</v>
      </c>
      <c r="C112" s="227"/>
      <c r="D112" s="243" t="s">
        <v>355</v>
      </c>
      <c r="E112" s="189" t="s">
        <v>302</v>
      </c>
      <c r="F112" s="189" t="s">
        <v>665</v>
      </c>
      <c r="G112" s="272" t="s">
        <v>272</v>
      </c>
      <c r="H112" s="228" t="s">
        <v>1259</v>
      </c>
      <c r="I112" s="139" t="s">
        <v>41</v>
      </c>
      <c r="J112" s="166"/>
      <c r="K112" s="169" t="s">
        <v>46</v>
      </c>
      <c r="L112" s="169" t="s">
        <v>46</v>
      </c>
      <c r="M112" s="169" t="s">
        <v>7</v>
      </c>
      <c r="N112" s="169" t="s">
        <v>56</v>
      </c>
      <c r="O112" s="240" t="s">
        <v>305</v>
      </c>
      <c r="P112" s="169" t="s">
        <v>81</v>
      </c>
      <c r="Q112" s="169" t="s">
        <v>87</v>
      </c>
      <c r="R112" s="169" t="s">
        <v>87</v>
      </c>
      <c r="S112" s="169" t="s">
        <v>55</v>
      </c>
      <c r="V112" s="17" t="s">
        <v>55</v>
      </c>
      <c r="W112" s="17" t="str">
        <f t="shared" si="14"/>
        <v>FunctionalPASS</v>
      </c>
      <c r="X112" s="17" t="str">
        <f t="shared" si="15"/>
        <v>FunctionalPASSFunctional</v>
      </c>
    </row>
    <row r="113" spans="1:24" ht="99.95" customHeight="1">
      <c r="A113" s="379" t="s">
        <v>249</v>
      </c>
      <c r="B113" s="380"/>
      <c r="C113" s="380"/>
      <c r="D113" s="380"/>
      <c r="E113" s="56"/>
      <c r="F113" s="56"/>
      <c r="G113" s="56"/>
      <c r="H113" s="56" t="s">
        <v>457</v>
      </c>
      <c r="I113" s="57"/>
      <c r="J113" s="56"/>
      <c r="K113" s="57"/>
      <c r="L113" s="57"/>
      <c r="M113" s="57"/>
      <c r="N113" s="57"/>
      <c r="O113" s="57"/>
      <c r="P113" s="57"/>
      <c r="Q113" s="57"/>
      <c r="R113" s="57"/>
      <c r="S113" s="57"/>
      <c r="V113" s="17" t="s">
        <v>55</v>
      </c>
      <c r="W113" s="17" t="str">
        <f>V113&amp;I113</f>
        <v>Functional</v>
      </c>
      <c r="X113" s="17" t="str">
        <f>W113&amp;S113</f>
        <v>Functional</v>
      </c>
    </row>
    <row r="114" spans="1:24" ht="99.95" customHeight="1">
      <c r="A114" s="368" t="s">
        <v>171</v>
      </c>
      <c r="B114" s="368" t="s">
        <v>291</v>
      </c>
      <c r="C114" s="149" t="s">
        <v>153</v>
      </c>
      <c r="D114" s="370" t="s">
        <v>783</v>
      </c>
      <c r="E114" s="381" t="s">
        <v>302</v>
      </c>
      <c r="F114" s="224" t="s">
        <v>568</v>
      </c>
      <c r="G114" s="272" t="s">
        <v>273</v>
      </c>
      <c r="H114" s="228" t="s">
        <v>1258</v>
      </c>
      <c r="I114" s="139" t="s">
        <v>41</v>
      </c>
      <c r="J114" s="166"/>
      <c r="K114" s="169" t="s">
        <v>46</v>
      </c>
      <c r="L114" s="169" t="s">
        <v>46</v>
      </c>
      <c r="M114" s="169" t="s">
        <v>7</v>
      </c>
      <c r="N114" s="169"/>
      <c r="O114" s="240" t="s">
        <v>305</v>
      </c>
      <c r="P114" s="169" t="s">
        <v>81</v>
      </c>
      <c r="Q114" s="169" t="s">
        <v>86</v>
      </c>
      <c r="R114" s="169" t="s">
        <v>86</v>
      </c>
      <c r="S114" s="169" t="s">
        <v>55</v>
      </c>
      <c r="V114" s="17" t="s">
        <v>55</v>
      </c>
      <c r="W114" s="17" t="str">
        <f t="shared" si="14"/>
        <v>FunctionalPASS</v>
      </c>
      <c r="X114" s="17" t="str">
        <f t="shared" si="15"/>
        <v>FunctionalPASSFunctional</v>
      </c>
    </row>
    <row r="115" spans="1:24" ht="99.95" customHeight="1">
      <c r="A115" s="369"/>
      <c r="B115" s="369"/>
      <c r="C115" s="229" t="s">
        <v>157</v>
      </c>
      <c r="D115" s="371"/>
      <c r="E115" s="382"/>
      <c r="F115" s="224" t="s">
        <v>568</v>
      </c>
      <c r="G115" s="272" t="s">
        <v>274</v>
      </c>
      <c r="H115" s="228" t="s">
        <v>1258</v>
      </c>
      <c r="I115" s="139" t="s">
        <v>41</v>
      </c>
      <c r="J115" s="166"/>
      <c r="K115" s="169" t="s">
        <v>46</v>
      </c>
      <c r="L115" s="169" t="s">
        <v>46</v>
      </c>
      <c r="M115" s="169" t="s">
        <v>7</v>
      </c>
      <c r="N115" s="169"/>
      <c r="O115" s="240" t="s">
        <v>305</v>
      </c>
      <c r="P115" s="169" t="s">
        <v>81</v>
      </c>
      <c r="Q115" s="169" t="s">
        <v>86</v>
      </c>
      <c r="R115" s="169" t="s">
        <v>86</v>
      </c>
      <c r="S115" s="169" t="s">
        <v>55</v>
      </c>
      <c r="V115" s="17" t="s">
        <v>55</v>
      </c>
      <c r="W115" s="17" t="str">
        <f t="shared" si="14"/>
        <v>FunctionalPASS</v>
      </c>
      <c r="X115" s="17" t="str">
        <f t="shared" si="15"/>
        <v>FunctionalPASSFunctional</v>
      </c>
    </row>
    <row r="116" spans="1:24" ht="99.95" customHeight="1">
      <c r="A116" s="369"/>
      <c r="B116" s="369"/>
      <c r="C116" s="229" t="s">
        <v>159</v>
      </c>
      <c r="D116" s="371"/>
      <c r="E116" s="382"/>
      <c r="F116" s="184" t="s">
        <v>258</v>
      </c>
      <c r="G116" s="272" t="s">
        <v>275</v>
      </c>
      <c r="H116" s="228" t="s">
        <v>1258</v>
      </c>
      <c r="I116" s="139" t="s">
        <v>41</v>
      </c>
      <c r="J116" s="166"/>
      <c r="K116" s="169" t="s">
        <v>46</v>
      </c>
      <c r="L116" s="169" t="s">
        <v>46</v>
      </c>
      <c r="M116" s="169" t="s">
        <v>7</v>
      </c>
      <c r="N116" s="169" t="s">
        <v>56</v>
      </c>
      <c r="O116" s="240" t="s">
        <v>305</v>
      </c>
      <c r="P116" s="169" t="s">
        <v>81</v>
      </c>
      <c r="Q116" s="169" t="s">
        <v>86</v>
      </c>
      <c r="R116" s="169" t="s">
        <v>86</v>
      </c>
      <c r="S116" s="169" t="s">
        <v>55</v>
      </c>
      <c r="V116" s="17" t="s">
        <v>55</v>
      </c>
      <c r="W116" s="17" t="str">
        <f t="shared" si="14"/>
        <v>FunctionalPASS</v>
      </c>
      <c r="X116" s="17" t="str">
        <f t="shared" si="15"/>
        <v>FunctionalPASSFunctional</v>
      </c>
    </row>
    <row r="117" spans="1:24" ht="99.95" customHeight="1">
      <c r="A117" s="369"/>
      <c r="B117" s="369"/>
      <c r="C117" s="229" t="s">
        <v>160</v>
      </c>
      <c r="D117" s="371"/>
      <c r="E117" s="382"/>
      <c r="F117" s="224" t="s">
        <v>568</v>
      </c>
      <c r="G117" s="272" t="s">
        <v>276</v>
      </c>
      <c r="H117" s="228" t="s">
        <v>1258</v>
      </c>
      <c r="I117" s="139" t="s">
        <v>41</v>
      </c>
      <c r="J117" s="166"/>
      <c r="K117" s="169" t="s">
        <v>46</v>
      </c>
      <c r="L117" s="169" t="s">
        <v>46</v>
      </c>
      <c r="M117" s="169" t="s">
        <v>7</v>
      </c>
      <c r="N117" s="169" t="s">
        <v>56</v>
      </c>
      <c r="O117" s="240" t="s">
        <v>305</v>
      </c>
      <c r="P117" s="169" t="s">
        <v>81</v>
      </c>
      <c r="Q117" s="169" t="s">
        <v>86</v>
      </c>
      <c r="R117" s="169" t="s">
        <v>86</v>
      </c>
      <c r="S117" s="169" t="s">
        <v>55</v>
      </c>
      <c r="V117" s="17" t="s">
        <v>55</v>
      </c>
      <c r="W117" s="17" t="str">
        <f t="shared" si="14"/>
        <v>FunctionalPASS</v>
      </c>
      <c r="X117" s="17" t="str">
        <f t="shared" si="15"/>
        <v>FunctionalPASSFunctional</v>
      </c>
    </row>
    <row r="118" spans="1:24" ht="99.95" customHeight="1">
      <c r="A118" s="369"/>
      <c r="B118" s="369"/>
      <c r="C118" s="229" t="s">
        <v>161</v>
      </c>
      <c r="D118" s="371"/>
      <c r="E118" s="382"/>
      <c r="F118" s="184" t="s">
        <v>568</v>
      </c>
      <c r="G118" s="272" t="s">
        <v>300</v>
      </c>
      <c r="H118" s="228" t="s">
        <v>1258</v>
      </c>
      <c r="I118" s="139" t="s">
        <v>41</v>
      </c>
      <c r="J118" s="166"/>
      <c r="K118" s="169" t="s">
        <v>46</v>
      </c>
      <c r="L118" s="169" t="s">
        <v>46</v>
      </c>
      <c r="M118" s="169" t="s">
        <v>7</v>
      </c>
      <c r="N118" s="169" t="s">
        <v>56</v>
      </c>
      <c r="O118" s="240" t="s">
        <v>305</v>
      </c>
      <c r="P118" s="169" t="s">
        <v>81</v>
      </c>
      <c r="Q118" s="169" t="s">
        <v>86</v>
      </c>
      <c r="R118" s="169" t="s">
        <v>86</v>
      </c>
      <c r="S118" s="169" t="s">
        <v>55</v>
      </c>
      <c r="V118" s="17" t="s">
        <v>55</v>
      </c>
      <c r="W118" s="17" t="str">
        <f t="shared" ref="W118:W173" si="18">V118&amp;I118</f>
        <v>FunctionalPASS</v>
      </c>
      <c r="X118" s="17" t="str">
        <f t="shared" ref="X118:X173" si="19">W118&amp;S118</f>
        <v>FunctionalPASSFunctional</v>
      </c>
    </row>
    <row r="119" spans="1:24" ht="99.95" customHeight="1">
      <c r="A119" s="379" t="s">
        <v>255</v>
      </c>
      <c r="B119" s="380"/>
      <c r="C119" s="380"/>
      <c r="D119" s="380"/>
      <c r="E119" s="56"/>
      <c r="F119" s="56"/>
      <c r="G119" s="56"/>
      <c r="H119" s="56" t="s">
        <v>457</v>
      </c>
      <c r="I119" s="57"/>
      <c r="J119" s="56"/>
      <c r="K119" s="57"/>
      <c r="L119" s="57"/>
      <c r="M119" s="57"/>
      <c r="N119" s="57"/>
      <c r="O119" s="57"/>
      <c r="P119" s="57"/>
      <c r="Q119" s="57"/>
      <c r="R119" s="57"/>
      <c r="S119" s="57"/>
      <c r="V119" s="17"/>
      <c r="W119" s="17"/>
      <c r="X119" s="17"/>
    </row>
    <row r="120" spans="1:24" ht="99.95" customHeight="1">
      <c r="A120" s="208" t="s">
        <v>139</v>
      </c>
      <c r="B120" s="208" t="s">
        <v>291</v>
      </c>
      <c r="C120" s="227"/>
      <c r="D120" s="243" t="s">
        <v>355</v>
      </c>
      <c r="E120" s="189" t="s">
        <v>302</v>
      </c>
      <c r="F120" s="189" t="s">
        <v>665</v>
      </c>
      <c r="G120" s="272" t="s">
        <v>303</v>
      </c>
      <c r="H120" s="228" t="s">
        <v>1260</v>
      </c>
      <c r="I120" s="139" t="s">
        <v>41</v>
      </c>
      <c r="J120" s="166"/>
      <c r="K120" s="169" t="s">
        <v>46</v>
      </c>
      <c r="L120" s="169" t="s">
        <v>46</v>
      </c>
      <c r="M120" s="169" t="s">
        <v>7</v>
      </c>
      <c r="N120" s="169" t="s">
        <v>56</v>
      </c>
      <c r="O120" s="240" t="s">
        <v>305</v>
      </c>
      <c r="P120" s="169" t="s">
        <v>81</v>
      </c>
      <c r="Q120" s="169" t="s">
        <v>87</v>
      </c>
      <c r="R120" s="169" t="s">
        <v>87</v>
      </c>
      <c r="S120" s="169" t="s">
        <v>55</v>
      </c>
      <c r="V120" s="17" t="s">
        <v>55</v>
      </c>
      <c r="W120" s="17" t="str">
        <f t="shared" si="18"/>
        <v>FunctionalPASS</v>
      </c>
      <c r="X120" s="17" t="str">
        <f t="shared" si="19"/>
        <v>FunctionalPASSFunctional</v>
      </c>
    </row>
    <row r="121" spans="1:24" ht="99.95" customHeight="1">
      <c r="A121" s="379" t="s">
        <v>256</v>
      </c>
      <c r="B121" s="380"/>
      <c r="C121" s="380"/>
      <c r="D121" s="380"/>
      <c r="E121" s="56"/>
      <c r="F121" s="56"/>
      <c r="G121" s="56"/>
      <c r="H121" s="56" t="s">
        <v>457</v>
      </c>
      <c r="I121" s="57"/>
      <c r="J121" s="56"/>
      <c r="K121" s="57"/>
      <c r="L121" s="57"/>
      <c r="M121" s="57"/>
      <c r="N121" s="57"/>
      <c r="O121" s="57"/>
      <c r="P121" s="57"/>
      <c r="Q121" s="57"/>
      <c r="R121" s="57"/>
      <c r="S121" s="57"/>
      <c r="V121" s="17"/>
      <c r="W121" s="17"/>
      <c r="X121" s="17"/>
    </row>
    <row r="122" spans="1:24" ht="99.95" customHeight="1">
      <c r="A122" s="368" t="s">
        <v>171</v>
      </c>
      <c r="B122" s="368" t="s">
        <v>291</v>
      </c>
      <c r="C122" s="149" t="s">
        <v>153</v>
      </c>
      <c r="D122" s="370" t="s">
        <v>783</v>
      </c>
      <c r="E122" s="381" t="s">
        <v>302</v>
      </c>
      <c r="F122" s="224" t="s">
        <v>568</v>
      </c>
      <c r="G122" s="272" t="s">
        <v>304</v>
      </c>
      <c r="H122" s="228" t="s">
        <v>1261</v>
      </c>
      <c r="I122" s="139" t="s">
        <v>41</v>
      </c>
      <c r="J122" s="166"/>
      <c r="K122" s="169" t="s">
        <v>46</v>
      </c>
      <c r="L122" s="169" t="s">
        <v>46</v>
      </c>
      <c r="M122" s="169" t="s">
        <v>7</v>
      </c>
      <c r="N122" s="169"/>
      <c r="O122" s="240" t="s">
        <v>305</v>
      </c>
      <c r="P122" s="169" t="s">
        <v>81</v>
      </c>
      <c r="Q122" s="169" t="s">
        <v>86</v>
      </c>
      <c r="R122" s="169" t="s">
        <v>86</v>
      </c>
      <c r="S122" s="169" t="s">
        <v>55</v>
      </c>
      <c r="V122" s="17" t="s">
        <v>55</v>
      </c>
      <c r="W122" s="17" t="str">
        <f t="shared" si="18"/>
        <v>FunctionalPASS</v>
      </c>
      <c r="X122" s="17" t="str">
        <f t="shared" si="19"/>
        <v>FunctionalPASSFunctional</v>
      </c>
    </row>
    <row r="123" spans="1:24" ht="99.95" customHeight="1">
      <c r="A123" s="369"/>
      <c r="B123" s="369"/>
      <c r="C123" s="229" t="s">
        <v>157</v>
      </c>
      <c r="D123" s="371"/>
      <c r="E123" s="382"/>
      <c r="F123" s="224" t="s">
        <v>568</v>
      </c>
      <c r="G123" s="272" t="s">
        <v>333</v>
      </c>
      <c r="H123" s="228" t="s">
        <v>1261</v>
      </c>
      <c r="I123" s="139" t="s">
        <v>41</v>
      </c>
      <c r="J123" s="166"/>
      <c r="K123" s="169" t="s">
        <v>46</v>
      </c>
      <c r="L123" s="169" t="s">
        <v>46</v>
      </c>
      <c r="M123" s="169" t="s">
        <v>7</v>
      </c>
      <c r="N123" s="169"/>
      <c r="O123" s="240" t="s">
        <v>305</v>
      </c>
      <c r="P123" s="169" t="s">
        <v>81</v>
      </c>
      <c r="Q123" s="169" t="s">
        <v>86</v>
      </c>
      <c r="R123" s="169" t="s">
        <v>86</v>
      </c>
      <c r="S123" s="169" t="s">
        <v>55</v>
      </c>
      <c r="V123" s="17" t="s">
        <v>55</v>
      </c>
      <c r="W123" s="17" t="str">
        <f t="shared" si="18"/>
        <v>FunctionalPASS</v>
      </c>
      <c r="X123" s="17" t="str">
        <f t="shared" si="19"/>
        <v>FunctionalPASSFunctional</v>
      </c>
    </row>
    <row r="124" spans="1:24" ht="99.95" customHeight="1">
      <c r="A124" s="369"/>
      <c r="B124" s="369"/>
      <c r="C124" s="229" t="s">
        <v>159</v>
      </c>
      <c r="D124" s="371"/>
      <c r="E124" s="382"/>
      <c r="F124" s="184" t="s">
        <v>258</v>
      </c>
      <c r="G124" s="272" t="s">
        <v>362</v>
      </c>
      <c r="H124" s="228" t="s">
        <v>1261</v>
      </c>
      <c r="I124" s="139" t="s">
        <v>41</v>
      </c>
      <c r="J124" s="166"/>
      <c r="K124" s="169" t="s">
        <v>46</v>
      </c>
      <c r="L124" s="169" t="s">
        <v>46</v>
      </c>
      <c r="M124" s="169" t="s">
        <v>7</v>
      </c>
      <c r="N124" s="169" t="s">
        <v>56</v>
      </c>
      <c r="O124" s="240" t="s">
        <v>305</v>
      </c>
      <c r="P124" s="169" t="s">
        <v>81</v>
      </c>
      <c r="Q124" s="169" t="s">
        <v>86</v>
      </c>
      <c r="R124" s="169" t="s">
        <v>86</v>
      </c>
      <c r="S124" s="169" t="s">
        <v>55</v>
      </c>
      <c r="V124" s="17" t="s">
        <v>55</v>
      </c>
      <c r="W124" s="17" t="str">
        <f t="shared" si="18"/>
        <v>FunctionalPASS</v>
      </c>
      <c r="X124" s="17" t="str">
        <f t="shared" si="19"/>
        <v>FunctionalPASSFunctional</v>
      </c>
    </row>
    <row r="125" spans="1:24" ht="99.95" customHeight="1">
      <c r="A125" s="369"/>
      <c r="B125" s="369"/>
      <c r="C125" s="229" t="s">
        <v>160</v>
      </c>
      <c r="D125" s="371"/>
      <c r="E125" s="382"/>
      <c r="F125" s="224" t="s">
        <v>568</v>
      </c>
      <c r="G125" s="272" t="s">
        <v>363</v>
      </c>
      <c r="H125" s="228" t="s">
        <v>1261</v>
      </c>
      <c r="I125" s="139" t="s">
        <v>41</v>
      </c>
      <c r="J125" s="166"/>
      <c r="K125" s="169" t="s">
        <v>46</v>
      </c>
      <c r="L125" s="169" t="s">
        <v>46</v>
      </c>
      <c r="M125" s="169" t="s">
        <v>7</v>
      </c>
      <c r="N125" s="169" t="s">
        <v>56</v>
      </c>
      <c r="O125" s="240" t="s">
        <v>305</v>
      </c>
      <c r="P125" s="169" t="s">
        <v>81</v>
      </c>
      <c r="Q125" s="169" t="s">
        <v>86</v>
      </c>
      <c r="R125" s="169" t="s">
        <v>86</v>
      </c>
      <c r="S125" s="169" t="s">
        <v>55</v>
      </c>
      <c r="V125" s="17" t="s">
        <v>55</v>
      </c>
      <c r="W125" s="17" t="str">
        <f t="shared" si="18"/>
        <v>FunctionalPASS</v>
      </c>
      <c r="X125" s="17" t="str">
        <f t="shared" si="19"/>
        <v>FunctionalPASSFunctional</v>
      </c>
    </row>
    <row r="126" spans="1:24" ht="99.95" customHeight="1">
      <c r="A126" s="369"/>
      <c r="B126" s="369"/>
      <c r="C126" s="229" t="s">
        <v>161</v>
      </c>
      <c r="D126" s="371"/>
      <c r="E126" s="382"/>
      <c r="F126" s="184" t="s">
        <v>568</v>
      </c>
      <c r="G126" s="272" t="s">
        <v>373</v>
      </c>
      <c r="H126" s="228" t="s">
        <v>1261</v>
      </c>
      <c r="I126" s="139" t="s">
        <v>41</v>
      </c>
      <c r="J126" s="166"/>
      <c r="K126" s="169" t="s">
        <v>46</v>
      </c>
      <c r="L126" s="169" t="s">
        <v>46</v>
      </c>
      <c r="M126" s="169" t="s">
        <v>7</v>
      </c>
      <c r="N126" s="169" t="s">
        <v>56</v>
      </c>
      <c r="O126" s="240" t="s">
        <v>305</v>
      </c>
      <c r="P126" s="169" t="s">
        <v>81</v>
      </c>
      <c r="Q126" s="169" t="s">
        <v>86</v>
      </c>
      <c r="R126" s="169" t="s">
        <v>86</v>
      </c>
      <c r="S126" s="169" t="s">
        <v>55</v>
      </c>
      <c r="V126" s="17" t="s">
        <v>55</v>
      </c>
      <c r="W126" s="17" t="str">
        <f t="shared" si="18"/>
        <v>FunctionalPASS</v>
      </c>
      <c r="X126" s="17" t="str">
        <f t="shared" si="19"/>
        <v>FunctionalPASSFunctional</v>
      </c>
    </row>
    <row r="127" spans="1:24" s="163" customFormat="1" ht="99.95" customHeight="1">
      <c r="A127" s="413" t="s">
        <v>818</v>
      </c>
      <c r="B127" s="414"/>
      <c r="C127" s="414"/>
      <c r="D127" s="414"/>
      <c r="E127" s="161"/>
      <c r="F127" s="161"/>
      <c r="G127" s="56"/>
      <c r="H127" s="161" t="s">
        <v>457</v>
      </c>
      <c r="I127" s="162"/>
      <c r="J127" s="56"/>
      <c r="K127" s="162"/>
      <c r="L127" s="162"/>
      <c r="M127" s="162"/>
      <c r="N127" s="162"/>
      <c r="O127" s="162"/>
      <c r="P127" s="162"/>
      <c r="Q127" s="162"/>
      <c r="R127" s="162"/>
      <c r="S127" s="162"/>
      <c r="V127" s="164"/>
      <c r="W127" s="164"/>
      <c r="X127" s="164" t="str">
        <f t="shared" si="19"/>
        <v/>
      </c>
    </row>
    <row r="128" spans="1:24" customFormat="1" ht="99.95" customHeight="1">
      <c r="A128" s="154" t="s">
        <v>508</v>
      </c>
      <c r="B128" s="154" t="s">
        <v>1756</v>
      </c>
      <c r="C128" s="229" t="s">
        <v>533</v>
      </c>
      <c r="D128" s="370" t="s">
        <v>308</v>
      </c>
      <c r="E128" s="370" t="s">
        <v>1699</v>
      </c>
      <c r="F128" s="226" t="s">
        <v>664</v>
      </c>
      <c r="G128" s="272" t="s">
        <v>425</v>
      </c>
      <c r="H128" s="269" t="s">
        <v>1713</v>
      </c>
      <c r="I128" s="139" t="s">
        <v>41</v>
      </c>
      <c r="J128" s="166"/>
      <c r="K128" s="169" t="s">
        <v>46</v>
      </c>
      <c r="L128" s="169" t="s">
        <v>46</v>
      </c>
      <c r="M128" s="169" t="s">
        <v>7</v>
      </c>
      <c r="N128" s="169" t="s">
        <v>56</v>
      </c>
      <c r="O128" s="240" t="s">
        <v>305</v>
      </c>
      <c r="P128" s="169" t="s">
        <v>81</v>
      </c>
      <c r="Q128" s="169" t="s">
        <v>86</v>
      </c>
      <c r="R128" s="169" t="s">
        <v>86</v>
      </c>
      <c r="S128" s="169" t="s">
        <v>55</v>
      </c>
      <c r="V128" s="17" t="s">
        <v>55</v>
      </c>
      <c r="W128" s="17" t="str">
        <f t="shared" si="18"/>
        <v>FunctionalPASS</v>
      </c>
      <c r="X128" s="17" t="str">
        <f t="shared" si="19"/>
        <v>FunctionalPASSFunctional</v>
      </c>
    </row>
    <row r="129" spans="1:24" customFormat="1" ht="99.95" customHeight="1">
      <c r="A129" s="154" t="s">
        <v>508</v>
      </c>
      <c r="B129" s="154" t="s">
        <v>1735</v>
      </c>
      <c r="C129" s="229" t="s">
        <v>534</v>
      </c>
      <c r="D129" s="371"/>
      <c r="E129" s="371"/>
      <c r="F129" s="268" t="s">
        <v>664</v>
      </c>
      <c r="G129" s="272" t="s">
        <v>429</v>
      </c>
      <c r="H129" s="269" t="s">
        <v>1713</v>
      </c>
      <c r="I129" s="139" t="s">
        <v>41</v>
      </c>
      <c r="J129" s="166"/>
      <c r="K129" s="169" t="s">
        <v>46</v>
      </c>
      <c r="L129" s="169" t="s">
        <v>46</v>
      </c>
      <c r="M129" s="169" t="s">
        <v>7</v>
      </c>
      <c r="N129" s="169" t="s">
        <v>56</v>
      </c>
      <c r="O129" s="240" t="s">
        <v>305</v>
      </c>
      <c r="P129" s="169" t="s">
        <v>81</v>
      </c>
      <c r="Q129" s="169" t="s">
        <v>86</v>
      </c>
      <c r="R129" s="169" t="s">
        <v>86</v>
      </c>
      <c r="S129" s="169" t="s">
        <v>55</v>
      </c>
      <c r="V129" s="17" t="s">
        <v>55</v>
      </c>
      <c r="W129" s="17" t="str">
        <f t="shared" si="18"/>
        <v>FunctionalPASS</v>
      </c>
      <c r="X129" s="17" t="str">
        <f t="shared" si="19"/>
        <v>FunctionalPASSFunctional</v>
      </c>
    </row>
    <row r="130" spans="1:24" customFormat="1" ht="99.95" customHeight="1">
      <c r="A130" s="154" t="s">
        <v>532</v>
      </c>
      <c r="B130" s="154" t="s">
        <v>1757</v>
      </c>
      <c r="C130" s="229" t="s">
        <v>535</v>
      </c>
      <c r="D130" s="371"/>
      <c r="E130" s="371"/>
      <c r="F130" s="226" t="s">
        <v>664</v>
      </c>
      <c r="G130" s="272" t="s">
        <v>436</v>
      </c>
      <c r="H130" s="269" t="s">
        <v>1714</v>
      </c>
      <c r="I130" s="139" t="s">
        <v>41</v>
      </c>
      <c r="J130" s="166"/>
      <c r="K130" s="169" t="s">
        <v>46</v>
      </c>
      <c r="L130" s="169" t="s">
        <v>46</v>
      </c>
      <c r="M130" s="169" t="s">
        <v>7</v>
      </c>
      <c r="N130" s="169" t="s">
        <v>56</v>
      </c>
      <c r="O130" s="240" t="s">
        <v>305</v>
      </c>
      <c r="P130" s="169" t="s">
        <v>81</v>
      </c>
      <c r="Q130" s="169" t="s">
        <v>86</v>
      </c>
      <c r="R130" s="169" t="s">
        <v>86</v>
      </c>
      <c r="S130" s="169" t="s">
        <v>55</v>
      </c>
      <c r="V130" s="17" t="s">
        <v>55</v>
      </c>
      <c r="W130" s="17" t="str">
        <f t="shared" si="18"/>
        <v>FunctionalPASS</v>
      </c>
      <c r="X130" s="17" t="str">
        <f t="shared" si="19"/>
        <v>FunctionalPASSFunctional</v>
      </c>
    </row>
    <row r="131" spans="1:24" customFormat="1" ht="99.95" customHeight="1">
      <c r="A131" s="154" t="s">
        <v>532</v>
      </c>
      <c r="B131" s="154" t="s">
        <v>781</v>
      </c>
      <c r="C131" s="229" t="s">
        <v>535</v>
      </c>
      <c r="D131" s="371"/>
      <c r="E131" s="371"/>
      <c r="F131" s="226" t="s">
        <v>664</v>
      </c>
      <c r="G131" s="272" t="s">
        <v>437</v>
      </c>
      <c r="H131" s="269" t="s">
        <v>1494</v>
      </c>
      <c r="I131" s="139" t="s">
        <v>41</v>
      </c>
      <c r="J131" s="166"/>
      <c r="K131" s="169" t="s">
        <v>46</v>
      </c>
      <c r="L131" s="169" t="s">
        <v>46</v>
      </c>
      <c r="M131" s="169" t="s">
        <v>7</v>
      </c>
      <c r="N131" s="169" t="s">
        <v>56</v>
      </c>
      <c r="O131" s="240" t="s">
        <v>305</v>
      </c>
      <c r="P131" s="169" t="s">
        <v>81</v>
      </c>
      <c r="Q131" s="169" t="s">
        <v>86</v>
      </c>
      <c r="R131" s="169" t="s">
        <v>86</v>
      </c>
      <c r="S131" s="169" t="s">
        <v>55</v>
      </c>
      <c r="V131" s="17" t="s">
        <v>55</v>
      </c>
      <c r="W131" s="17" t="str">
        <f t="shared" si="18"/>
        <v>FunctionalPASS</v>
      </c>
      <c r="X131" s="17" t="str">
        <f t="shared" si="19"/>
        <v>FunctionalPASSFunctional</v>
      </c>
    </row>
    <row r="132" spans="1:24" customFormat="1" ht="99.95" customHeight="1">
      <c r="A132" s="154" t="s">
        <v>532</v>
      </c>
      <c r="B132" s="154" t="s">
        <v>1734</v>
      </c>
      <c r="C132" s="229" t="s">
        <v>536</v>
      </c>
      <c r="D132" s="371"/>
      <c r="E132" s="371"/>
      <c r="F132" s="268" t="s">
        <v>664</v>
      </c>
      <c r="G132" s="272" t="s">
        <v>438</v>
      </c>
      <c r="H132" s="269" t="s">
        <v>1495</v>
      </c>
      <c r="I132" s="139" t="s">
        <v>41</v>
      </c>
      <c r="J132" s="166"/>
      <c r="K132" s="169" t="s">
        <v>46</v>
      </c>
      <c r="L132" s="169" t="s">
        <v>46</v>
      </c>
      <c r="M132" s="169" t="s">
        <v>7</v>
      </c>
      <c r="N132" s="169" t="s">
        <v>56</v>
      </c>
      <c r="O132" s="240" t="s">
        <v>305</v>
      </c>
      <c r="P132" s="169" t="s">
        <v>81</v>
      </c>
      <c r="Q132" s="169" t="s">
        <v>86</v>
      </c>
      <c r="R132" s="169" t="s">
        <v>86</v>
      </c>
      <c r="S132" s="169" t="s">
        <v>55</v>
      </c>
      <c r="V132" s="17" t="s">
        <v>55</v>
      </c>
      <c r="W132" s="17" t="str">
        <f t="shared" si="18"/>
        <v>FunctionalPASS</v>
      </c>
      <c r="X132" s="17" t="str">
        <f t="shared" si="19"/>
        <v>FunctionalPASSFunctional</v>
      </c>
    </row>
    <row r="133" spans="1:24" customFormat="1" ht="99.95" customHeight="1">
      <c r="A133" s="154" t="s">
        <v>509</v>
      </c>
      <c r="B133" s="154" t="s">
        <v>538</v>
      </c>
      <c r="C133" s="229" t="s">
        <v>537</v>
      </c>
      <c r="D133" s="371"/>
      <c r="E133" s="371"/>
      <c r="F133" s="268" t="s">
        <v>664</v>
      </c>
      <c r="G133" s="272" t="s">
        <v>439</v>
      </c>
      <c r="H133" s="269" t="s">
        <v>1496</v>
      </c>
      <c r="I133" s="139" t="s">
        <v>41</v>
      </c>
      <c r="J133" s="166"/>
      <c r="K133" s="169" t="s">
        <v>46</v>
      </c>
      <c r="L133" s="169" t="s">
        <v>46</v>
      </c>
      <c r="M133" s="169" t="s">
        <v>7</v>
      </c>
      <c r="N133" s="169" t="s">
        <v>56</v>
      </c>
      <c r="O133" s="240" t="s">
        <v>306</v>
      </c>
      <c r="P133" s="169" t="s">
        <v>81</v>
      </c>
      <c r="Q133" s="169" t="s">
        <v>86</v>
      </c>
      <c r="R133" s="169" t="s">
        <v>86</v>
      </c>
      <c r="S133" s="169" t="s">
        <v>55</v>
      </c>
      <c r="V133" s="17" t="s">
        <v>55</v>
      </c>
      <c r="W133" s="17" t="str">
        <f t="shared" si="18"/>
        <v>FunctionalPASS</v>
      </c>
      <c r="X133" s="17" t="str">
        <f t="shared" si="19"/>
        <v>FunctionalPASSFunctional</v>
      </c>
    </row>
    <row r="134" spans="1:24" customFormat="1" ht="99.95" customHeight="1">
      <c r="A134" s="154" t="s">
        <v>509</v>
      </c>
      <c r="B134" s="154" t="s">
        <v>531</v>
      </c>
      <c r="C134" s="229" t="s">
        <v>539</v>
      </c>
      <c r="D134" s="371"/>
      <c r="E134" s="371"/>
      <c r="F134" s="268" t="s">
        <v>664</v>
      </c>
      <c r="G134" s="272" t="s">
        <v>593</v>
      </c>
      <c r="H134" s="228" t="s">
        <v>1262</v>
      </c>
      <c r="I134" s="139" t="s">
        <v>41</v>
      </c>
      <c r="J134" s="166"/>
      <c r="K134" s="169" t="s">
        <v>46</v>
      </c>
      <c r="L134" s="169" t="s">
        <v>46</v>
      </c>
      <c r="M134" s="169" t="s">
        <v>7</v>
      </c>
      <c r="N134" s="169" t="s">
        <v>56</v>
      </c>
      <c r="O134" s="240" t="s">
        <v>306</v>
      </c>
      <c r="P134" s="169" t="s">
        <v>81</v>
      </c>
      <c r="Q134" s="169" t="s">
        <v>86</v>
      </c>
      <c r="R134" s="169" t="s">
        <v>86</v>
      </c>
      <c r="S134" s="169" t="s">
        <v>55</v>
      </c>
      <c r="V134" s="17" t="s">
        <v>55</v>
      </c>
      <c r="W134" s="17" t="str">
        <f t="shared" si="18"/>
        <v>FunctionalPASS</v>
      </c>
      <c r="X134" s="17" t="str">
        <f t="shared" si="19"/>
        <v>FunctionalPASSFunctional</v>
      </c>
    </row>
    <row r="135" spans="1:24" customFormat="1" ht="99.95" customHeight="1">
      <c r="A135" s="154" t="s">
        <v>766</v>
      </c>
      <c r="B135" s="154" t="s">
        <v>1425</v>
      </c>
      <c r="C135" s="267" t="s">
        <v>1426</v>
      </c>
      <c r="D135" s="371"/>
      <c r="E135" s="371"/>
      <c r="F135" s="265" t="s">
        <v>258</v>
      </c>
      <c r="G135" s="272" t="s">
        <v>608</v>
      </c>
      <c r="H135" s="266" t="s">
        <v>1427</v>
      </c>
      <c r="I135" s="139" t="s">
        <v>41</v>
      </c>
      <c r="J135" s="166"/>
      <c r="K135" s="169" t="s">
        <v>46</v>
      </c>
      <c r="L135" s="169" t="s">
        <v>46</v>
      </c>
      <c r="M135" s="169" t="s">
        <v>7</v>
      </c>
      <c r="N135" s="169" t="s">
        <v>56</v>
      </c>
      <c r="O135" s="240" t="s">
        <v>306</v>
      </c>
      <c r="P135" s="169" t="s">
        <v>81</v>
      </c>
      <c r="Q135" s="169" t="s">
        <v>86</v>
      </c>
      <c r="R135" s="169" t="s">
        <v>86</v>
      </c>
      <c r="S135" s="169" t="s">
        <v>55</v>
      </c>
      <c r="V135" s="17" t="s">
        <v>55</v>
      </c>
      <c r="W135" s="17" t="str">
        <f t="shared" ref="W135" si="20">V135&amp;I135</f>
        <v>FunctionalPASS</v>
      </c>
      <c r="X135" s="17" t="str">
        <f t="shared" ref="X135" si="21">W135&amp;S135</f>
        <v>FunctionalPASSFunctional</v>
      </c>
    </row>
    <row r="136" spans="1:24" customFormat="1" ht="99.95" customHeight="1">
      <c r="A136" s="154" t="s">
        <v>510</v>
      </c>
      <c r="B136" s="154" t="s">
        <v>540</v>
      </c>
      <c r="C136" s="229" t="s">
        <v>541</v>
      </c>
      <c r="D136" s="371"/>
      <c r="E136" s="371"/>
      <c r="F136" s="226" t="s">
        <v>664</v>
      </c>
      <c r="G136" s="272" t="s">
        <v>1533</v>
      </c>
      <c r="H136" s="269" t="s">
        <v>1501</v>
      </c>
      <c r="I136" s="139" t="s">
        <v>41</v>
      </c>
      <c r="J136" s="166"/>
      <c r="K136" s="169" t="s">
        <v>46</v>
      </c>
      <c r="L136" s="169" t="s">
        <v>46</v>
      </c>
      <c r="M136" s="169" t="s">
        <v>7</v>
      </c>
      <c r="N136" s="169" t="s">
        <v>56</v>
      </c>
      <c r="O136" s="240" t="s">
        <v>306</v>
      </c>
      <c r="P136" s="169" t="s">
        <v>81</v>
      </c>
      <c r="Q136" s="169" t="s">
        <v>86</v>
      </c>
      <c r="R136" s="169" t="s">
        <v>86</v>
      </c>
      <c r="S136" s="169" t="s">
        <v>55</v>
      </c>
      <c r="V136" s="17" t="s">
        <v>55</v>
      </c>
      <c r="W136" s="17" t="str">
        <f t="shared" si="18"/>
        <v>FunctionalPASS</v>
      </c>
      <c r="X136" s="17" t="str">
        <f t="shared" si="19"/>
        <v>FunctionalPASSFunctional</v>
      </c>
    </row>
    <row r="137" spans="1:24" customFormat="1" ht="99.95" customHeight="1">
      <c r="A137" s="154" t="s">
        <v>1705</v>
      </c>
      <c r="B137" s="154" t="s">
        <v>1705</v>
      </c>
      <c r="C137" s="229" t="s">
        <v>1705</v>
      </c>
      <c r="D137" s="371"/>
      <c r="E137" s="371"/>
      <c r="F137" s="226" t="s">
        <v>258</v>
      </c>
      <c r="G137" s="272" t="s">
        <v>1534</v>
      </c>
      <c r="H137" s="269" t="s">
        <v>1501</v>
      </c>
      <c r="I137" s="139" t="s">
        <v>41</v>
      </c>
      <c r="J137" s="166"/>
      <c r="K137" s="169" t="s">
        <v>46</v>
      </c>
      <c r="L137" s="169" t="s">
        <v>46</v>
      </c>
      <c r="M137" s="169" t="s">
        <v>7</v>
      </c>
      <c r="N137" s="169" t="s">
        <v>56</v>
      </c>
      <c r="O137" s="240" t="s">
        <v>306</v>
      </c>
      <c r="P137" s="169" t="s">
        <v>81</v>
      </c>
      <c r="Q137" s="169" t="s">
        <v>86</v>
      </c>
      <c r="R137" s="169" t="s">
        <v>86</v>
      </c>
      <c r="S137" s="169" t="s">
        <v>55</v>
      </c>
      <c r="V137" s="17" t="s">
        <v>55</v>
      </c>
      <c r="W137" s="17" t="str">
        <f t="shared" si="18"/>
        <v>FunctionalPASS</v>
      </c>
      <c r="X137" s="17" t="str">
        <f t="shared" si="19"/>
        <v>FunctionalPASSFunctional</v>
      </c>
    </row>
    <row r="138" spans="1:24" customFormat="1" ht="99.95" customHeight="1">
      <c r="A138" s="154" t="s">
        <v>542</v>
      </c>
      <c r="B138" s="154" t="s">
        <v>543</v>
      </c>
      <c r="C138" s="229" t="s">
        <v>546</v>
      </c>
      <c r="D138" s="371"/>
      <c r="E138" s="371"/>
      <c r="F138" s="226" t="s">
        <v>258</v>
      </c>
      <c r="G138" s="272" t="s">
        <v>1535</v>
      </c>
      <c r="H138" s="232" t="s">
        <v>1262</v>
      </c>
      <c r="I138" s="139" t="s">
        <v>41</v>
      </c>
      <c r="J138" s="166"/>
      <c r="K138" s="169" t="s">
        <v>46</v>
      </c>
      <c r="L138" s="169" t="s">
        <v>46</v>
      </c>
      <c r="M138" s="169" t="s">
        <v>7</v>
      </c>
      <c r="N138" s="169" t="s">
        <v>56</v>
      </c>
      <c r="O138" s="240" t="s">
        <v>305</v>
      </c>
      <c r="P138" s="169" t="s">
        <v>81</v>
      </c>
      <c r="Q138" s="169" t="s">
        <v>86</v>
      </c>
      <c r="R138" s="169" t="s">
        <v>86</v>
      </c>
      <c r="S138" s="169" t="s">
        <v>55</v>
      </c>
      <c r="V138" s="17" t="s">
        <v>55</v>
      </c>
      <c r="W138" s="17" t="str">
        <f t="shared" si="18"/>
        <v>FunctionalPASS</v>
      </c>
      <c r="X138" s="17" t="str">
        <f t="shared" si="19"/>
        <v>FunctionalPASSFunctional</v>
      </c>
    </row>
    <row r="139" spans="1:24" customFormat="1" ht="99.95" customHeight="1">
      <c r="A139" s="154" t="s">
        <v>514</v>
      </c>
      <c r="B139" s="154" t="s">
        <v>544</v>
      </c>
      <c r="C139" s="229" t="s">
        <v>545</v>
      </c>
      <c r="D139" s="371"/>
      <c r="E139" s="371"/>
      <c r="F139" s="226" t="s">
        <v>258</v>
      </c>
      <c r="G139" s="272" t="s">
        <v>1536</v>
      </c>
      <c r="H139" s="266" t="s">
        <v>1424</v>
      </c>
      <c r="I139" s="139" t="s">
        <v>41</v>
      </c>
      <c r="J139" s="166"/>
      <c r="K139" s="169" t="s">
        <v>46</v>
      </c>
      <c r="L139" s="169" t="s">
        <v>46</v>
      </c>
      <c r="M139" s="169" t="s">
        <v>7</v>
      </c>
      <c r="N139" s="169" t="s">
        <v>56</v>
      </c>
      <c r="O139" s="240" t="s">
        <v>305</v>
      </c>
      <c r="P139" s="169" t="s">
        <v>81</v>
      </c>
      <c r="Q139" s="169" t="s">
        <v>86</v>
      </c>
      <c r="R139" s="169" t="s">
        <v>86</v>
      </c>
      <c r="S139" s="169" t="s">
        <v>55</v>
      </c>
      <c r="V139" s="17" t="s">
        <v>55</v>
      </c>
      <c r="W139" s="17" t="str">
        <f t="shared" si="18"/>
        <v>FunctionalPASS</v>
      </c>
      <c r="X139" s="17" t="str">
        <f t="shared" si="19"/>
        <v>FunctionalPASSFunctional</v>
      </c>
    </row>
    <row r="140" spans="1:24" customFormat="1" ht="99.95" customHeight="1">
      <c r="A140" s="154" t="s">
        <v>631</v>
      </c>
      <c r="B140" s="154" t="s">
        <v>632</v>
      </c>
      <c r="C140" s="229" t="s">
        <v>545</v>
      </c>
      <c r="D140" s="371"/>
      <c r="E140" s="371"/>
      <c r="F140" s="226" t="s">
        <v>258</v>
      </c>
      <c r="G140" s="272" t="s">
        <v>1537</v>
      </c>
      <c r="H140" s="266" t="s">
        <v>1424</v>
      </c>
      <c r="I140" s="139" t="s">
        <v>41</v>
      </c>
      <c r="J140" s="166"/>
      <c r="K140" s="169" t="s">
        <v>46</v>
      </c>
      <c r="L140" s="169" t="s">
        <v>46</v>
      </c>
      <c r="M140" s="169" t="s">
        <v>7</v>
      </c>
      <c r="N140" s="169" t="s">
        <v>56</v>
      </c>
      <c r="O140" s="240" t="s">
        <v>305</v>
      </c>
      <c r="P140" s="169" t="s">
        <v>81</v>
      </c>
      <c r="Q140" s="169" t="s">
        <v>86</v>
      </c>
      <c r="R140" s="169" t="s">
        <v>86</v>
      </c>
      <c r="S140" s="169" t="s">
        <v>55</v>
      </c>
      <c r="V140" s="17" t="s">
        <v>55</v>
      </c>
      <c r="W140" s="17" t="str">
        <f>V140&amp;I140</f>
        <v>FunctionalPASS</v>
      </c>
      <c r="X140" s="17" t="str">
        <f>W140&amp;S140</f>
        <v>FunctionalPASSFunctional</v>
      </c>
    </row>
    <row r="141" spans="1:24" customFormat="1" ht="99.95" customHeight="1">
      <c r="A141" s="154" t="s">
        <v>512</v>
      </c>
      <c r="B141" s="154" t="s">
        <v>511</v>
      </c>
      <c r="C141" s="229" t="s">
        <v>513</v>
      </c>
      <c r="D141" s="371"/>
      <c r="E141" s="371"/>
      <c r="F141" s="226" t="s">
        <v>258</v>
      </c>
      <c r="G141" s="272" t="s">
        <v>1538</v>
      </c>
      <c r="H141" s="266" t="s">
        <v>1424</v>
      </c>
      <c r="I141" s="139" t="s">
        <v>41</v>
      </c>
      <c r="J141" s="166"/>
      <c r="K141" s="169" t="s">
        <v>46</v>
      </c>
      <c r="L141" s="169" t="s">
        <v>46</v>
      </c>
      <c r="M141" s="169" t="s">
        <v>7</v>
      </c>
      <c r="N141" s="169" t="s">
        <v>56</v>
      </c>
      <c r="O141" s="240" t="s">
        <v>305</v>
      </c>
      <c r="P141" s="169" t="s">
        <v>81</v>
      </c>
      <c r="Q141" s="169" t="s">
        <v>86</v>
      </c>
      <c r="R141" s="169" t="s">
        <v>86</v>
      </c>
      <c r="S141" s="169" t="s">
        <v>55</v>
      </c>
      <c r="V141" s="17" t="s">
        <v>55</v>
      </c>
      <c r="W141" s="17" t="str">
        <f t="shared" si="18"/>
        <v>FunctionalPASS</v>
      </c>
      <c r="X141" s="17" t="str">
        <f t="shared" si="19"/>
        <v>FunctionalPASSFunctional</v>
      </c>
    </row>
    <row r="142" spans="1:24" ht="99.95" customHeight="1">
      <c r="A142" s="379" t="s">
        <v>287</v>
      </c>
      <c r="B142" s="380"/>
      <c r="C142" s="380"/>
      <c r="D142" s="380"/>
      <c r="E142" s="56"/>
      <c r="F142" s="56"/>
      <c r="G142" s="56"/>
      <c r="H142" s="56" t="s">
        <v>457</v>
      </c>
      <c r="I142" s="57"/>
      <c r="J142" s="56"/>
      <c r="K142" s="57"/>
      <c r="L142" s="57"/>
      <c r="M142" s="57"/>
      <c r="N142" s="57"/>
      <c r="O142" s="57"/>
      <c r="P142" s="57"/>
      <c r="Q142" s="57"/>
      <c r="R142" s="57"/>
      <c r="S142" s="57"/>
      <c r="V142" s="17"/>
      <c r="W142" s="17"/>
      <c r="X142" s="17"/>
    </row>
    <row r="143" spans="1:24" ht="99.95" customHeight="1">
      <c r="A143" s="154" t="s">
        <v>284</v>
      </c>
      <c r="B143" s="154" t="s">
        <v>285</v>
      </c>
      <c r="C143" s="149"/>
      <c r="D143" s="228" t="s">
        <v>308</v>
      </c>
      <c r="E143" s="228" t="s">
        <v>286</v>
      </c>
      <c r="F143" s="228" t="s">
        <v>568</v>
      </c>
      <c r="G143" s="272" t="s">
        <v>1539</v>
      </c>
      <c r="H143" s="288" t="s">
        <v>1263</v>
      </c>
      <c r="I143" s="139" t="s">
        <v>41</v>
      </c>
      <c r="J143" s="166"/>
      <c r="K143" s="169" t="s">
        <v>46</v>
      </c>
      <c r="L143" s="169" t="s">
        <v>46</v>
      </c>
      <c r="M143" s="169" t="s">
        <v>7</v>
      </c>
      <c r="N143" s="169"/>
      <c r="O143" s="240" t="s">
        <v>305</v>
      </c>
      <c r="P143" s="169" t="s">
        <v>81</v>
      </c>
      <c r="Q143" s="169" t="s">
        <v>86</v>
      </c>
      <c r="R143" s="169" t="s">
        <v>86</v>
      </c>
      <c r="S143" s="169" t="s">
        <v>55</v>
      </c>
      <c r="V143" s="17" t="s">
        <v>55</v>
      </c>
      <c r="W143" s="17" t="str">
        <f t="shared" si="18"/>
        <v>FunctionalPASS</v>
      </c>
      <c r="X143" s="17" t="str">
        <f t="shared" si="19"/>
        <v>FunctionalPASSFunctional</v>
      </c>
    </row>
    <row r="144" spans="1:24" customFormat="1" ht="99.95" customHeight="1">
      <c r="A144" s="154" t="s">
        <v>288</v>
      </c>
      <c r="B144" s="154" t="s">
        <v>289</v>
      </c>
      <c r="C144" s="149"/>
      <c r="D144" s="228" t="s">
        <v>308</v>
      </c>
      <c r="E144" s="228" t="s">
        <v>290</v>
      </c>
      <c r="F144" s="228" t="s">
        <v>568</v>
      </c>
      <c r="G144" s="272" t="s">
        <v>1540</v>
      </c>
      <c r="H144" s="228" t="s">
        <v>1263</v>
      </c>
      <c r="I144" s="139" t="s">
        <v>41</v>
      </c>
      <c r="J144" s="166"/>
      <c r="K144" s="169" t="s">
        <v>46</v>
      </c>
      <c r="L144" s="169" t="s">
        <v>46</v>
      </c>
      <c r="M144" s="169" t="s">
        <v>7</v>
      </c>
      <c r="N144" s="169" t="s">
        <v>56</v>
      </c>
      <c r="O144" s="240" t="s">
        <v>305</v>
      </c>
      <c r="P144" s="169" t="s">
        <v>81</v>
      </c>
      <c r="Q144" s="169" t="s">
        <v>86</v>
      </c>
      <c r="R144" s="169" t="s">
        <v>86</v>
      </c>
      <c r="S144" s="169" t="s">
        <v>55</v>
      </c>
      <c r="V144" s="17" t="s">
        <v>55</v>
      </c>
      <c r="W144" s="17" t="str">
        <f t="shared" si="18"/>
        <v>FunctionalPASS</v>
      </c>
      <c r="X144" s="17" t="str">
        <f t="shared" si="19"/>
        <v>FunctionalPASSFunctional</v>
      </c>
    </row>
    <row r="145" spans="1:24" ht="99.95" customHeight="1">
      <c r="A145" s="379" t="s">
        <v>292</v>
      </c>
      <c r="B145" s="380"/>
      <c r="C145" s="380"/>
      <c r="D145" s="380"/>
      <c r="E145" s="56"/>
      <c r="F145" s="56"/>
      <c r="G145" s="56"/>
      <c r="H145" s="56" t="s">
        <v>457</v>
      </c>
      <c r="I145" s="57"/>
      <c r="J145" s="56"/>
      <c r="K145" s="57"/>
      <c r="L145" s="57"/>
      <c r="M145" s="57"/>
      <c r="N145" s="57"/>
      <c r="O145" s="57"/>
      <c r="P145" s="57"/>
      <c r="Q145" s="57"/>
      <c r="R145" s="57"/>
      <c r="S145" s="57"/>
      <c r="V145" s="17"/>
      <c r="W145" s="17"/>
      <c r="X145" s="17"/>
    </row>
    <row r="146" spans="1:24" ht="99.95" customHeight="1">
      <c r="A146" s="154" t="s">
        <v>293</v>
      </c>
      <c r="B146" s="154" t="s">
        <v>294</v>
      </c>
      <c r="C146" s="149"/>
      <c r="D146" s="228" t="s">
        <v>308</v>
      </c>
      <c r="E146" s="228" t="s">
        <v>295</v>
      </c>
      <c r="F146" s="228" t="s">
        <v>568</v>
      </c>
      <c r="G146" s="272" t="s">
        <v>1541</v>
      </c>
      <c r="H146" s="228" t="s">
        <v>1742</v>
      </c>
      <c r="I146" s="139" t="s">
        <v>41</v>
      </c>
      <c r="J146" s="166"/>
      <c r="K146" s="169" t="s">
        <v>46</v>
      </c>
      <c r="L146" s="169" t="s">
        <v>46</v>
      </c>
      <c r="M146" s="169" t="s">
        <v>7</v>
      </c>
      <c r="N146" s="169"/>
      <c r="O146" s="240" t="s">
        <v>305</v>
      </c>
      <c r="P146" s="169" t="s">
        <v>81</v>
      </c>
      <c r="Q146" s="169" t="s">
        <v>86</v>
      </c>
      <c r="R146" s="169" t="s">
        <v>86</v>
      </c>
      <c r="S146" s="169" t="s">
        <v>55</v>
      </c>
      <c r="V146" s="17" t="s">
        <v>55</v>
      </c>
      <c r="W146" s="17" t="str">
        <f t="shared" si="18"/>
        <v>FunctionalPASS</v>
      </c>
      <c r="X146" s="17" t="str">
        <f t="shared" si="19"/>
        <v>FunctionalPASSFunctional</v>
      </c>
    </row>
    <row r="147" spans="1:24" ht="99.95" customHeight="1">
      <c r="A147" s="154" t="s">
        <v>298</v>
      </c>
      <c r="B147" s="154" t="s">
        <v>296</v>
      </c>
      <c r="C147" s="149"/>
      <c r="D147" s="228" t="s">
        <v>308</v>
      </c>
      <c r="E147" s="228" t="s">
        <v>297</v>
      </c>
      <c r="F147" s="228" t="s">
        <v>568</v>
      </c>
      <c r="G147" s="272" t="s">
        <v>1542</v>
      </c>
      <c r="H147" s="228" t="s">
        <v>1741</v>
      </c>
      <c r="I147" s="139" t="s">
        <v>41</v>
      </c>
      <c r="J147" s="166"/>
      <c r="K147" s="169" t="s">
        <v>46</v>
      </c>
      <c r="L147" s="169" t="s">
        <v>46</v>
      </c>
      <c r="M147" s="169" t="s">
        <v>7</v>
      </c>
      <c r="N147" s="169"/>
      <c r="O147" s="240" t="s">
        <v>305</v>
      </c>
      <c r="P147" s="169" t="s">
        <v>81</v>
      </c>
      <c r="Q147" s="169" t="s">
        <v>86</v>
      </c>
      <c r="R147" s="169" t="s">
        <v>86</v>
      </c>
      <c r="S147" s="169" t="s">
        <v>55</v>
      </c>
      <c r="V147" s="17" t="s">
        <v>55</v>
      </c>
      <c r="W147" s="17" t="str">
        <f t="shared" si="18"/>
        <v>FunctionalPASS</v>
      </c>
      <c r="X147" s="17" t="str">
        <f t="shared" si="19"/>
        <v>FunctionalPASSFunctional</v>
      </c>
    </row>
    <row r="148" spans="1:24" ht="99.95" customHeight="1">
      <c r="A148" s="379" t="s">
        <v>581</v>
      </c>
      <c r="B148" s="380"/>
      <c r="C148" s="380"/>
      <c r="D148" s="380"/>
      <c r="E148" s="56"/>
      <c r="F148" s="56"/>
      <c r="G148" s="56"/>
      <c r="H148" s="56" t="s">
        <v>457</v>
      </c>
      <c r="I148" s="56"/>
      <c r="J148" s="56"/>
      <c r="K148" s="56"/>
      <c r="L148" s="56"/>
      <c r="M148" s="56"/>
      <c r="N148" s="56"/>
      <c r="O148" s="57"/>
      <c r="P148" s="57"/>
      <c r="Q148" s="57"/>
      <c r="R148" s="57"/>
      <c r="S148" s="57"/>
      <c r="V148" s="17"/>
      <c r="W148" s="17"/>
      <c r="X148" s="17"/>
    </row>
    <row r="149" spans="1:24" ht="99.95" customHeight="1">
      <c r="A149" s="394" t="s">
        <v>364</v>
      </c>
      <c r="B149" s="368" t="s">
        <v>357</v>
      </c>
      <c r="C149" s="251" t="s">
        <v>358</v>
      </c>
      <c r="D149" s="368" t="s">
        <v>308</v>
      </c>
      <c r="E149" s="154" t="s">
        <v>360</v>
      </c>
      <c r="F149" s="154" t="s">
        <v>568</v>
      </c>
      <c r="G149" s="272" t="s">
        <v>596</v>
      </c>
      <c r="H149" s="228" t="s">
        <v>1222</v>
      </c>
      <c r="I149" s="139" t="s">
        <v>41</v>
      </c>
      <c r="J149" s="166"/>
      <c r="K149" s="150" t="s">
        <v>46</v>
      </c>
      <c r="L149" s="150" t="s">
        <v>46</v>
      </c>
      <c r="M149" s="150" t="s">
        <v>7</v>
      </c>
      <c r="N149" s="169" t="s">
        <v>56</v>
      </c>
      <c r="O149" s="194" t="s">
        <v>334</v>
      </c>
      <c r="P149" s="368"/>
      <c r="Q149" s="368"/>
      <c r="R149" s="368"/>
      <c r="S149" s="169" t="s">
        <v>55</v>
      </c>
      <c r="V149" s="17" t="s">
        <v>55</v>
      </c>
      <c r="W149" s="17" t="str">
        <f t="shared" si="18"/>
        <v>FunctionalPASS</v>
      </c>
      <c r="X149" s="17" t="str">
        <f t="shared" si="19"/>
        <v>FunctionalPASSFunctional</v>
      </c>
    </row>
    <row r="150" spans="1:24" ht="99.95" customHeight="1">
      <c r="A150" s="396"/>
      <c r="B150" s="372"/>
      <c r="C150" s="149" t="s">
        <v>359</v>
      </c>
      <c r="D150" s="372"/>
      <c r="E150" s="154" t="s">
        <v>361</v>
      </c>
      <c r="F150" s="154" t="s">
        <v>568</v>
      </c>
      <c r="G150" s="272" t="s">
        <v>597</v>
      </c>
      <c r="H150" s="228" t="s">
        <v>1222</v>
      </c>
      <c r="I150" s="139" t="s">
        <v>41</v>
      </c>
      <c r="J150" s="166"/>
      <c r="K150" s="150" t="s">
        <v>46</v>
      </c>
      <c r="L150" s="150" t="s">
        <v>46</v>
      </c>
      <c r="M150" s="150" t="s">
        <v>7</v>
      </c>
      <c r="N150" s="169" t="s">
        <v>56</v>
      </c>
      <c r="O150" s="194" t="s">
        <v>334</v>
      </c>
      <c r="P150" s="372"/>
      <c r="Q150" s="372"/>
      <c r="R150" s="372"/>
      <c r="S150" s="169" t="s">
        <v>55</v>
      </c>
      <c r="V150" s="17" t="s">
        <v>55</v>
      </c>
      <c r="W150" s="17" t="str">
        <f t="shared" si="18"/>
        <v>FunctionalPASS</v>
      </c>
      <c r="X150" s="17" t="str">
        <f t="shared" si="19"/>
        <v>FunctionalPASSFunctional</v>
      </c>
    </row>
    <row r="151" spans="1:24" ht="99.95" customHeight="1">
      <c r="A151" s="398" t="s">
        <v>582</v>
      </c>
      <c r="B151" s="154" t="s">
        <v>583</v>
      </c>
      <c r="C151" s="149" t="s">
        <v>585</v>
      </c>
      <c r="D151" s="154" t="s">
        <v>587</v>
      </c>
      <c r="E151" s="154" t="s">
        <v>588</v>
      </c>
      <c r="F151" s="154" t="s">
        <v>567</v>
      </c>
      <c r="G151" s="272" t="s">
        <v>598</v>
      </c>
      <c r="H151" s="228" t="s">
        <v>1264</v>
      </c>
      <c r="I151" s="139" t="s">
        <v>41</v>
      </c>
      <c r="J151" s="166"/>
      <c r="K151" s="150" t="s">
        <v>46</v>
      </c>
      <c r="L151" s="150" t="s">
        <v>46</v>
      </c>
      <c r="M151" s="150" t="s">
        <v>7</v>
      </c>
      <c r="N151" s="169" t="s">
        <v>56</v>
      </c>
      <c r="O151" s="194" t="s">
        <v>334</v>
      </c>
      <c r="P151" s="368"/>
      <c r="Q151" s="368"/>
      <c r="R151" s="368"/>
      <c r="S151" s="169" t="s">
        <v>55</v>
      </c>
      <c r="V151" s="17" t="s">
        <v>55</v>
      </c>
      <c r="W151" s="17" t="str">
        <f t="shared" si="18"/>
        <v>FunctionalPASS</v>
      </c>
      <c r="X151" s="17" t="str">
        <f t="shared" si="19"/>
        <v>FunctionalPASSFunctional</v>
      </c>
    </row>
    <row r="152" spans="1:24" ht="99.95" customHeight="1">
      <c r="A152" s="398"/>
      <c r="B152" s="154" t="s">
        <v>584</v>
      </c>
      <c r="C152" s="149" t="s">
        <v>586</v>
      </c>
      <c r="D152" s="154" t="s">
        <v>589</v>
      </c>
      <c r="E152" s="154" t="s">
        <v>588</v>
      </c>
      <c r="F152" s="154" t="s">
        <v>567</v>
      </c>
      <c r="G152" s="272" t="s">
        <v>599</v>
      </c>
      <c r="H152" s="228" t="s">
        <v>1264</v>
      </c>
      <c r="I152" s="139" t="s">
        <v>41</v>
      </c>
      <c r="J152" s="166"/>
      <c r="K152" s="150" t="s">
        <v>46</v>
      </c>
      <c r="L152" s="150" t="s">
        <v>46</v>
      </c>
      <c r="M152" s="150" t="s">
        <v>7</v>
      </c>
      <c r="N152" s="169" t="s">
        <v>56</v>
      </c>
      <c r="O152" s="194" t="s">
        <v>334</v>
      </c>
      <c r="P152" s="372"/>
      <c r="Q152" s="372"/>
      <c r="R152" s="372"/>
      <c r="S152" s="169" t="s">
        <v>55</v>
      </c>
      <c r="V152" s="17" t="s">
        <v>55</v>
      </c>
      <c r="W152" s="17" t="str">
        <f t="shared" si="18"/>
        <v>FunctionalPASS</v>
      </c>
      <c r="X152" s="17" t="str">
        <f t="shared" si="19"/>
        <v>FunctionalPASSFunctional</v>
      </c>
    </row>
    <row r="153" spans="1:24" ht="99.95" customHeight="1">
      <c r="A153" s="379" t="s">
        <v>368</v>
      </c>
      <c r="B153" s="380"/>
      <c r="C153" s="380"/>
      <c r="D153" s="380"/>
      <c r="E153" s="56"/>
      <c r="F153" s="56"/>
      <c r="G153" s="56"/>
      <c r="H153" s="56" t="s">
        <v>457</v>
      </c>
      <c r="I153" s="56"/>
      <c r="J153" s="56"/>
      <c r="K153" s="56"/>
      <c r="L153" s="56"/>
      <c r="M153" s="56"/>
      <c r="N153" s="57"/>
      <c r="O153" s="57"/>
      <c r="P153" s="57"/>
      <c r="Q153" s="57"/>
      <c r="R153" s="57"/>
      <c r="S153" s="57"/>
      <c r="V153" s="17"/>
      <c r="W153" s="17"/>
      <c r="X153" s="17"/>
    </row>
    <row r="154" spans="1:24" ht="99.95" customHeight="1">
      <c r="A154" s="394" t="s">
        <v>369</v>
      </c>
      <c r="B154" s="368" t="s">
        <v>370</v>
      </c>
      <c r="C154" s="251" t="s">
        <v>371</v>
      </c>
      <c r="D154" s="368" t="s">
        <v>308</v>
      </c>
      <c r="E154" s="154" t="s">
        <v>1698</v>
      </c>
      <c r="F154" s="154" t="s">
        <v>258</v>
      </c>
      <c r="G154" s="272" t="s">
        <v>1543</v>
      </c>
      <c r="H154" s="228" t="s">
        <v>1265</v>
      </c>
      <c r="I154" s="139" t="s">
        <v>41</v>
      </c>
      <c r="J154" s="166"/>
      <c r="K154" s="150" t="s">
        <v>46</v>
      </c>
      <c r="L154" s="150" t="s">
        <v>46</v>
      </c>
      <c r="M154" s="150" t="s">
        <v>7</v>
      </c>
      <c r="N154" s="169" t="s">
        <v>56</v>
      </c>
      <c r="O154" s="194" t="s">
        <v>372</v>
      </c>
      <c r="P154" s="368"/>
      <c r="Q154" s="368"/>
      <c r="R154" s="368"/>
      <c r="S154" s="169" t="s">
        <v>55</v>
      </c>
      <c r="V154" s="17" t="s">
        <v>55</v>
      </c>
      <c r="W154" s="17" t="str">
        <f t="shared" si="18"/>
        <v>FunctionalPASS</v>
      </c>
      <c r="X154" s="17" t="str">
        <f t="shared" si="19"/>
        <v>FunctionalPASSFunctional</v>
      </c>
    </row>
    <row r="155" spans="1:24" ht="99.95" customHeight="1">
      <c r="A155" s="395"/>
      <c r="B155" s="369"/>
      <c r="C155" s="251" t="s">
        <v>393</v>
      </c>
      <c r="D155" s="369"/>
      <c r="E155" s="154" t="s">
        <v>394</v>
      </c>
      <c r="F155" s="154" t="s">
        <v>258</v>
      </c>
      <c r="G155" s="272" t="s">
        <v>1544</v>
      </c>
      <c r="H155" s="228" t="s">
        <v>1266</v>
      </c>
      <c r="I155" s="139" t="s">
        <v>41</v>
      </c>
      <c r="J155" s="166"/>
      <c r="K155" s="150" t="s">
        <v>46</v>
      </c>
      <c r="L155" s="150" t="s">
        <v>46</v>
      </c>
      <c r="M155" s="150" t="s">
        <v>7</v>
      </c>
      <c r="N155" s="169" t="s">
        <v>56</v>
      </c>
      <c r="O155" s="194" t="s">
        <v>372</v>
      </c>
      <c r="P155" s="369"/>
      <c r="Q155" s="369"/>
      <c r="R155" s="369"/>
      <c r="S155" s="169" t="s">
        <v>55</v>
      </c>
      <c r="V155" s="17" t="s">
        <v>55</v>
      </c>
      <c r="W155" s="17" t="str">
        <f t="shared" si="18"/>
        <v>FunctionalPASS</v>
      </c>
      <c r="X155" s="17" t="str">
        <f t="shared" si="19"/>
        <v>FunctionalPASSFunctional</v>
      </c>
    </row>
    <row r="156" spans="1:24" ht="99.95" customHeight="1">
      <c r="A156" s="396"/>
      <c r="B156" s="372"/>
      <c r="C156" s="149" t="s">
        <v>359</v>
      </c>
      <c r="D156" s="372"/>
      <c r="E156" s="154" t="s">
        <v>1698</v>
      </c>
      <c r="F156" s="154" t="s">
        <v>258</v>
      </c>
      <c r="G156" s="272" t="s">
        <v>600</v>
      </c>
      <c r="H156" s="228" t="s">
        <v>1267</v>
      </c>
      <c r="I156" s="139" t="s">
        <v>41</v>
      </c>
      <c r="J156" s="166"/>
      <c r="K156" s="150" t="s">
        <v>46</v>
      </c>
      <c r="L156" s="150" t="s">
        <v>46</v>
      </c>
      <c r="M156" s="150" t="s">
        <v>7</v>
      </c>
      <c r="N156" s="169" t="s">
        <v>56</v>
      </c>
      <c r="O156" s="194" t="s">
        <v>372</v>
      </c>
      <c r="P156" s="372"/>
      <c r="Q156" s="372"/>
      <c r="R156" s="372"/>
      <c r="S156" s="169" t="s">
        <v>55</v>
      </c>
      <c r="V156" s="17" t="s">
        <v>55</v>
      </c>
      <c r="W156" s="17" t="str">
        <f t="shared" si="18"/>
        <v>FunctionalPASS</v>
      </c>
      <c r="X156" s="17" t="str">
        <f t="shared" si="19"/>
        <v>FunctionalPASSFunctional</v>
      </c>
    </row>
    <row r="157" spans="1:24" ht="99.95" customHeight="1">
      <c r="A157" s="379" t="s">
        <v>395</v>
      </c>
      <c r="B157" s="380"/>
      <c r="C157" s="380"/>
      <c r="D157" s="380"/>
      <c r="E157" s="56"/>
      <c r="F157" s="56"/>
      <c r="G157" s="56"/>
      <c r="H157" s="56" t="s">
        <v>457</v>
      </c>
      <c r="I157" s="56"/>
      <c r="J157" s="56"/>
      <c r="K157" s="56"/>
      <c r="L157" s="56"/>
      <c r="M157" s="57"/>
      <c r="N157" s="57"/>
      <c r="O157" s="57"/>
      <c r="P157" s="57"/>
      <c r="Q157" s="57"/>
      <c r="R157" s="57"/>
      <c r="S157" s="57"/>
      <c r="V157" s="17"/>
      <c r="W157" s="17"/>
      <c r="X157" s="17"/>
    </row>
    <row r="158" spans="1:24" ht="99.95" customHeight="1">
      <c r="A158" s="178" t="s">
        <v>396</v>
      </c>
      <c r="B158" s="179" t="s">
        <v>400</v>
      </c>
      <c r="C158" s="152"/>
      <c r="D158" s="228" t="s">
        <v>308</v>
      </c>
      <c r="E158" s="189" t="s">
        <v>397</v>
      </c>
      <c r="F158" s="189" t="s">
        <v>665</v>
      </c>
      <c r="G158" s="272" t="s">
        <v>629</v>
      </c>
      <c r="H158" s="189" t="s">
        <v>1268</v>
      </c>
      <c r="I158" s="139" t="s">
        <v>41</v>
      </c>
      <c r="J158" s="166"/>
      <c r="K158" s="169" t="s">
        <v>46</v>
      </c>
      <c r="L158" s="169" t="s">
        <v>46</v>
      </c>
      <c r="M158" s="169" t="s">
        <v>7</v>
      </c>
      <c r="N158" s="169" t="s">
        <v>56</v>
      </c>
      <c r="O158" s="194" t="s">
        <v>46</v>
      </c>
      <c r="P158" s="194" t="s">
        <v>81</v>
      </c>
      <c r="Q158" s="252" t="s">
        <v>86</v>
      </c>
      <c r="R158" s="252" t="s">
        <v>86</v>
      </c>
      <c r="S158" s="169" t="s">
        <v>60</v>
      </c>
      <c r="V158" s="17" t="s">
        <v>55</v>
      </c>
      <c r="W158" s="17" t="str">
        <f t="shared" si="18"/>
        <v>FunctionalPASS</v>
      </c>
      <c r="X158" s="17" t="str">
        <f t="shared" si="19"/>
        <v>FunctionalPASSPerformance</v>
      </c>
    </row>
    <row r="159" spans="1:24" ht="99.95" customHeight="1">
      <c r="A159" s="178" t="s">
        <v>398</v>
      </c>
      <c r="B159" s="179" t="s">
        <v>399</v>
      </c>
      <c r="C159" s="152"/>
      <c r="D159" s="228" t="s">
        <v>308</v>
      </c>
      <c r="E159" s="189" t="s">
        <v>402</v>
      </c>
      <c r="F159" s="189" t="s">
        <v>665</v>
      </c>
      <c r="G159" s="272" t="s">
        <v>1545</v>
      </c>
      <c r="H159" s="189" t="s">
        <v>1269</v>
      </c>
      <c r="I159" s="139" t="s">
        <v>41</v>
      </c>
      <c r="J159" s="166"/>
      <c r="K159" s="169" t="s">
        <v>46</v>
      </c>
      <c r="L159" s="169" t="s">
        <v>46</v>
      </c>
      <c r="M159" s="169" t="s">
        <v>7</v>
      </c>
      <c r="N159" s="169" t="s">
        <v>56</v>
      </c>
      <c r="O159" s="194" t="s">
        <v>46</v>
      </c>
      <c r="P159" s="194" t="s">
        <v>81</v>
      </c>
      <c r="Q159" s="252" t="s">
        <v>86</v>
      </c>
      <c r="R159" s="252" t="s">
        <v>86</v>
      </c>
      <c r="S159" s="169" t="s">
        <v>60</v>
      </c>
      <c r="V159" s="17" t="s">
        <v>55</v>
      </c>
      <c r="W159" s="17" t="str">
        <f t="shared" si="18"/>
        <v>FunctionalPASS</v>
      </c>
      <c r="X159" s="17" t="str">
        <f t="shared" si="19"/>
        <v>FunctionalPASSPerformance</v>
      </c>
    </row>
    <row r="160" spans="1:24" ht="99.95" customHeight="1">
      <c r="A160" s="178" t="s">
        <v>401</v>
      </c>
      <c r="B160" s="179" t="s">
        <v>833</v>
      </c>
      <c r="C160" s="152"/>
      <c r="D160" s="228" t="s">
        <v>308</v>
      </c>
      <c r="E160" s="189" t="s">
        <v>403</v>
      </c>
      <c r="F160" s="189" t="s">
        <v>665</v>
      </c>
      <c r="G160" s="272" t="s">
        <v>1546</v>
      </c>
      <c r="H160" s="189" t="s">
        <v>1270</v>
      </c>
      <c r="I160" s="139" t="s">
        <v>41</v>
      </c>
      <c r="J160" s="166"/>
      <c r="K160" s="169" t="s">
        <v>46</v>
      </c>
      <c r="L160" s="169" t="s">
        <v>46</v>
      </c>
      <c r="M160" s="169" t="s">
        <v>7</v>
      </c>
      <c r="N160" s="169" t="s">
        <v>56</v>
      </c>
      <c r="O160" s="194" t="s">
        <v>46</v>
      </c>
      <c r="P160" s="194" t="s">
        <v>81</v>
      </c>
      <c r="Q160" s="252" t="s">
        <v>86</v>
      </c>
      <c r="R160" s="252" t="s">
        <v>86</v>
      </c>
      <c r="S160" s="169" t="s">
        <v>60</v>
      </c>
      <c r="V160" s="17" t="s">
        <v>55</v>
      </c>
      <c r="W160" s="17" t="str">
        <f t="shared" si="18"/>
        <v>FunctionalPASS</v>
      </c>
      <c r="X160" s="17" t="str">
        <f t="shared" si="19"/>
        <v>FunctionalPASSPerformance</v>
      </c>
    </row>
    <row r="161" spans="1:24" ht="99.95" customHeight="1">
      <c r="A161" s="178" t="s">
        <v>404</v>
      </c>
      <c r="B161" s="179" t="s">
        <v>405</v>
      </c>
      <c r="C161" s="152"/>
      <c r="D161" s="228" t="s">
        <v>308</v>
      </c>
      <c r="E161" s="189" t="s">
        <v>406</v>
      </c>
      <c r="F161" s="189" t="s">
        <v>665</v>
      </c>
      <c r="G161" s="272" t="s">
        <v>1547</v>
      </c>
      <c r="H161" s="189" t="s">
        <v>1271</v>
      </c>
      <c r="I161" s="139" t="s">
        <v>41</v>
      </c>
      <c r="J161" s="166"/>
      <c r="K161" s="169" t="s">
        <v>46</v>
      </c>
      <c r="L161" s="169" t="s">
        <v>46</v>
      </c>
      <c r="M161" s="169" t="s">
        <v>7</v>
      </c>
      <c r="N161" s="169" t="s">
        <v>56</v>
      </c>
      <c r="O161" s="194" t="s">
        <v>46</v>
      </c>
      <c r="P161" s="194" t="s">
        <v>81</v>
      </c>
      <c r="Q161" s="252" t="s">
        <v>86</v>
      </c>
      <c r="R161" s="252" t="s">
        <v>86</v>
      </c>
      <c r="S161" s="169" t="s">
        <v>60</v>
      </c>
      <c r="V161" s="17" t="s">
        <v>55</v>
      </c>
      <c r="W161" s="17" t="str">
        <f t="shared" si="18"/>
        <v>FunctionalPASS</v>
      </c>
      <c r="X161" s="17" t="str">
        <f t="shared" si="19"/>
        <v>FunctionalPASSPerformance</v>
      </c>
    </row>
    <row r="162" spans="1:24" ht="99.95" customHeight="1">
      <c r="A162" s="178" t="s">
        <v>407</v>
      </c>
      <c r="B162" s="179" t="s">
        <v>405</v>
      </c>
      <c r="C162" s="152"/>
      <c r="D162" s="228" t="s">
        <v>308</v>
      </c>
      <c r="E162" s="189" t="s">
        <v>408</v>
      </c>
      <c r="F162" s="189" t="s">
        <v>665</v>
      </c>
      <c r="G162" s="272" t="s">
        <v>1548</v>
      </c>
      <c r="H162" s="189" t="s">
        <v>1272</v>
      </c>
      <c r="I162" s="139" t="s">
        <v>41</v>
      </c>
      <c r="J162" s="166"/>
      <c r="K162" s="169" t="s">
        <v>46</v>
      </c>
      <c r="L162" s="169" t="s">
        <v>46</v>
      </c>
      <c r="M162" s="169" t="s">
        <v>7</v>
      </c>
      <c r="N162" s="169" t="s">
        <v>56</v>
      </c>
      <c r="O162" s="194" t="s">
        <v>46</v>
      </c>
      <c r="P162" s="194" t="s">
        <v>81</v>
      </c>
      <c r="Q162" s="252" t="s">
        <v>86</v>
      </c>
      <c r="R162" s="252" t="s">
        <v>86</v>
      </c>
      <c r="S162" s="169" t="s">
        <v>60</v>
      </c>
      <c r="V162" s="17" t="s">
        <v>55</v>
      </c>
      <c r="W162" s="17" t="str">
        <f t="shared" si="18"/>
        <v>FunctionalPASS</v>
      </c>
      <c r="X162" s="17" t="str">
        <f t="shared" si="19"/>
        <v>FunctionalPASSPerformance</v>
      </c>
    </row>
    <row r="163" spans="1:24" ht="99.95" customHeight="1">
      <c r="A163" s="379" t="s">
        <v>277</v>
      </c>
      <c r="B163" s="380"/>
      <c r="C163" s="380"/>
      <c r="D163" s="380"/>
      <c r="E163" s="56"/>
      <c r="F163" s="56"/>
      <c r="G163" s="56"/>
      <c r="H163" s="56" t="s">
        <v>457</v>
      </c>
      <c r="I163" s="56"/>
      <c r="J163" s="56"/>
      <c r="K163" s="56"/>
      <c r="L163" s="56"/>
      <c r="M163" s="57"/>
      <c r="N163" s="57"/>
      <c r="O163" s="57"/>
      <c r="P163" s="57"/>
      <c r="Q163" s="57"/>
      <c r="R163" s="57"/>
      <c r="S163" s="57"/>
      <c r="V163" s="17"/>
      <c r="W163" s="17"/>
      <c r="X163" s="17"/>
    </row>
    <row r="164" spans="1:24" ht="99.95" customHeight="1">
      <c r="A164" s="178" t="s">
        <v>317</v>
      </c>
      <c r="B164" s="179" t="s">
        <v>318</v>
      </c>
      <c r="C164" s="152"/>
      <c r="D164" s="228" t="s">
        <v>308</v>
      </c>
      <c r="E164" s="189" t="s">
        <v>319</v>
      </c>
      <c r="F164" s="189" t="s">
        <v>665</v>
      </c>
      <c r="G164" s="272" t="s">
        <v>392</v>
      </c>
      <c r="H164" s="189" t="s">
        <v>1273</v>
      </c>
      <c r="I164" s="139" t="s">
        <v>41</v>
      </c>
      <c r="J164" s="166"/>
      <c r="K164" s="169" t="s">
        <v>46</v>
      </c>
      <c r="L164" s="169" t="s">
        <v>46</v>
      </c>
      <c r="M164" s="169" t="s">
        <v>5</v>
      </c>
      <c r="N164" s="169" t="s">
        <v>56</v>
      </c>
      <c r="O164" s="194" t="s">
        <v>46</v>
      </c>
      <c r="P164" s="194" t="s">
        <v>81</v>
      </c>
      <c r="Q164" s="252" t="s">
        <v>86</v>
      </c>
      <c r="R164" s="252" t="s">
        <v>86</v>
      </c>
      <c r="S164" s="169" t="s">
        <v>59</v>
      </c>
      <c r="V164" s="17" t="s">
        <v>55</v>
      </c>
      <c r="W164" s="17" t="str">
        <f t="shared" si="18"/>
        <v>FunctionalPASS</v>
      </c>
      <c r="X164" s="17" t="str">
        <f t="shared" si="19"/>
        <v>FunctionalPASSUsability</v>
      </c>
    </row>
    <row r="165" spans="1:24" ht="99.95" customHeight="1">
      <c r="A165" s="253" t="s">
        <v>315</v>
      </c>
      <c r="B165" s="254" t="s">
        <v>316</v>
      </c>
      <c r="C165" s="149"/>
      <c r="D165" s="228" t="s">
        <v>308</v>
      </c>
      <c r="E165" s="209" t="s">
        <v>819</v>
      </c>
      <c r="F165" s="189" t="s">
        <v>665</v>
      </c>
      <c r="G165" s="272" t="s">
        <v>641</v>
      </c>
      <c r="H165" s="228" t="s">
        <v>1274</v>
      </c>
      <c r="I165" s="139" t="s">
        <v>41</v>
      </c>
      <c r="J165" s="166"/>
      <c r="K165" s="169" t="s">
        <v>46</v>
      </c>
      <c r="L165" s="169" t="s">
        <v>46</v>
      </c>
      <c r="M165" s="169" t="s">
        <v>5</v>
      </c>
      <c r="N165" s="169" t="s">
        <v>56</v>
      </c>
      <c r="O165" s="194" t="s">
        <v>46</v>
      </c>
      <c r="P165" s="169" t="s">
        <v>81</v>
      </c>
      <c r="Q165" s="169" t="s">
        <v>86</v>
      </c>
      <c r="R165" s="169" t="s">
        <v>86</v>
      </c>
      <c r="S165" s="169" t="s">
        <v>59</v>
      </c>
      <c r="V165" s="17" t="s">
        <v>55</v>
      </c>
      <c r="W165" s="17" t="str">
        <f t="shared" si="18"/>
        <v>FunctionalPASS</v>
      </c>
      <c r="X165" s="17" t="str">
        <f t="shared" si="19"/>
        <v>FunctionalPASSUsability</v>
      </c>
    </row>
    <row r="166" spans="1:24" ht="99.95" customHeight="1">
      <c r="A166" s="386" t="s">
        <v>320</v>
      </c>
      <c r="B166" s="386" t="s">
        <v>322</v>
      </c>
      <c r="C166" s="227" t="s">
        <v>280</v>
      </c>
      <c r="D166" s="389" t="s">
        <v>308</v>
      </c>
      <c r="E166" s="389" t="s">
        <v>820</v>
      </c>
      <c r="F166" s="189" t="s">
        <v>665</v>
      </c>
      <c r="G166" s="272" t="s">
        <v>643</v>
      </c>
      <c r="H166" s="228" t="s">
        <v>1274</v>
      </c>
      <c r="I166" s="139" t="s">
        <v>41</v>
      </c>
      <c r="J166" s="166"/>
      <c r="K166" s="169" t="s">
        <v>46</v>
      </c>
      <c r="L166" s="169" t="s">
        <v>46</v>
      </c>
      <c r="M166" s="169" t="s">
        <v>5</v>
      </c>
      <c r="N166" s="169" t="s">
        <v>56</v>
      </c>
      <c r="O166" s="194" t="s">
        <v>334</v>
      </c>
      <c r="P166" s="169" t="s">
        <v>86</v>
      </c>
      <c r="Q166" s="169" t="s">
        <v>87</v>
      </c>
      <c r="R166" s="169" t="s">
        <v>87</v>
      </c>
      <c r="S166" s="169" t="s">
        <v>59</v>
      </c>
      <c r="V166" s="17" t="s">
        <v>55</v>
      </c>
      <c r="W166" s="17" t="str">
        <f t="shared" si="18"/>
        <v>FunctionalPASS</v>
      </c>
      <c r="X166" s="17" t="str">
        <f t="shared" si="19"/>
        <v>FunctionalPASSUsability</v>
      </c>
    </row>
    <row r="167" spans="1:24" ht="99.95" customHeight="1">
      <c r="A167" s="388"/>
      <c r="B167" s="388"/>
      <c r="C167" s="227" t="s">
        <v>281</v>
      </c>
      <c r="D167" s="391"/>
      <c r="E167" s="391"/>
      <c r="F167" s="189" t="s">
        <v>665</v>
      </c>
      <c r="G167" s="272" t="s">
        <v>646</v>
      </c>
      <c r="H167" s="228" t="s">
        <v>1274</v>
      </c>
      <c r="I167" s="139" t="s">
        <v>41</v>
      </c>
      <c r="J167" s="166"/>
      <c r="K167" s="169" t="s">
        <v>46</v>
      </c>
      <c r="L167" s="169" t="s">
        <v>46</v>
      </c>
      <c r="M167" s="169" t="s">
        <v>5</v>
      </c>
      <c r="N167" s="169" t="s">
        <v>56</v>
      </c>
      <c r="O167" s="194" t="s">
        <v>334</v>
      </c>
      <c r="P167" s="169" t="s">
        <v>86</v>
      </c>
      <c r="Q167" s="169" t="s">
        <v>87</v>
      </c>
      <c r="R167" s="169" t="s">
        <v>87</v>
      </c>
      <c r="S167" s="169" t="s">
        <v>59</v>
      </c>
      <c r="V167" s="17" t="s">
        <v>55</v>
      </c>
      <c r="W167" s="17" t="str">
        <f t="shared" si="18"/>
        <v>FunctionalPASS</v>
      </c>
      <c r="X167" s="17" t="str">
        <f t="shared" si="19"/>
        <v>FunctionalPASSUsability</v>
      </c>
    </row>
    <row r="168" spans="1:24" ht="99.95" customHeight="1">
      <c r="A168" s="386" t="s">
        <v>323</v>
      </c>
      <c r="B168" s="386" t="s">
        <v>324</v>
      </c>
      <c r="C168" s="227" t="s">
        <v>325</v>
      </c>
      <c r="D168" s="389" t="s">
        <v>331</v>
      </c>
      <c r="E168" s="389" t="s">
        <v>332</v>
      </c>
      <c r="F168" s="189" t="s">
        <v>665</v>
      </c>
      <c r="G168" s="272" t="s">
        <v>649</v>
      </c>
      <c r="H168" s="224" t="s">
        <v>1275</v>
      </c>
      <c r="I168" s="139" t="s">
        <v>41</v>
      </c>
      <c r="J168" s="166"/>
      <c r="K168" s="169" t="s">
        <v>46</v>
      </c>
      <c r="L168" s="169" t="s">
        <v>46</v>
      </c>
      <c r="M168" s="169" t="s">
        <v>5</v>
      </c>
      <c r="N168" s="169" t="s">
        <v>56</v>
      </c>
      <c r="O168" s="194" t="s">
        <v>46</v>
      </c>
      <c r="P168" s="169" t="s">
        <v>86</v>
      </c>
      <c r="Q168" s="169" t="s">
        <v>87</v>
      </c>
      <c r="R168" s="169" t="s">
        <v>87</v>
      </c>
      <c r="S168" s="169" t="s">
        <v>59</v>
      </c>
      <c r="V168" s="17" t="s">
        <v>55</v>
      </c>
      <c r="W168" s="17" t="str">
        <f t="shared" si="18"/>
        <v>FunctionalPASS</v>
      </c>
      <c r="X168" s="17" t="str">
        <f t="shared" si="19"/>
        <v>FunctionalPASSUsability</v>
      </c>
    </row>
    <row r="169" spans="1:24" ht="99.95" customHeight="1">
      <c r="A169" s="387"/>
      <c r="B169" s="387"/>
      <c r="C169" s="227" t="s">
        <v>327</v>
      </c>
      <c r="D169" s="390"/>
      <c r="E169" s="390"/>
      <c r="F169" s="189" t="s">
        <v>665</v>
      </c>
      <c r="G169" s="272" t="s">
        <v>652</v>
      </c>
      <c r="H169" s="224" t="s">
        <v>1275</v>
      </c>
      <c r="I169" s="139" t="s">
        <v>41</v>
      </c>
      <c r="J169" s="166"/>
      <c r="K169" s="169" t="s">
        <v>46</v>
      </c>
      <c r="L169" s="169" t="s">
        <v>46</v>
      </c>
      <c r="M169" s="169" t="s">
        <v>5</v>
      </c>
      <c r="N169" s="169" t="s">
        <v>56</v>
      </c>
      <c r="O169" s="194" t="s">
        <v>46</v>
      </c>
      <c r="P169" s="169"/>
      <c r="Q169" s="169"/>
      <c r="R169" s="169"/>
      <c r="S169" s="169" t="s">
        <v>59</v>
      </c>
      <c r="V169" s="17" t="s">
        <v>55</v>
      </c>
      <c r="W169" s="17" t="str">
        <f t="shared" si="18"/>
        <v>FunctionalPASS</v>
      </c>
      <c r="X169" s="17" t="str">
        <f t="shared" si="19"/>
        <v>FunctionalPASSUsability</v>
      </c>
    </row>
    <row r="170" spans="1:24" ht="99.95" customHeight="1">
      <c r="A170" s="387"/>
      <c r="B170" s="387"/>
      <c r="C170" s="227" t="s">
        <v>330</v>
      </c>
      <c r="D170" s="390"/>
      <c r="E170" s="390"/>
      <c r="F170" s="189" t="s">
        <v>665</v>
      </c>
      <c r="G170" s="272" t="s">
        <v>655</v>
      </c>
      <c r="H170" s="224" t="s">
        <v>1275</v>
      </c>
      <c r="I170" s="139" t="s">
        <v>41</v>
      </c>
      <c r="J170" s="166"/>
      <c r="K170" s="169" t="s">
        <v>46</v>
      </c>
      <c r="L170" s="169" t="s">
        <v>46</v>
      </c>
      <c r="M170" s="169" t="s">
        <v>5</v>
      </c>
      <c r="N170" s="169" t="s">
        <v>56</v>
      </c>
      <c r="O170" s="194" t="s">
        <v>46</v>
      </c>
      <c r="P170" s="169"/>
      <c r="Q170" s="169"/>
      <c r="R170" s="169"/>
      <c r="S170" s="169" t="s">
        <v>59</v>
      </c>
      <c r="V170" s="17" t="s">
        <v>55</v>
      </c>
      <c r="W170" s="17" t="str">
        <f t="shared" si="18"/>
        <v>FunctionalPASS</v>
      </c>
      <c r="X170" s="17" t="str">
        <f t="shared" si="19"/>
        <v>FunctionalPASSUsability</v>
      </c>
    </row>
    <row r="171" spans="1:24" ht="99.95" customHeight="1">
      <c r="A171" s="387"/>
      <c r="B171" s="387"/>
      <c r="C171" s="227" t="s">
        <v>329</v>
      </c>
      <c r="D171" s="390"/>
      <c r="E171" s="390"/>
      <c r="F171" s="189" t="s">
        <v>665</v>
      </c>
      <c r="G171" s="272" t="s">
        <v>658</v>
      </c>
      <c r="H171" s="224" t="s">
        <v>1275</v>
      </c>
      <c r="I171" s="139" t="s">
        <v>41</v>
      </c>
      <c r="J171" s="166"/>
      <c r="K171" s="169" t="s">
        <v>46</v>
      </c>
      <c r="L171" s="169" t="s">
        <v>46</v>
      </c>
      <c r="M171" s="169" t="s">
        <v>5</v>
      </c>
      <c r="N171" s="169" t="s">
        <v>56</v>
      </c>
      <c r="O171" s="194" t="s">
        <v>46</v>
      </c>
      <c r="P171" s="169"/>
      <c r="Q171" s="169"/>
      <c r="R171" s="169"/>
      <c r="S171" s="169" t="s">
        <v>59</v>
      </c>
      <c r="V171" s="17" t="s">
        <v>55</v>
      </c>
      <c r="W171" s="17" t="str">
        <f t="shared" si="18"/>
        <v>FunctionalPASS</v>
      </c>
      <c r="X171" s="17" t="str">
        <f t="shared" si="19"/>
        <v>FunctionalPASSUsability</v>
      </c>
    </row>
    <row r="172" spans="1:24" ht="99.95" customHeight="1">
      <c r="A172" s="387"/>
      <c r="B172" s="387"/>
      <c r="C172" s="227" t="s">
        <v>328</v>
      </c>
      <c r="D172" s="390"/>
      <c r="E172" s="390"/>
      <c r="F172" s="189" t="s">
        <v>665</v>
      </c>
      <c r="G172" s="272" t="s">
        <v>703</v>
      </c>
      <c r="H172" s="224" t="s">
        <v>1275</v>
      </c>
      <c r="I172" s="139" t="s">
        <v>41</v>
      </c>
      <c r="J172" s="166"/>
      <c r="K172" s="169" t="s">
        <v>46</v>
      </c>
      <c r="L172" s="169" t="s">
        <v>46</v>
      </c>
      <c r="M172" s="169" t="s">
        <v>5</v>
      </c>
      <c r="N172" s="169" t="s">
        <v>56</v>
      </c>
      <c r="O172" s="194" t="s">
        <v>46</v>
      </c>
      <c r="P172" s="169"/>
      <c r="Q172" s="169"/>
      <c r="R172" s="169"/>
      <c r="S172" s="169" t="s">
        <v>59</v>
      </c>
      <c r="V172" s="17" t="s">
        <v>55</v>
      </c>
      <c r="W172" s="17" t="str">
        <f t="shared" si="18"/>
        <v>FunctionalPASS</v>
      </c>
      <c r="X172" s="17" t="str">
        <f t="shared" si="19"/>
        <v>FunctionalPASSUsability</v>
      </c>
    </row>
    <row r="173" spans="1:24" ht="99.95" customHeight="1">
      <c r="A173" s="388"/>
      <c r="B173" s="388"/>
      <c r="C173" s="227" t="s">
        <v>326</v>
      </c>
      <c r="D173" s="391"/>
      <c r="E173" s="391"/>
      <c r="F173" s="189" t="s">
        <v>665</v>
      </c>
      <c r="G173" s="272" t="s">
        <v>707</v>
      </c>
      <c r="H173" s="224" t="s">
        <v>1275</v>
      </c>
      <c r="I173" s="139" t="s">
        <v>41</v>
      </c>
      <c r="J173" s="166"/>
      <c r="K173" s="169" t="s">
        <v>46</v>
      </c>
      <c r="L173" s="169" t="s">
        <v>46</v>
      </c>
      <c r="M173" s="169" t="s">
        <v>5</v>
      </c>
      <c r="N173" s="169" t="s">
        <v>56</v>
      </c>
      <c r="O173" s="194" t="s">
        <v>46</v>
      </c>
      <c r="P173" s="169" t="s">
        <v>86</v>
      </c>
      <c r="Q173" s="169" t="s">
        <v>87</v>
      </c>
      <c r="R173" s="169" t="s">
        <v>87</v>
      </c>
      <c r="S173" s="169" t="s">
        <v>59</v>
      </c>
      <c r="V173" s="17" t="s">
        <v>55</v>
      </c>
      <c r="W173" s="17" t="str">
        <f t="shared" si="18"/>
        <v>FunctionalPASS</v>
      </c>
      <c r="X173" s="17" t="str">
        <f t="shared" si="19"/>
        <v>FunctionalPASSUsability</v>
      </c>
    </row>
    <row r="174" spans="1:24" ht="99.95" customHeight="1">
      <c r="A174" s="178" t="s">
        <v>440</v>
      </c>
      <c r="B174" s="179" t="s">
        <v>441</v>
      </c>
      <c r="C174" s="152"/>
      <c r="D174" s="228"/>
      <c r="E174" s="189" t="s">
        <v>442</v>
      </c>
      <c r="F174" s="189" t="s">
        <v>665</v>
      </c>
      <c r="G174" s="272" t="s">
        <v>708</v>
      </c>
      <c r="H174" s="189" t="s">
        <v>1276</v>
      </c>
      <c r="I174" s="139" t="s">
        <v>41</v>
      </c>
      <c r="J174" s="166"/>
      <c r="K174" s="169" t="s">
        <v>46</v>
      </c>
      <c r="L174" s="169" t="s">
        <v>46</v>
      </c>
      <c r="M174" s="169" t="s">
        <v>5</v>
      </c>
      <c r="N174" s="169" t="s">
        <v>56</v>
      </c>
      <c r="O174" s="194" t="s">
        <v>46</v>
      </c>
      <c r="P174" s="194" t="s">
        <v>81</v>
      </c>
      <c r="Q174" s="252" t="s">
        <v>86</v>
      </c>
      <c r="R174" s="252" t="s">
        <v>86</v>
      </c>
      <c r="S174" s="169" t="s">
        <v>59</v>
      </c>
      <c r="V174" s="17" t="s">
        <v>55</v>
      </c>
      <c r="W174" s="17" t="str">
        <f>V174&amp;I174</f>
        <v>FunctionalPASS</v>
      </c>
      <c r="X174" s="17" t="str">
        <f>W174&amp;S174</f>
        <v>FunctionalPASSUsability</v>
      </c>
    </row>
    <row r="175" spans="1:24" ht="99.95" customHeight="1">
      <c r="A175" s="379" t="s">
        <v>412</v>
      </c>
      <c r="B175" s="380"/>
      <c r="C175" s="380"/>
      <c r="D175" s="380"/>
      <c r="E175" s="56"/>
      <c r="F175" s="56"/>
      <c r="G175" s="56"/>
      <c r="H175" s="56" t="s">
        <v>457</v>
      </c>
      <c r="I175" s="56"/>
      <c r="J175" s="56"/>
      <c r="K175" s="56"/>
      <c r="L175" s="57"/>
      <c r="M175" s="57"/>
      <c r="N175" s="57"/>
      <c r="O175" s="57"/>
      <c r="P175" s="57"/>
      <c r="Q175" s="57"/>
      <c r="R175" s="57"/>
      <c r="S175" s="57"/>
      <c r="V175" s="17"/>
      <c r="W175" s="17" t="str">
        <f>V175&amp;I175</f>
        <v/>
      </c>
      <c r="X175" s="17" t="str">
        <f>W175&amp;S175</f>
        <v/>
      </c>
    </row>
    <row r="176" spans="1:24" ht="99.95" customHeight="1">
      <c r="A176" s="178" t="s">
        <v>413</v>
      </c>
      <c r="B176" s="179" t="s">
        <v>414</v>
      </c>
      <c r="C176" s="152"/>
      <c r="D176" s="228" t="s">
        <v>308</v>
      </c>
      <c r="E176" s="189" t="s">
        <v>415</v>
      </c>
      <c r="F176" s="189" t="s">
        <v>665</v>
      </c>
      <c r="G176" s="272" t="s">
        <v>709</v>
      </c>
      <c r="H176" s="189" t="s">
        <v>1277</v>
      </c>
      <c r="I176" s="139" t="s">
        <v>41</v>
      </c>
      <c r="J176" s="166"/>
      <c r="K176" s="169" t="s">
        <v>46</v>
      </c>
      <c r="L176" s="169" t="s">
        <v>46</v>
      </c>
      <c r="M176" s="169" t="s">
        <v>7</v>
      </c>
      <c r="N176" s="169" t="s">
        <v>56</v>
      </c>
      <c r="O176" s="194" t="s">
        <v>334</v>
      </c>
      <c r="P176" s="194" t="s">
        <v>81</v>
      </c>
      <c r="Q176" s="252" t="s">
        <v>86</v>
      </c>
      <c r="R176" s="252" t="s">
        <v>86</v>
      </c>
      <c r="S176" s="169" t="s">
        <v>59</v>
      </c>
      <c r="V176" s="17" t="s">
        <v>55</v>
      </c>
      <c r="W176" s="17" t="str">
        <f>V176&amp;I176</f>
        <v>FunctionalPASS</v>
      </c>
      <c r="X176" s="17" t="str">
        <f>W176&amp;S176</f>
        <v>FunctionalPASSUsability</v>
      </c>
    </row>
    <row r="177" spans="1:24" ht="99.95" customHeight="1">
      <c r="A177" s="178" t="s">
        <v>416</v>
      </c>
      <c r="B177" s="179" t="s">
        <v>417</v>
      </c>
      <c r="C177" s="152"/>
      <c r="D177" s="228" t="s">
        <v>308</v>
      </c>
      <c r="E177" s="189" t="s">
        <v>418</v>
      </c>
      <c r="F177" s="189" t="s">
        <v>665</v>
      </c>
      <c r="G177" s="272" t="s">
        <v>710</v>
      </c>
      <c r="H177" s="189" t="s">
        <v>1278</v>
      </c>
      <c r="I177" s="139" t="s">
        <v>41</v>
      </c>
      <c r="J177" s="166"/>
      <c r="K177" s="169" t="s">
        <v>46</v>
      </c>
      <c r="L177" s="169" t="s">
        <v>46</v>
      </c>
      <c r="M177" s="169" t="s">
        <v>7</v>
      </c>
      <c r="N177" s="169" t="s">
        <v>56</v>
      </c>
      <c r="O177" s="194" t="s">
        <v>334</v>
      </c>
      <c r="P177" s="194" t="s">
        <v>81</v>
      </c>
      <c r="Q177" s="252" t="s">
        <v>86</v>
      </c>
      <c r="R177" s="252" t="s">
        <v>86</v>
      </c>
      <c r="S177" s="169" t="s">
        <v>59</v>
      </c>
      <c r="V177" s="17" t="s">
        <v>55</v>
      </c>
      <c r="W177" s="17" t="str">
        <f t="shared" ref="W177:W190" si="22">V177&amp;I177</f>
        <v>FunctionalPASS</v>
      </c>
      <c r="X177" s="17" t="str">
        <f t="shared" ref="X177:X190" si="23">W177&amp;S177</f>
        <v>FunctionalPASSUsability</v>
      </c>
    </row>
    <row r="178" spans="1:24" ht="99.95" customHeight="1">
      <c r="A178" s="178" t="s">
        <v>416</v>
      </c>
      <c r="B178" s="179" t="s">
        <v>611</v>
      </c>
      <c r="C178" s="152"/>
      <c r="D178" s="228" t="s">
        <v>308</v>
      </c>
      <c r="E178" s="189" t="s">
        <v>418</v>
      </c>
      <c r="F178" s="189" t="s">
        <v>665</v>
      </c>
      <c r="G178" s="272" t="s">
        <v>724</v>
      </c>
      <c r="H178" s="189" t="s">
        <v>1279</v>
      </c>
      <c r="I178" s="139" t="s">
        <v>41</v>
      </c>
      <c r="J178" s="166"/>
      <c r="K178" s="169" t="s">
        <v>46</v>
      </c>
      <c r="L178" s="169" t="s">
        <v>46</v>
      </c>
      <c r="M178" s="169" t="s">
        <v>7</v>
      </c>
      <c r="N178" s="169" t="s">
        <v>56</v>
      </c>
      <c r="O178" s="194" t="s">
        <v>334</v>
      </c>
      <c r="P178" s="194" t="s">
        <v>81</v>
      </c>
      <c r="Q178" s="252" t="s">
        <v>86</v>
      </c>
      <c r="R178" s="252" t="s">
        <v>86</v>
      </c>
      <c r="S178" s="169" t="s">
        <v>59</v>
      </c>
      <c r="V178" s="17" t="s">
        <v>55</v>
      </c>
      <c r="W178" s="17" t="str">
        <f t="shared" si="22"/>
        <v>FunctionalPASS</v>
      </c>
      <c r="X178" s="17" t="str">
        <f t="shared" si="23"/>
        <v>FunctionalPASSUsability</v>
      </c>
    </row>
    <row r="179" spans="1:24" ht="99.95" customHeight="1">
      <c r="A179" s="178" t="s">
        <v>419</v>
      </c>
      <c r="B179" s="179" t="s">
        <v>420</v>
      </c>
      <c r="C179" s="152"/>
      <c r="D179" s="228" t="s">
        <v>308</v>
      </c>
      <c r="E179" s="189" t="s">
        <v>421</v>
      </c>
      <c r="F179" s="189" t="s">
        <v>665</v>
      </c>
      <c r="G179" s="272" t="s">
        <v>725</v>
      </c>
      <c r="H179" s="189" t="s">
        <v>1280</v>
      </c>
      <c r="I179" s="139" t="s">
        <v>41</v>
      </c>
      <c r="J179" s="166"/>
      <c r="K179" s="169" t="s">
        <v>46</v>
      </c>
      <c r="L179" s="169" t="s">
        <v>46</v>
      </c>
      <c r="M179" s="169" t="s">
        <v>7</v>
      </c>
      <c r="N179" s="169" t="s">
        <v>54</v>
      </c>
      <c r="O179" s="194" t="s">
        <v>334</v>
      </c>
      <c r="P179" s="194" t="s">
        <v>81</v>
      </c>
      <c r="Q179" s="252" t="s">
        <v>86</v>
      </c>
      <c r="R179" s="252" t="s">
        <v>86</v>
      </c>
      <c r="S179" s="169" t="s">
        <v>55</v>
      </c>
      <c r="V179" s="17" t="s">
        <v>55</v>
      </c>
      <c r="W179" s="17" t="str">
        <f t="shared" si="22"/>
        <v>FunctionalPASS</v>
      </c>
      <c r="X179" s="17" t="str">
        <f t="shared" si="23"/>
        <v>FunctionalPASSFunctional</v>
      </c>
    </row>
    <row r="180" spans="1:24" ht="99.95" customHeight="1">
      <c r="A180" s="178" t="s">
        <v>612</v>
      </c>
      <c r="B180" s="179" t="s">
        <v>613</v>
      </c>
      <c r="C180" s="152"/>
      <c r="D180" s="228" t="s">
        <v>308</v>
      </c>
      <c r="E180" s="189" t="s">
        <v>614</v>
      </c>
      <c r="F180" s="189" t="s">
        <v>665</v>
      </c>
      <c r="G180" s="272" t="s">
        <v>726</v>
      </c>
      <c r="H180" s="189" t="s">
        <v>1281</v>
      </c>
      <c r="I180" s="139" t="s">
        <v>41</v>
      </c>
      <c r="J180" s="166"/>
      <c r="K180" s="169" t="s">
        <v>46</v>
      </c>
      <c r="L180" s="169" t="s">
        <v>46</v>
      </c>
      <c r="M180" s="169" t="s">
        <v>7</v>
      </c>
      <c r="N180" s="169" t="s">
        <v>54</v>
      </c>
      <c r="O180" s="194" t="s">
        <v>334</v>
      </c>
      <c r="P180" s="194" t="s">
        <v>81</v>
      </c>
      <c r="Q180" s="252" t="s">
        <v>86</v>
      </c>
      <c r="R180" s="252" t="s">
        <v>86</v>
      </c>
      <c r="S180" s="169" t="s">
        <v>55</v>
      </c>
      <c r="V180" s="17" t="s">
        <v>55</v>
      </c>
      <c r="W180" s="17" t="str">
        <f t="shared" si="22"/>
        <v>FunctionalPASS</v>
      </c>
      <c r="X180" s="17" t="str">
        <f t="shared" si="23"/>
        <v>FunctionalPASSFunctional</v>
      </c>
    </row>
    <row r="181" spans="1:24" ht="99.95" customHeight="1">
      <c r="A181" s="178" t="s">
        <v>422</v>
      </c>
      <c r="B181" s="179" t="s">
        <v>423</v>
      </c>
      <c r="C181" s="152"/>
      <c r="D181" s="228" t="s">
        <v>308</v>
      </c>
      <c r="E181" s="189" t="s">
        <v>424</v>
      </c>
      <c r="F181" s="189" t="s">
        <v>665</v>
      </c>
      <c r="G181" s="272" t="s">
        <v>727</v>
      </c>
      <c r="H181" s="189" t="s">
        <v>1282</v>
      </c>
      <c r="I181" s="139" t="s">
        <v>41</v>
      </c>
      <c r="J181" s="166"/>
      <c r="K181" s="169" t="s">
        <v>46</v>
      </c>
      <c r="L181" s="169" t="s">
        <v>46</v>
      </c>
      <c r="M181" s="169" t="s">
        <v>7</v>
      </c>
      <c r="N181" s="169" t="s">
        <v>56</v>
      </c>
      <c r="O181" s="194" t="s">
        <v>334</v>
      </c>
      <c r="P181" s="194" t="s">
        <v>81</v>
      </c>
      <c r="Q181" s="252" t="s">
        <v>86</v>
      </c>
      <c r="R181" s="252" t="s">
        <v>86</v>
      </c>
      <c r="S181" s="169" t="s">
        <v>55</v>
      </c>
      <c r="V181" s="17" t="s">
        <v>55</v>
      </c>
      <c r="W181" s="17" t="str">
        <f t="shared" si="22"/>
        <v>FunctionalPASS</v>
      </c>
      <c r="X181" s="17" t="str">
        <f t="shared" si="23"/>
        <v>FunctionalPASSFunctional</v>
      </c>
    </row>
    <row r="182" spans="1:24" ht="99.95" customHeight="1">
      <c r="A182" s="178" t="s">
        <v>426</v>
      </c>
      <c r="B182" s="179" t="s">
        <v>427</v>
      </c>
      <c r="C182" s="152"/>
      <c r="D182" s="228" t="s">
        <v>308</v>
      </c>
      <c r="E182" s="189" t="s">
        <v>428</v>
      </c>
      <c r="F182" s="189" t="s">
        <v>665</v>
      </c>
      <c r="G182" s="272" t="s">
        <v>728</v>
      </c>
      <c r="H182" s="189" t="s">
        <v>1283</v>
      </c>
      <c r="I182" s="139" t="s">
        <v>41</v>
      </c>
      <c r="J182" s="166"/>
      <c r="K182" s="169" t="s">
        <v>46</v>
      </c>
      <c r="L182" s="169" t="s">
        <v>46</v>
      </c>
      <c r="M182" s="169" t="s">
        <v>7</v>
      </c>
      <c r="N182" s="169" t="s">
        <v>56</v>
      </c>
      <c r="O182" s="194" t="s">
        <v>334</v>
      </c>
      <c r="P182" s="194" t="s">
        <v>81</v>
      </c>
      <c r="Q182" s="252" t="s">
        <v>86</v>
      </c>
      <c r="R182" s="252" t="s">
        <v>86</v>
      </c>
      <c r="S182" s="169" t="s">
        <v>55</v>
      </c>
      <c r="V182" s="17" t="s">
        <v>55</v>
      </c>
      <c r="W182" s="17" t="str">
        <f t="shared" si="22"/>
        <v>FunctionalPASS</v>
      </c>
      <c r="X182" s="17" t="str">
        <f t="shared" si="23"/>
        <v>FunctionalPASSFunctional</v>
      </c>
    </row>
    <row r="183" spans="1:24" ht="99.95" customHeight="1">
      <c r="A183" s="178" t="s">
        <v>430</v>
      </c>
      <c r="B183" s="179" t="s">
        <v>431</v>
      </c>
      <c r="C183" s="152"/>
      <c r="D183" s="228" t="s">
        <v>308</v>
      </c>
      <c r="E183" s="189" t="s">
        <v>432</v>
      </c>
      <c r="F183" s="189" t="s">
        <v>665</v>
      </c>
      <c r="G183" s="272" t="s">
        <v>729</v>
      </c>
      <c r="H183" s="189" t="s">
        <v>1284</v>
      </c>
      <c r="I183" s="139" t="s">
        <v>41</v>
      </c>
      <c r="J183" s="166"/>
      <c r="K183" s="169" t="s">
        <v>46</v>
      </c>
      <c r="L183" s="169" t="s">
        <v>46</v>
      </c>
      <c r="M183" s="169" t="s">
        <v>7</v>
      </c>
      <c r="N183" s="169" t="s">
        <v>54</v>
      </c>
      <c r="O183" s="194" t="s">
        <v>334</v>
      </c>
      <c r="P183" s="194" t="s">
        <v>81</v>
      </c>
      <c r="Q183" s="252" t="s">
        <v>86</v>
      </c>
      <c r="R183" s="252" t="s">
        <v>86</v>
      </c>
      <c r="S183" s="169" t="s">
        <v>55</v>
      </c>
      <c r="V183" s="17" t="s">
        <v>55</v>
      </c>
      <c r="W183" s="17" t="str">
        <f t="shared" si="22"/>
        <v>FunctionalPASS</v>
      </c>
      <c r="X183" s="17" t="str">
        <f t="shared" si="23"/>
        <v>FunctionalPASSFunctional</v>
      </c>
    </row>
    <row r="184" spans="1:24" ht="99.95" customHeight="1">
      <c r="A184" s="178" t="s">
        <v>433</v>
      </c>
      <c r="B184" s="179" t="s">
        <v>434</v>
      </c>
      <c r="C184" s="152"/>
      <c r="D184" s="228" t="s">
        <v>308</v>
      </c>
      <c r="E184" s="189" t="s">
        <v>435</v>
      </c>
      <c r="F184" s="189" t="s">
        <v>665</v>
      </c>
      <c r="G184" s="272" t="s">
        <v>730</v>
      </c>
      <c r="H184" s="189" t="s">
        <v>1258</v>
      </c>
      <c r="I184" s="139" t="s">
        <v>41</v>
      </c>
      <c r="J184" s="166"/>
      <c r="K184" s="169" t="s">
        <v>46</v>
      </c>
      <c r="L184" s="169" t="s">
        <v>46</v>
      </c>
      <c r="M184" s="169" t="s">
        <v>7</v>
      </c>
      <c r="N184" s="169" t="s">
        <v>56</v>
      </c>
      <c r="O184" s="194" t="s">
        <v>334</v>
      </c>
      <c r="P184" s="194" t="s">
        <v>81</v>
      </c>
      <c r="Q184" s="252" t="s">
        <v>86</v>
      </c>
      <c r="R184" s="252" t="s">
        <v>86</v>
      </c>
      <c r="S184" s="169" t="s">
        <v>55</v>
      </c>
      <c r="V184" s="17" t="s">
        <v>55</v>
      </c>
      <c r="W184" s="17" t="str">
        <f t="shared" si="22"/>
        <v>FunctionalPASS</v>
      </c>
      <c r="X184" s="17" t="str">
        <f t="shared" si="23"/>
        <v>FunctionalPASSFunctional</v>
      </c>
    </row>
    <row r="185" spans="1:24" ht="99.95" customHeight="1">
      <c r="A185" s="379" t="s">
        <v>1700</v>
      </c>
      <c r="B185" s="380"/>
      <c r="C185" s="380"/>
      <c r="D185" s="380"/>
      <c r="E185" s="56"/>
      <c r="F185" s="56"/>
      <c r="G185" s="56"/>
      <c r="H185" s="56" t="s">
        <v>457</v>
      </c>
      <c r="I185" s="56"/>
      <c r="J185" s="56"/>
      <c r="K185" s="56"/>
      <c r="L185" s="56"/>
      <c r="M185" s="57"/>
      <c r="N185" s="57"/>
      <c r="O185" s="57"/>
      <c r="P185" s="57"/>
      <c r="Q185" s="57"/>
      <c r="R185" s="57"/>
      <c r="S185" s="57"/>
      <c r="V185" s="17"/>
      <c r="W185" s="17" t="str">
        <f t="shared" ref="W185:W186" si="24">V185&amp;I185</f>
        <v/>
      </c>
      <c r="X185" s="17" t="str">
        <f t="shared" ref="X185:X186" si="25">W185&amp;S185</f>
        <v/>
      </c>
    </row>
    <row r="186" spans="1:24" ht="99.95" customHeight="1">
      <c r="A186" s="178" t="s">
        <v>1701</v>
      </c>
      <c r="B186" s="179" t="s">
        <v>1511</v>
      </c>
      <c r="C186" s="152"/>
      <c r="D186" s="270" t="s">
        <v>1513</v>
      </c>
      <c r="E186" s="189" t="s">
        <v>1515</v>
      </c>
      <c r="F186" s="189" t="s">
        <v>665</v>
      </c>
      <c r="G186" s="272" t="s">
        <v>731</v>
      </c>
      <c r="H186" s="189" t="s">
        <v>1516</v>
      </c>
      <c r="I186" s="139" t="s">
        <v>41</v>
      </c>
      <c r="J186" s="166"/>
      <c r="K186" s="169" t="s">
        <v>46</v>
      </c>
      <c r="L186" s="169" t="s">
        <v>46</v>
      </c>
      <c r="M186" s="169" t="s">
        <v>7</v>
      </c>
      <c r="N186" s="169" t="s">
        <v>56</v>
      </c>
      <c r="O186" s="194" t="s">
        <v>334</v>
      </c>
      <c r="P186" s="194" t="s">
        <v>81</v>
      </c>
      <c r="Q186" s="252" t="s">
        <v>86</v>
      </c>
      <c r="R186" s="252" t="s">
        <v>86</v>
      </c>
      <c r="S186" s="169" t="s">
        <v>55</v>
      </c>
      <c r="V186" s="17" t="s">
        <v>55</v>
      </c>
      <c r="W186" s="17" t="str">
        <f t="shared" si="24"/>
        <v>FunctionalPASS</v>
      </c>
      <c r="X186" s="17" t="str">
        <f t="shared" si="25"/>
        <v>FunctionalPASSFunctional</v>
      </c>
    </row>
    <row r="187" spans="1:24" ht="99.95" customHeight="1">
      <c r="A187" s="178" t="s">
        <v>1508</v>
      </c>
      <c r="B187" s="179" t="s">
        <v>1510</v>
      </c>
      <c r="C187" s="152"/>
      <c r="D187" s="270" t="s">
        <v>1512</v>
      </c>
      <c r="E187" s="189" t="s">
        <v>1514</v>
      </c>
      <c r="F187" s="189" t="s">
        <v>665</v>
      </c>
      <c r="G187" s="272" t="s">
        <v>732</v>
      </c>
      <c r="H187" s="189" t="s">
        <v>1509</v>
      </c>
      <c r="I187" s="139" t="s">
        <v>41</v>
      </c>
      <c r="J187" s="166"/>
      <c r="K187" s="169" t="s">
        <v>46</v>
      </c>
      <c r="L187" s="169" t="s">
        <v>46</v>
      </c>
      <c r="M187" s="169" t="s">
        <v>7</v>
      </c>
      <c r="N187" s="169" t="s">
        <v>56</v>
      </c>
      <c r="O187" s="194" t="s">
        <v>334</v>
      </c>
      <c r="P187" s="194" t="s">
        <v>81</v>
      </c>
      <c r="Q187" s="252" t="s">
        <v>86</v>
      </c>
      <c r="R187" s="252" t="s">
        <v>86</v>
      </c>
      <c r="S187" s="169" t="s">
        <v>55</v>
      </c>
      <c r="V187" s="17" t="s">
        <v>55</v>
      </c>
      <c r="W187" s="17" t="str">
        <f t="shared" ref="W187:W188" si="26">V187&amp;I187</f>
        <v>FunctionalPASS</v>
      </c>
      <c r="X187" s="17" t="str">
        <f t="shared" ref="X187:X188" si="27">W187&amp;S187</f>
        <v>FunctionalPASSFunctional</v>
      </c>
    </row>
    <row r="188" spans="1:24" ht="99.95" customHeight="1">
      <c r="A188" s="178" t="s">
        <v>1433</v>
      </c>
      <c r="B188" s="179" t="s">
        <v>1433</v>
      </c>
      <c r="C188" s="152" t="s">
        <v>1518</v>
      </c>
      <c r="D188" s="270" t="s">
        <v>308</v>
      </c>
      <c r="E188" s="189" t="s">
        <v>1517</v>
      </c>
      <c r="F188" s="189" t="s">
        <v>665</v>
      </c>
      <c r="G188" s="272" t="s">
        <v>733</v>
      </c>
      <c r="H188" s="189" t="s">
        <v>1519</v>
      </c>
      <c r="I188" s="139" t="s">
        <v>41</v>
      </c>
      <c r="J188" s="166"/>
      <c r="K188" s="169" t="s">
        <v>46</v>
      </c>
      <c r="L188" s="169" t="s">
        <v>46</v>
      </c>
      <c r="M188" s="169" t="s">
        <v>7</v>
      </c>
      <c r="N188" s="169" t="s">
        <v>56</v>
      </c>
      <c r="O188" s="194" t="s">
        <v>334</v>
      </c>
      <c r="P188" s="194" t="s">
        <v>81</v>
      </c>
      <c r="Q188" s="252" t="s">
        <v>86</v>
      </c>
      <c r="R188" s="252" t="s">
        <v>86</v>
      </c>
      <c r="S188" s="169" t="s">
        <v>55</v>
      </c>
      <c r="V188" s="17" t="s">
        <v>55</v>
      </c>
      <c r="W188" s="17" t="str">
        <f t="shared" si="26"/>
        <v>FunctionalPASS</v>
      </c>
      <c r="X188" s="17" t="str">
        <f t="shared" si="27"/>
        <v>FunctionalPASSFunctional</v>
      </c>
    </row>
    <row r="189" spans="1:24" ht="99.95" customHeight="1">
      <c r="A189" s="178" t="s">
        <v>1716</v>
      </c>
      <c r="B189" s="179" t="s">
        <v>1717</v>
      </c>
      <c r="C189" s="152" t="s">
        <v>1718</v>
      </c>
      <c r="D189" s="277" t="s">
        <v>1719</v>
      </c>
      <c r="E189" s="189" t="s">
        <v>1720</v>
      </c>
      <c r="F189" s="189" t="s">
        <v>567</v>
      </c>
      <c r="G189" s="275" t="s">
        <v>1721</v>
      </c>
      <c r="H189" s="189" t="s">
        <v>1722</v>
      </c>
      <c r="I189" s="139" t="s">
        <v>41</v>
      </c>
      <c r="J189" s="166"/>
      <c r="K189" s="169" t="s">
        <v>46</v>
      </c>
      <c r="L189" s="169" t="s">
        <v>46</v>
      </c>
      <c r="M189" s="169" t="s">
        <v>7</v>
      </c>
      <c r="N189" s="169" t="s">
        <v>56</v>
      </c>
      <c r="O189" s="194" t="s">
        <v>334</v>
      </c>
      <c r="P189" s="194" t="s">
        <v>81</v>
      </c>
      <c r="Q189" s="252" t="s">
        <v>86</v>
      </c>
      <c r="R189" s="252" t="s">
        <v>86</v>
      </c>
      <c r="S189" s="169" t="s">
        <v>55</v>
      </c>
      <c r="V189" s="17" t="s">
        <v>55</v>
      </c>
      <c r="W189" s="17" t="str">
        <f t="shared" ref="W189" si="28">V189&amp;I189</f>
        <v>FunctionalPASS</v>
      </c>
      <c r="X189" s="17" t="str">
        <f t="shared" ref="X189" si="29">W189&amp;S189</f>
        <v>FunctionalPASSFunctional</v>
      </c>
    </row>
    <row r="190" spans="1:24" ht="99.95" customHeight="1">
      <c r="A190" s="379" t="s">
        <v>409</v>
      </c>
      <c r="B190" s="380"/>
      <c r="C190" s="380"/>
      <c r="D190" s="380"/>
      <c r="E190" s="56"/>
      <c r="F190" s="56"/>
      <c r="G190" s="56"/>
      <c r="H190" s="56" t="s">
        <v>457</v>
      </c>
      <c r="I190" s="56"/>
      <c r="J190" s="56"/>
      <c r="K190" s="56"/>
      <c r="L190" s="57"/>
      <c r="M190" s="57"/>
      <c r="N190" s="57"/>
      <c r="O190" s="57"/>
      <c r="P190" s="57"/>
      <c r="Q190" s="57"/>
      <c r="R190" s="57"/>
      <c r="S190" s="57"/>
      <c r="V190" s="17"/>
      <c r="W190" s="17" t="str">
        <f t="shared" si="22"/>
        <v/>
      </c>
      <c r="X190" s="17" t="str">
        <f t="shared" si="23"/>
        <v/>
      </c>
    </row>
    <row r="191" spans="1:24" ht="99.95" customHeight="1">
      <c r="A191" s="178" t="s">
        <v>365</v>
      </c>
      <c r="B191" s="179" t="s">
        <v>366</v>
      </c>
      <c r="C191" s="152"/>
      <c r="D191" s="228" t="s">
        <v>308</v>
      </c>
      <c r="E191" s="189" t="s">
        <v>367</v>
      </c>
      <c r="F191" s="189" t="s">
        <v>665</v>
      </c>
      <c r="G191" s="272" t="s">
        <v>734</v>
      </c>
      <c r="H191" s="189" t="s">
        <v>1285</v>
      </c>
      <c r="I191" s="139" t="s">
        <v>41</v>
      </c>
      <c r="J191" s="166"/>
      <c r="K191" s="169" t="s">
        <v>46</v>
      </c>
      <c r="L191" s="169" t="s">
        <v>46</v>
      </c>
      <c r="M191" s="169" t="s">
        <v>7</v>
      </c>
      <c r="N191" s="169" t="s">
        <v>57</v>
      </c>
      <c r="O191" s="194" t="s">
        <v>334</v>
      </c>
      <c r="P191" s="194" t="s">
        <v>81</v>
      </c>
      <c r="Q191" s="252" t="s">
        <v>86</v>
      </c>
      <c r="R191" s="252" t="s">
        <v>86</v>
      </c>
      <c r="S191" s="169" t="s">
        <v>55</v>
      </c>
      <c r="V191" s="17" t="s">
        <v>55</v>
      </c>
      <c r="W191" s="17" t="str">
        <f t="shared" ref="W191:W201" si="30">V191&amp;I191</f>
        <v>FunctionalPASS</v>
      </c>
      <c r="X191" s="17" t="str">
        <f t="shared" ref="X191:X201" si="31">W191&amp;S191</f>
        <v>FunctionalPASSFunctional</v>
      </c>
    </row>
    <row r="192" spans="1:24" ht="99.95" customHeight="1">
      <c r="A192" s="178" t="s">
        <v>410</v>
      </c>
      <c r="B192" s="179" t="s">
        <v>411</v>
      </c>
      <c r="C192" s="152"/>
      <c r="D192" s="228" t="s">
        <v>308</v>
      </c>
      <c r="E192" s="189" t="s">
        <v>367</v>
      </c>
      <c r="F192" s="189" t="s">
        <v>665</v>
      </c>
      <c r="G192" s="272" t="s">
        <v>735</v>
      </c>
      <c r="H192" s="189" t="s">
        <v>1286</v>
      </c>
      <c r="I192" s="139" t="s">
        <v>41</v>
      </c>
      <c r="J192" s="166"/>
      <c r="K192" s="169" t="s">
        <v>46</v>
      </c>
      <c r="L192" s="169" t="s">
        <v>46</v>
      </c>
      <c r="M192" s="169" t="s">
        <v>7</v>
      </c>
      <c r="N192" s="169" t="s">
        <v>57</v>
      </c>
      <c r="O192" s="194" t="s">
        <v>334</v>
      </c>
      <c r="P192" s="194" t="s">
        <v>81</v>
      </c>
      <c r="Q192" s="252" t="s">
        <v>86</v>
      </c>
      <c r="R192" s="252" t="s">
        <v>86</v>
      </c>
      <c r="S192" s="169" t="s">
        <v>55</v>
      </c>
      <c r="V192" s="17" t="s">
        <v>55</v>
      </c>
      <c r="W192" s="17" t="str">
        <f t="shared" si="30"/>
        <v>FunctionalPASS</v>
      </c>
      <c r="X192" s="17" t="str">
        <f t="shared" si="31"/>
        <v>FunctionalPASSFunctional</v>
      </c>
    </row>
    <row r="193" spans="1:24" ht="99.95" customHeight="1">
      <c r="A193" s="178" t="s">
        <v>547</v>
      </c>
      <c r="B193" s="179" t="s">
        <v>548</v>
      </c>
      <c r="C193" s="152"/>
      <c r="D193" s="228" t="s">
        <v>308</v>
      </c>
      <c r="E193" s="189" t="s">
        <v>367</v>
      </c>
      <c r="F193" s="189" t="s">
        <v>665</v>
      </c>
      <c r="G193" s="272" t="s">
        <v>736</v>
      </c>
      <c r="H193" s="189" t="s">
        <v>1287</v>
      </c>
      <c r="I193" s="139" t="s">
        <v>41</v>
      </c>
      <c r="J193" s="166"/>
      <c r="K193" s="169" t="s">
        <v>46</v>
      </c>
      <c r="L193" s="169" t="s">
        <v>46</v>
      </c>
      <c r="M193" s="169" t="s">
        <v>7</v>
      </c>
      <c r="N193" s="169" t="s">
        <v>56</v>
      </c>
      <c r="O193" s="194" t="s">
        <v>334</v>
      </c>
      <c r="P193" s="194" t="s">
        <v>81</v>
      </c>
      <c r="Q193" s="252" t="s">
        <v>86</v>
      </c>
      <c r="R193" s="252" t="s">
        <v>86</v>
      </c>
      <c r="S193" s="169" t="s">
        <v>55</v>
      </c>
      <c r="V193" s="17" t="s">
        <v>55</v>
      </c>
      <c r="W193" s="17" t="str">
        <f t="shared" si="30"/>
        <v>FunctionalPASS</v>
      </c>
      <c r="X193" s="17" t="str">
        <f t="shared" si="31"/>
        <v>FunctionalPASSFunctional</v>
      </c>
    </row>
    <row r="194" spans="1:24" ht="99.95" customHeight="1">
      <c r="A194" s="178" t="s">
        <v>609</v>
      </c>
      <c r="B194" s="179" t="s">
        <v>610</v>
      </c>
      <c r="C194" s="152"/>
      <c r="D194" s="228" t="s">
        <v>308</v>
      </c>
      <c r="E194" s="189" t="s">
        <v>367</v>
      </c>
      <c r="F194" s="189" t="s">
        <v>665</v>
      </c>
      <c r="G194" s="272" t="s">
        <v>737</v>
      </c>
      <c r="H194" s="189" t="s">
        <v>1787</v>
      </c>
      <c r="I194" s="139" t="s">
        <v>41</v>
      </c>
      <c r="J194" s="166"/>
      <c r="K194" s="169" t="s">
        <v>46</v>
      </c>
      <c r="L194" s="169" t="s">
        <v>46</v>
      </c>
      <c r="M194" s="169" t="s">
        <v>7</v>
      </c>
      <c r="N194" s="169" t="s">
        <v>57</v>
      </c>
      <c r="O194" s="194" t="s">
        <v>334</v>
      </c>
      <c r="P194" s="194" t="s">
        <v>81</v>
      </c>
      <c r="Q194" s="252" t="s">
        <v>86</v>
      </c>
      <c r="R194" s="252" t="s">
        <v>86</v>
      </c>
      <c r="S194" s="169" t="s">
        <v>55</v>
      </c>
      <c r="V194" s="17" t="s">
        <v>55</v>
      </c>
      <c r="W194" s="17" t="str">
        <f t="shared" si="30"/>
        <v>FunctionalPASS</v>
      </c>
      <c r="X194" s="17" t="str">
        <f t="shared" si="31"/>
        <v>FunctionalPASSFunctional</v>
      </c>
    </row>
    <row r="195" spans="1:24" ht="99.95" customHeight="1">
      <c r="A195" s="178" t="s">
        <v>1410</v>
      </c>
      <c r="B195" s="179" t="s">
        <v>1411</v>
      </c>
      <c r="C195" s="179" t="s">
        <v>1412</v>
      </c>
      <c r="D195" s="262" t="s">
        <v>308</v>
      </c>
      <c r="E195" s="189" t="s">
        <v>367</v>
      </c>
      <c r="F195" s="189" t="s">
        <v>258</v>
      </c>
      <c r="G195" s="272" t="s">
        <v>738</v>
      </c>
      <c r="H195" s="189" t="s">
        <v>1505</v>
      </c>
      <c r="I195" s="139" t="s">
        <v>41</v>
      </c>
      <c r="J195" s="166"/>
      <c r="K195" s="169" t="s">
        <v>46</v>
      </c>
      <c r="L195" s="169" t="s">
        <v>46</v>
      </c>
      <c r="M195" s="169" t="s">
        <v>7</v>
      </c>
      <c r="N195" s="169" t="s">
        <v>57</v>
      </c>
      <c r="O195" s="194" t="s">
        <v>334</v>
      </c>
      <c r="P195" s="194" t="s">
        <v>81</v>
      </c>
      <c r="Q195" s="252" t="s">
        <v>86</v>
      </c>
      <c r="R195" s="252" t="s">
        <v>86</v>
      </c>
      <c r="S195" s="169" t="s">
        <v>55</v>
      </c>
      <c r="V195" s="17" t="s">
        <v>55</v>
      </c>
      <c r="W195" s="17" t="str">
        <f t="shared" si="30"/>
        <v>FunctionalPASS</v>
      </c>
      <c r="X195" s="17" t="str">
        <f t="shared" si="31"/>
        <v>FunctionalPASSFunctional</v>
      </c>
    </row>
    <row r="196" spans="1:24" ht="99.95" customHeight="1">
      <c r="A196" s="178" t="s">
        <v>1731</v>
      </c>
      <c r="B196" s="179" t="s">
        <v>1732</v>
      </c>
      <c r="C196" s="179" t="s">
        <v>1732</v>
      </c>
      <c r="D196" s="277" t="s">
        <v>308</v>
      </c>
      <c r="E196" s="189" t="s">
        <v>367</v>
      </c>
      <c r="F196" s="189" t="s">
        <v>258</v>
      </c>
      <c r="G196" s="275" t="s">
        <v>1733</v>
      </c>
      <c r="H196" s="189" t="s">
        <v>1505</v>
      </c>
      <c r="I196" s="139" t="s">
        <v>42</v>
      </c>
      <c r="J196" s="166" t="s">
        <v>1794</v>
      </c>
      <c r="K196" s="169" t="s">
        <v>46</v>
      </c>
      <c r="L196" s="169" t="s">
        <v>46</v>
      </c>
      <c r="M196" s="169" t="s">
        <v>7</v>
      </c>
      <c r="N196" s="169" t="s">
        <v>57</v>
      </c>
      <c r="O196" s="194" t="s">
        <v>334</v>
      </c>
      <c r="P196" s="194" t="s">
        <v>81</v>
      </c>
      <c r="Q196" s="252" t="s">
        <v>86</v>
      </c>
      <c r="R196" s="252" t="s">
        <v>86</v>
      </c>
      <c r="S196" s="169" t="s">
        <v>55</v>
      </c>
      <c r="V196" s="17" t="s">
        <v>55</v>
      </c>
      <c r="W196" s="17" t="str">
        <f t="shared" ref="W196" si="32">V196&amp;I196</f>
        <v>FunctionalFAIL</v>
      </c>
      <c r="X196" s="17" t="str">
        <f t="shared" ref="X196" si="33">W196&amp;S196</f>
        <v>FunctionalFAILFunctional</v>
      </c>
    </row>
    <row r="197" spans="1:24" ht="99.95" customHeight="1">
      <c r="A197" s="178" t="s">
        <v>754</v>
      </c>
      <c r="B197" s="179" t="s">
        <v>757</v>
      </c>
      <c r="C197" s="152" t="s">
        <v>759</v>
      </c>
      <c r="D197" s="200" t="s">
        <v>758</v>
      </c>
      <c r="E197" s="189" t="s">
        <v>760</v>
      </c>
      <c r="F197" s="189" t="s">
        <v>567</v>
      </c>
      <c r="G197" s="272" t="s">
        <v>739</v>
      </c>
      <c r="H197" s="189" t="s">
        <v>1288</v>
      </c>
      <c r="I197" s="139" t="s">
        <v>41</v>
      </c>
      <c r="J197" s="166"/>
      <c r="K197" s="169" t="s">
        <v>46</v>
      </c>
      <c r="L197" s="169" t="s">
        <v>46</v>
      </c>
      <c r="M197" s="169" t="s">
        <v>7</v>
      </c>
      <c r="N197" s="169" t="s">
        <v>56</v>
      </c>
      <c r="O197" s="194" t="s">
        <v>334</v>
      </c>
      <c r="P197" s="194" t="s">
        <v>81</v>
      </c>
      <c r="Q197" s="252" t="s">
        <v>86</v>
      </c>
      <c r="R197" s="252" t="s">
        <v>86</v>
      </c>
      <c r="S197" s="169" t="s">
        <v>55</v>
      </c>
      <c r="V197" s="17" t="s">
        <v>55</v>
      </c>
      <c r="W197" s="17" t="str">
        <f t="shared" si="30"/>
        <v>FunctionalPASS</v>
      </c>
      <c r="X197" s="17" t="str">
        <f t="shared" si="31"/>
        <v>FunctionalPASSFunctional</v>
      </c>
    </row>
    <row r="198" spans="1:24" ht="99.95" customHeight="1">
      <c r="A198" s="379" t="s">
        <v>590</v>
      </c>
      <c r="B198" s="380"/>
      <c r="C198" s="380"/>
      <c r="D198" s="380"/>
      <c r="E198" s="56"/>
      <c r="F198" s="56"/>
      <c r="G198" s="56"/>
      <c r="H198" s="56" t="s">
        <v>457</v>
      </c>
      <c r="I198" s="57"/>
      <c r="J198" s="56"/>
      <c r="K198" s="57"/>
      <c r="L198" s="57"/>
      <c r="M198" s="57"/>
      <c r="N198" s="57"/>
      <c r="O198" s="57"/>
      <c r="P198" s="57"/>
      <c r="Q198" s="57"/>
      <c r="R198" s="57"/>
      <c r="S198" s="57"/>
      <c r="V198" s="17" t="s">
        <v>55</v>
      </c>
      <c r="W198" s="17" t="str">
        <f t="shared" si="30"/>
        <v>Functional</v>
      </c>
      <c r="X198" s="17" t="str">
        <f t="shared" si="31"/>
        <v>Functional</v>
      </c>
    </row>
    <row r="199" spans="1:24" ht="99.95" customHeight="1">
      <c r="A199" s="179" t="s">
        <v>626</v>
      </c>
      <c r="B199" s="179" t="s">
        <v>681</v>
      </c>
      <c r="C199" s="152" t="s">
        <v>627</v>
      </c>
      <c r="D199" s="228" t="s">
        <v>628</v>
      </c>
      <c r="E199" s="189" t="s">
        <v>623</v>
      </c>
      <c r="F199" s="189" t="s">
        <v>567</v>
      </c>
      <c r="G199" s="272" t="s">
        <v>740</v>
      </c>
      <c r="H199" s="189" t="s">
        <v>1289</v>
      </c>
      <c r="I199" s="139" t="s">
        <v>41</v>
      </c>
      <c r="J199" s="166"/>
      <c r="K199" s="169" t="s">
        <v>46</v>
      </c>
      <c r="L199" s="169" t="s">
        <v>46</v>
      </c>
      <c r="M199" s="169" t="s">
        <v>7</v>
      </c>
      <c r="N199" s="169" t="s">
        <v>56</v>
      </c>
      <c r="O199" s="194" t="s">
        <v>334</v>
      </c>
      <c r="P199" s="194" t="s">
        <v>81</v>
      </c>
      <c r="Q199" s="252" t="s">
        <v>86</v>
      </c>
      <c r="R199" s="252" t="s">
        <v>86</v>
      </c>
      <c r="S199" s="169" t="s">
        <v>55</v>
      </c>
      <c r="V199" s="17" t="s">
        <v>55</v>
      </c>
      <c r="W199" s="17" t="str">
        <f t="shared" si="30"/>
        <v>FunctionalPASS</v>
      </c>
      <c r="X199" s="17" t="str">
        <f t="shared" si="31"/>
        <v>FunctionalPASSFunctional</v>
      </c>
    </row>
    <row r="200" spans="1:24" ht="99.95" customHeight="1">
      <c r="A200" s="179" t="s">
        <v>626</v>
      </c>
      <c r="B200" s="179" t="s">
        <v>681</v>
      </c>
      <c r="C200" s="152" t="s">
        <v>627</v>
      </c>
      <c r="D200" s="228" t="s">
        <v>628</v>
      </c>
      <c r="E200" s="189" t="s">
        <v>623</v>
      </c>
      <c r="F200" s="189" t="s">
        <v>567</v>
      </c>
      <c r="G200" s="272" t="s">
        <v>741</v>
      </c>
      <c r="H200" s="189" t="s">
        <v>1289</v>
      </c>
      <c r="I200" s="139" t="s">
        <v>41</v>
      </c>
      <c r="J200" s="166"/>
      <c r="K200" s="169" t="s">
        <v>46</v>
      </c>
      <c r="L200" s="169" t="s">
        <v>46</v>
      </c>
      <c r="M200" s="169" t="s">
        <v>7</v>
      </c>
      <c r="N200" s="169" t="s">
        <v>56</v>
      </c>
      <c r="O200" s="194" t="s">
        <v>334</v>
      </c>
      <c r="P200" s="194" t="s">
        <v>81</v>
      </c>
      <c r="Q200" s="252" t="s">
        <v>86</v>
      </c>
      <c r="R200" s="252" t="s">
        <v>86</v>
      </c>
      <c r="S200" s="169" t="s">
        <v>55</v>
      </c>
      <c r="V200" s="17" t="s">
        <v>55</v>
      </c>
      <c r="W200" s="17" t="str">
        <f t="shared" si="30"/>
        <v>FunctionalPASS</v>
      </c>
      <c r="X200" s="17" t="str">
        <f t="shared" si="31"/>
        <v>FunctionalPASSFunctional</v>
      </c>
    </row>
    <row r="201" spans="1:24" ht="99.95" customHeight="1">
      <c r="A201" s="179" t="s">
        <v>683</v>
      </c>
      <c r="B201" s="179" t="s">
        <v>782</v>
      </c>
      <c r="C201" s="152" t="s">
        <v>627</v>
      </c>
      <c r="D201" s="228" t="s">
        <v>682</v>
      </c>
      <c r="E201" s="189" t="s">
        <v>623</v>
      </c>
      <c r="F201" s="189" t="s">
        <v>567</v>
      </c>
      <c r="G201" s="272" t="s">
        <v>742</v>
      </c>
      <c r="H201" s="189" t="s">
        <v>1428</v>
      </c>
      <c r="I201" s="139" t="s">
        <v>41</v>
      </c>
      <c r="J201" s="166"/>
      <c r="K201" s="169" t="s">
        <v>46</v>
      </c>
      <c r="L201" s="169" t="s">
        <v>46</v>
      </c>
      <c r="M201" s="169" t="s">
        <v>7</v>
      </c>
      <c r="N201" s="169" t="s">
        <v>56</v>
      </c>
      <c r="O201" s="194" t="s">
        <v>334</v>
      </c>
      <c r="P201" s="194" t="s">
        <v>81</v>
      </c>
      <c r="Q201" s="252" t="s">
        <v>86</v>
      </c>
      <c r="R201" s="252" t="s">
        <v>86</v>
      </c>
      <c r="S201" s="169" t="s">
        <v>55</v>
      </c>
      <c r="V201" s="17" t="s">
        <v>55</v>
      </c>
      <c r="W201" s="17" t="str">
        <f t="shared" si="30"/>
        <v>FunctionalPASS</v>
      </c>
      <c r="X201" s="17" t="str">
        <f t="shared" si="31"/>
        <v>FunctionalPASSFunctional</v>
      </c>
    </row>
    <row r="202" spans="1:24" ht="99.95" customHeight="1">
      <c r="A202" s="376" t="s">
        <v>609</v>
      </c>
      <c r="B202" s="179" t="s">
        <v>1392</v>
      </c>
      <c r="C202" s="152" t="s">
        <v>1393</v>
      </c>
      <c r="D202" s="381" t="s">
        <v>1702</v>
      </c>
      <c r="E202" s="189" t="s">
        <v>1394</v>
      </c>
      <c r="F202" s="189" t="s">
        <v>567</v>
      </c>
      <c r="G202" s="272" t="s">
        <v>743</v>
      </c>
      <c r="H202" s="189" t="s">
        <v>1788</v>
      </c>
      <c r="I202" s="139" t="s">
        <v>41</v>
      </c>
      <c r="J202" s="166"/>
      <c r="K202" s="169" t="s">
        <v>46</v>
      </c>
      <c r="L202" s="169" t="s">
        <v>46</v>
      </c>
      <c r="M202" s="169" t="s">
        <v>7</v>
      </c>
      <c r="N202" s="169" t="s">
        <v>56</v>
      </c>
      <c r="O202" s="194" t="s">
        <v>334</v>
      </c>
      <c r="P202" s="194" t="s">
        <v>81</v>
      </c>
      <c r="Q202" s="252" t="s">
        <v>86</v>
      </c>
      <c r="R202" s="252" t="s">
        <v>86</v>
      </c>
      <c r="S202" s="169" t="s">
        <v>55</v>
      </c>
      <c r="V202" s="17" t="s">
        <v>55</v>
      </c>
      <c r="W202" s="17" t="str">
        <f t="shared" ref="W202:W207" si="34">V202&amp;I202</f>
        <v>FunctionalPASS</v>
      </c>
      <c r="X202" s="17" t="str">
        <f t="shared" ref="X202:X207" si="35">W202&amp;S202</f>
        <v>FunctionalPASSFunctional</v>
      </c>
    </row>
    <row r="203" spans="1:24" ht="99.95" customHeight="1">
      <c r="A203" s="377"/>
      <c r="B203" s="179" t="s">
        <v>1392</v>
      </c>
      <c r="C203" s="152" t="s">
        <v>1395</v>
      </c>
      <c r="D203" s="382"/>
      <c r="E203" s="189" t="s">
        <v>1398</v>
      </c>
      <c r="F203" s="189" t="s">
        <v>567</v>
      </c>
      <c r="G203" s="272" t="s">
        <v>744</v>
      </c>
      <c r="H203" s="189" t="s">
        <v>1788</v>
      </c>
      <c r="I203" s="139" t="s">
        <v>41</v>
      </c>
      <c r="J203" s="166"/>
      <c r="K203" s="169" t="s">
        <v>46</v>
      </c>
      <c r="L203" s="169" t="s">
        <v>46</v>
      </c>
      <c r="M203" s="169" t="s">
        <v>7</v>
      </c>
      <c r="N203" s="169" t="s">
        <v>56</v>
      </c>
      <c r="O203" s="194" t="s">
        <v>334</v>
      </c>
      <c r="P203" s="194" t="s">
        <v>81</v>
      </c>
      <c r="Q203" s="252" t="s">
        <v>86</v>
      </c>
      <c r="R203" s="252" t="s">
        <v>86</v>
      </c>
      <c r="S203" s="169" t="s">
        <v>55</v>
      </c>
      <c r="V203" s="17" t="s">
        <v>55</v>
      </c>
      <c r="W203" s="17" t="str">
        <f t="shared" si="34"/>
        <v>FunctionalPASS</v>
      </c>
      <c r="X203" s="17" t="str">
        <f t="shared" si="35"/>
        <v>FunctionalPASSFunctional</v>
      </c>
    </row>
    <row r="204" spans="1:24" ht="99.95" customHeight="1">
      <c r="A204" s="377"/>
      <c r="B204" s="179" t="s">
        <v>1392</v>
      </c>
      <c r="C204" s="152" t="s">
        <v>1798</v>
      </c>
      <c r="D204" s="382"/>
      <c r="E204" s="189" t="s">
        <v>1394</v>
      </c>
      <c r="F204" s="189" t="s">
        <v>567</v>
      </c>
      <c r="G204" s="295" t="s">
        <v>744</v>
      </c>
      <c r="H204" s="189" t="s">
        <v>1788</v>
      </c>
      <c r="I204" s="139" t="s">
        <v>42</v>
      </c>
      <c r="J204" s="166" t="s">
        <v>1799</v>
      </c>
      <c r="K204" s="169" t="s">
        <v>46</v>
      </c>
      <c r="L204" s="169" t="s">
        <v>46</v>
      </c>
      <c r="M204" s="169" t="s">
        <v>7</v>
      </c>
      <c r="N204" s="169" t="s">
        <v>56</v>
      </c>
      <c r="O204" s="194" t="s">
        <v>334</v>
      </c>
      <c r="P204" s="194" t="s">
        <v>81</v>
      </c>
      <c r="Q204" s="252" t="s">
        <v>86</v>
      </c>
      <c r="R204" s="252" t="s">
        <v>86</v>
      </c>
      <c r="S204" s="169" t="s">
        <v>55</v>
      </c>
      <c r="V204" s="17" t="s">
        <v>55</v>
      </c>
      <c r="W204" s="17" t="str">
        <f t="shared" ref="W204" si="36">V204&amp;I204</f>
        <v>FunctionalFAIL</v>
      </c>
      <c r="X204" s="17" t="str">
        <f t="shared" ref="X204" si="37">W204&amp;S204</f>
        <v>FunctionalFAILFunctional</v>
      </c>
    </row>
    <row r="205" spans="1:24" ht="99.95" customHeight="1">
      <c r="A205" s="378"/>
      <c r="B205" s="179" t="s">
        <v>1392</v>
      </c>
      <c r="C205" s="152" t="s">
        <v>1396</v>
      </c>
      <c r="D205" s="393"/>
      <c r="E205" s="189" t="s">
        <v>1397</v>
      </c>
      <c r="F205" s="189" t="s">
        <v>567</v>
      </c>
      <c r="G205" s="272" t="s">
        <v>745</v>
      </c>
      <c r="H205" s="189" t="s">
        <v>1788</v>
      </c>
      <c r="I205" s="139" t="s">
        <v>41</v>
      </c>
      <c r="J205" s="166"/>
      <c r="K205" s="169" t="s">
        <v>46</v>
      </c>
      <c r="L205" s="169" t="s">
        <v>46</v>
      </c>
      <c r="M205" s="169" t="s">
        <v>7</v>
      </c>
      <c r="N205" s="169" t="s">
        <v>56</v>
      </c>
      <c r="O205" s="194" t="s">
        <v>334</v>
      </c>
      <c r="P205" s="194" t="s">
        <v>81</v>
      </c>
      <c r="Q205" s="252" t="s">
        <v>86</v>
      </c>
      <c r="R205" s="252" t="s">
        <v>86</v>
      </c>
      <c r="S205" s="169" t="s">
        <v>55</v>
      </c>
      <c r="V205" s="17" t="s">
        <v>55</v>
      </c>
      <c r="W205" s="17" t="str">
        <f t="shared" si="34"/>
        <v>FunctionalPASS</v>
      </c>
      <c r="X205" s="17" t="str">
        <f t="shared" si="35"/>
        <v>FunctionalPASSFunctional</v>
      </c>
    </row>
    <row r="206" spans="1:24" ht="99.95" customHeight="1">
      <c r="A206" s="179" t="s">
        <v>592</v>
      </c>
      <c r="B206" s="179" t="s">
        <v>591</v>
      </c>
      <c r="C206" s="152" t="s">
        <v>1708</v>
      </c>
      <c r="D206" s="277" t="s">
        <v>821</v>
      </c>
      <c r="E206" s="189" t="s">
        <v>302</v>
      </c>
      <c r="F206" s="189" t="s">
        <v>567</v>
      </c>
      <c r="G206" s="275" t="s">
        <v>1709</v>
      </c>
      <c r="H206" s="189" t="s">
        <v>1715</v>
      </c>
      <c r="I206" s="139" t="s">
        <v>41</v>
      </c>
      <c r="J206" s="166"/>
      <c r="K206" s="169" t="s">
        <v>46</v>
      </c>
      <c r="L206" s="169" t="s">
        <v>46</v>
      </c>
      <c r="M206" s="169" t="s">
        <v>7</v>
      </c>
      <c r="N206" s="169" t="s">
        <v>56</v>
      </c>
      <c r="O206" s="194" t="s">
        <v>334</v>
      </c>
      <c r="P206" s="194" t="s">
        <v>81</v>
      </c>
      <c r="Q206" s="252" t="s">
        <v>86</v>
      </c>
      <c r="R206" s="252" t="s">
        <v>86</v>
      </c>
      <c r="S206" s="169" t="s">
        <v>55</v>
      </c>
      <c r="V206" s="17" t="s">
        <v>55</v>
      </c>
      <c r="W206" s="17" t="str">
        <f t="shared" ref="W206" si="38">V206&amp;I206</f>
        <v>FunctionalPASS</v>
      </c>
      <c r="X206" s="17" t="str">
        <f t="shared" ref="X206" si="39">W206&amp;S206</f>
        <v>FunctionalPASSFunctional</v>
      </c>
    </row>
    <row r="207" spans="1:24" ht="99.95" customHeight="1">
      <c r="A207" s="179" t="s">
        <v>592</v>
      </c>
      <c r="B207" s="179" t="s">
        <v>591</v>
      </c>
      <c r="C207" s="152" t="s">
        <v>822</v>
      </c>
      <c r="D207" s="256" t="s">
        <v>821</v>
      </c>
      <c r="E207" s="189" t="s">
        <v>302</v>
      </c>
      <c r="F207" s="189" t="s">
        <v>567</v>
      </c>
      <c r="G207" s="272" t="s">
        <v>746</v>
      </c>
      <c r="H207" s="256" t="s">
        <v>1320</v>
      </c>
      <c r="I207" s="139" t="s">
        <v>42</v>
      </c>
      <c r="J207" s="166" t="s">
        <v>1758</v>
      </c>
      <c r="K207" s="169" t="s">
        <v>46</v>
      </c>
      <c r="L207" s="169" t="s">
        <v>46</v>
      </c>
      <c r="M207" s="169" t="s">
        <v>7</v>
      </c>
      <c r="N207" s="169" t="s">
        <v>56</v>
      </c>
      <c r="O207" s="194" t="s">
        <v>334</v>
      </c>
      <c r="P207" s="194" t="s">
        <v>81</v>
      </c>
      <c r="Q207" s="252" t="s">
        <v>86</v>
      </c>
      <c r="R207" s="252" t="s">
        <v>86</v>
      </c>
      <c r="S207" s="169" t="s">
        <v>55</v>
      </c>
      <c r="V207" s="17" t="s">
        <v>55</v>
      </c>
      <c r="W207" s="17" t="str">
        <f t="shared" si="34"/>
        <v>FunctionalFAIL</v>
      </c>
      <c r="X207" s="17" t="str">
        <f t="shared" si="35"/>
        <v>FunctionalFAILFunctional</v>
      </c>
    </row>
    <row r="208" spans="1:24" ht="99.95" customHeight="1">
      <c r="A208" s="179" t="s">
        <v>592</v>
      </c>
      <c r="B208" s="179" t="s">
        <v>1400</v>
      </c>
      <c r="C208" s="152" t="s">
        <v>1399</v>
      </c>
      <c r="D208" s="256" t="s">
        <v>1401</v>
      </c>
      <c r="E208" s="189" t="s">
        <v>302</v>
      </c>
      <c r="F208" s="189" t="s">
        <v>567</v>
      </c>
      <c r="G208" s="272" t="s">
        <v>747</v>
      </c>
      <c r="H208" s="269" t="s">
        <v>1492</v>
      </c>
      <c r="I208" s="139" t="s">
        <v>41</v>
      </c>
      <c r="J208" s="166"/>
      <c r="K208" s="169" t="s">
        <v>46</v>
      </c>
      <c r="L208" s="169" t="s">
        <v>46</v>
      </c>
      <c r="M208" s="169" t="s">
        <v>7</v>
      </c>
      <c r="N208" s="169" t="s">
        <v>56</v>
      </c>
      <c r="O208" s="194" t="s">
        <v>334</v>
      </c>
      <c r="P208" s="194" t="s">
        <v>81</v>
      </c>
      <c r="Q208" s="252" t="s">
        <v>86</v>
      </c>
      <c r="R208" s="252" t="s">
        <v>86</v>
      </c>
      <c r="S208" s="169" t="s">
        <v>55</v>
      </c>
      <c r="V208" s="17" t="s">
        <v>55</v>
      </c>
      <c r="W208" s="17" t="str">
        <f t="shared" ref="W208:W210" si="40">V208&amp;I208</f>
        <v>FunctionalPASS</v>
      </c>
      <c r="X208" s="17" t="str">
        <f t="shared" ref="X208:X210" si="41">W208&amp;S208</f>
        <v>FunctionalPASSFunctional</v>
      </c>
    </row>
    <row r="209" spans="1:24" ht="99.95" customHeight="1">
      <c r="A209" s="179" t="s">
        <v>592</v>
      </c>
      <c r="B209" s="179" t="s">
        <v>1400</v>
      </c>
      <c r="C209" s="189" t="s">
        <v>1402</v>
      </c>
      <c r="D209" s="256" t="s">
        <v>1401</v>
      </c>
      <c r="E209" s="189" t="s">
        <v>1404</v>
      </c>
      <c r="F209" s="189" t="s">
        <v>567</v>
      </c>
      <c r="G209" s="272" t="s">
        <v>1549</v>
      </c>
      <c r="H209" s="269" t="s">
        <v>1492</v>
      </c>
      <c r="I209" s="139" t="s">
        <v>41</v>
      </c>
      <c r="J209" s="166"/>
      <c r="K209" s="169" t="s">
        <v>46</v>
      </c>
      <c r="L209" s="169" t="s">
        <v>46</v>
      </c>
      <c r="M209" s="169" t="s">
        <v>7</v>
      </c>
      <c r="N209" s="169" t="s">
        <v>56</v>
      </c>
      <c r="O209" s="194" t="s">
        <v>334</v>
      </c>
      <c r="P209" s="194" t="s">
        <v>81</v>
      </c>
      <c r="Q209" s="252" t="s">
        <v>86</v>
      </c>
      <c r="R209" s="252" t="s">
        <v>86</v>
      </c>
      <c r="S209" s="169" t="s">
        <v>55</v>
      </c>
      <c r="V209" s="17" t="s">
        <v>55</v>
      </c>
      <c r="W209" s="17" t="str">
        <f t="shared" si="40"/>
        <v>FunctionalPASS</v>
      </c>
      <c r="X209" s="17" t="str">
        <f t="shared" si="41"/>
        <v>FunctionalPASSFunctional</v>
      </c>
    </row>
    <row r="210" spans="1:24" ht="99.95" customHeight="1">
      <c r="A210" s="179" t="s">
        <v>592</v>
      </c>
      <c r="B210" s="179" t="s">
        <v>1400</v>
      </c>
      <c r="C210" s="189" t="s">
        <v>1403</v>
      </c>
      <c r="D210" s="293" t="s">
        <v>1401</v>
      </c>
      <c r="E210" s="189" t="s">
        <v>1404</v>
      </c>
      <c r="F210" s="189" t="s">
        <v>567</v>
      </c>
      <c r="G210" s="292" t="s">
        <v>1550</v>
      </c>
      <c r="H210" s="293" t="s">
        <v>1492</v>
      </c>
      <c r="I210" s="139" t="s">
        <v>41</v>
      </c>
      <c r="J210" s="166"/>
      <c r="K210" s="169" t="s">
        <v>46</v>
      </c>
      <c r="L210" s="169" t="s">
        <v>46</v>
      </c>
      <c r="M210" s="169" t="s">
        <v>7</v>
      </c>
      <c r="N210" s="169" t="s">
        <v>56</v>
      </c>
      <c r="O210" s="194" t="s">
        <v>334</v>
      </c>
      <c r="P210" s="194" t="s">
        <v>81</v>
      </c>
      <c r="Q210" s="252" t="s">
        <v>86</v>
      </c>
      <c r="R210" s="252" t="s">
        <v>86</v>
      </c>
      <c r="S210" s="169" t="s">
        <v>55</v>
      </c>
      <c r="V210" s="17" t="s">
        <v>55</v>
      </c>
      <c r="W210" s="17" t="str">
        <f t="shared" si="40"/>
        <v>FunctionalPASS</v>
      </c>
      <c r="X210" s="17" t="str">
        <f t="shared" si="41"/>
        <v>FunctionalPASSFunctional</v>
      </c>
    </row>
    <row r="211" spans="1:24" ht="99.95" customHeight="1">
      <c r="A211" s="179" t="s">
        <v>592</v>
      </c>
      <c r="B211" s="179" t="s">
        <v>1790</v>
      </c>
      <c r="C211" s="189" t="s">
        <v>1789</v>
      </c>
      <c r="D211" s="256" t="s">
        <v>1401</v>
      </c>
      <c r="E211" s="189" t="s">
        <v>1791</v>
      </c>
      <c r="F211" s="189" t="s">
        <v>567</v>
      </c>
      <c r="G211" s="292" t="s">
        <v>1792</v>
      </c>
      <c r="H211" s="269" t="s">
        <v>1793</v>
      </c>
      <c r="I211" s="139" t="s">
        <v>41</v>
      </c>
      <c r="J211" s="166"/>
      <c r="K211" s="169" t="s">
        <v>46</v>
      </c>
      <c r="L211" s="169" t="s">
        <v>46</v>
      </c>
      <c r="M211" s="169" t="s">
        <v>7</v>
      </c>
      <c r="N211" s="169" t="s">
        <v>56</v>
      </c>
      <c r="O211" s="194" t="s">
        <v>334</v>
      </c>
      <c r="P211" s="194" t="s">
        <v>81</v>
      </c>
      <c r="Q211" s="252" t="s">
        <v>86</v>
      </c>
      <c r="R211" s="252" t="s">
        <v>86</v>
      </c>
      <c r="S211" s="169" t="s">
        <v>55</v>
      </c>
      <c r="V211" s="17" t="s">
        <v>55</v>
      </c>
      <c r="W211" s="17" t="str">
        <f t="shared" ref="W211" si="42">V211&amp;I211</f>
        <v>FunctionalPASS</v>
      </c>
      <c r="X211" s="17" t="str">
        <f t="shared" ref="X211" si="43">W211&amp;S211</f>
        <v>FunctionalPASSFunctional</v>
      </c>
    </row>
    <row r="212" spans="1:24" s="186" customFormat="1" ht="99.95" customHeight="1">
      <c r="A212" s="373" t="s">
        <v>1324</v>
      </c>
      <c r="B212" s="179" t="s">
        <v>633</v>
      </c>
      <c r="C212" s="152" t="s">
        <v>634</v>
      </c>
      <c r="D212" s="230" t="s">
        <v>1325</v>
      </c>
      <c r="E212" s="189" t="s">
        <v>635</v>
      </c>
      <c r="F212" s="189" t="s">
        <v>567</v>
      </c>
      <c r="G212" s="272" t="s">
        <v>1551</v>
      </c>
      <c r="H212" s="266" t="s">
        <v>1751</v>
      </c>
      <c r="I212" s="139" t="s">
        <v>41</v>
      </c>
      <c r="J212" s="166"/>
      <c r="K212" s="169" t="s">
        <v>46</v>
      </c>
      <c r="L212" s="169" t="s">
        <v>46</v>
      </c>
      <c r="M212" s="169" t="s">
        <v>7</v>
      </c>
      <c r="N212" s="169" t="s">
        <v>56</v>
      </c>
      <c r="O212" s="194" t="s">
        <v>334</v>
      </c>
      <c r="P212" s="194" t="s">
        <v>81</v>
      </c>
      <c r="Q212" s="252" t="s">
        <v>86</v>
      </c>
      <c r="R212" s="252" t="s">
        <v>86</v>
      </c>
      <c r="S212" s="169" t="s">
        <v>55</v>
      </c>
      <c r="T212" s="21"/>
      <c r="U212" s="21"/>
      <c r="V212" s="17" t="s">
        <v>55</v>
      </c>
      <c r="W212" s="17" t="str">
        <f t="shared" ref="W212:W215" si="44">V212&amp;I212</f>
        <v>FunctionalPASS</v>
      </c>
      <c r="X212" s="17" t="str">
        <f t="shared" ref="X212:X215" si="45">W212&amp;S212</f>
        <v>FunctionalPASSFunctional</v>
      </c>
    </row>
    <row r="213" spans="1:24" s="186" customFormat="1" ht="99.95" customHeight="1">
      <c r="A213" s="374"/>
      <c r="B213" s="179" t="s">
        <v>633</v>
      </c>
      <c r="C213" s="152" t="s">
        <v>636</v>
      </c>
      <c r="D213" s="230" t="s">
        <v>637</v>
      </c>
      <c r="E213" s="189" t="s">
        <v>638</v>
      </c>
      <c r="F213" s="189" t="s">
        <v>567</v>
      </c>
      <c r="G213" s="272" t="s">
        <v>1552</v>
      </c>
      <c r="H213" s="266" t="s">
        <v>1422</v>
      </c>
      <c r="I213" s="139" t="s">
        <v>41</v>
      </c>
      <c r="J213" s="166"/>
      <c r="K213" s="169" t="s">
        <v>46</v>
      </c>
      <c r="L213" s="169" t="s">
        <v>46</v>
      </c>
      <c r="M213" s="169" t="s">
        <v>7</v>
      </c>
      <c r="N213" s="169" t="s">
        <v>56</v>
      </c>
      <c r="O213" s="194" t="s">
        <v>334</v>
      </c>
      <c r="P213" s="194" t="s">
        <v>81</v>
      </c>
      <c r="Q213" s="252" t="s">
        <v>86</v>
      </c>
      <c r="R213" s="252" t="s">
        <v>86</v>
      </c>
      <c r="S213" s="169" t="s">
        <v>55</v>
      </c>
      <c r="T213" s="21"/>
      <c r="U213" s="21"/>
      <c r="V213" s="17" t="s">
        <v>55</v>
      </c>
      <c r="W213" s="17" t="str">
        <f t="shared" si="44"/>
        <v>FunctionalPASS</v>
      </c>
      <c r="X213" s="17" t="str">
        <f t="shared" si="45"/>
        <v>FunctionalPASSFunctional</v>
      </c>
    </row>
    <row r="214" spans="1:24" ht="99.95" customHeight="1">
      <c r="A214" s="374"/>
      <c r="B214" s="179" t="s">
        <v>633</v>
      </c>
      <c r="C214" s="152" t="s">
        <v>639</v>
      </c>
      <c r="D214" s="230" t="s">
        <v>1326</v>
      </c>
      <c r="E214" s="189" t="s">
        <v>640</v>
      </c>
      <c r="F214" s="189" t="s">
        <v>567</v>
      </c>
      <c r="G214" s="272" t="s">
        <v>1553</v>
      </c>
      <c r="H214" s="266" t="s">
        <v>1752</v>
      </c>
      <c r="I214" s="139" t="s">
        <v>41</v>
      </c>
      <c r="J214" s="166"/>
      <c r="K214" s="169" t="s">
        <v>46</v>
      </c>
      <c r="L214" s="169" t="s">
        <v>46</v>
      </c>
      <c r="M214" s="169" t="s">
        <v>7</v>
      </c>
      <c r="N214" s="169" t="s">
        <v>56</v>
      </c>
      <c r="O214" s="194" t="s">
        <v>334</v>
      </c>
      <c r="P214" s="194" t="s">
        <v>81</v>
      </c>
      <c r="Q214" s="252" t="s">
        <v>86</v>
      </c>
      <c r="R214" s="252" t="s">
        <v>86</v>
      </c>
      <c r="S214" s="169" t="s">
        <v>55</v>
      </c>
      <c r="V214" s="17" t="s">
        <v>55</v>
      </c>
      <c r="W214" s="17" t="str">
        <f t="shared" si="44"/>
        <v>FunctionalPASS</v>
      </c>
      <c r="X214" s="17" t="str">
        <f t="shared" si="45"/>
        <v>FunctionalPASSFunctional</v>
      </c>
    </row>
    <row r="215" spans="1:24" ht="99.95" customHeight="1">
      <c r="A215" s="374"/>
      <c r="B215" s="179" t="s">
        <v>633</v>
      </c>
      <c r="C215" s="152" t="s">
        <v>642</v>
      </c>
      <c r="D215" s="230" t="s">
        <v>1327</v>
      </c>
      <c r="E215" s="189" t="s">
        <v>1703</v>
      </c>
      <c r="F215" s="189" t="s">
        <v>567</v>
      </c>
      <c r="G215" s="272" t="s">
        <v>1554</v>
      </c>
      <c r="H215" s="266" t="s">
        <v>1423</v>
      </c>
      <c r="I215" s="139" t="s">
        <v>41</v>
      </c>
      <c r="J215" s="166"/>
      <c r="K215" s="169" t="s">
        <v>46</v>
      </c>
      <c r="L215" s="169" t="s">
        <v>46</v>
      </c>
      <c r="M215" s="169" t="s">
        <v>7</v>
      </c>
      <c r="N215" s="169" t="s">
        <v>56</v>
      </c>
      <c r="O215" s="194" t="s">
        <v>334</v>
      </c>
      <c r="P215" s="194" t="s">
        <v>81</v>
      </c>
      <c r="Q215" s="252" t="s">
        <v>86</v>
      </c>
      <c r="R215" s="252" t="s">
        <v>86</v>
      </c>
      <c r="S215" s="169" t="s">
        <v>55</v>
      </c>
      <c r="V215" s="17" t="s">
        <v>55</v>
      </c>
      <c r="W215" s="17" t="str">
        <f t="shared" si="44"/>
        <v>FunctionalPASS</v>
      </c>
      <c r="X215" s="17" t="str">
        <f t="shared" si="45"/>
        <v>FunctionalPASSFunctional</v>
      </c>
    </row>
    <row r="216" spans="1:24" ht="99.95" customHeight="1">
      <c r="A216" s="374"/>
      <c r="B216" s="179" t="s">
        <v>633</v>
      </c>
      <c r="C216" s="152" t="s">
        <v>644</v>
      </c>
      <c r="D216" s="230" t="s">
        <v>645</v>
      </c>
      <c r="E216" s="189" t="s">
        <v>1704</v>
      </c>
      <c r="F216" s="189" t="s">
        <v>567</v>
      </c>
      <c r="G216" s="272" t="s">
        <v>1555</v>
      </c>
      <c r="H216" s="266" t="s">
        <v>1423</v>
      </c>
      <c r="I216" s="139" t="s">
        <v>41</v>
      </c>
      <c r="J216" s="166"/>
      <c r="K216" s="169" t="s">
        <v>46</v>
      </c>
      <c r="L216" s="169" t="s">
        <v>46</v>
      </c>
      <c r="M216" s="169" t="s">
        <v>7</v>
      </c>
      <c r="N216" s="169" t="s">
        <v>56</v>
      </c>
      <c r="O216" s="194" t="s">
        <v>334</v>
      </c>
      <c r="P216" s="194" t="s">
        <v>81</v>
      </c>
      <c r="Q216" s="252" t="s">
        <v>86</v>
      </c>
      <c r="R216" s="252" t="s">
        <v>86</v>
      </c>
      <c r="S216" s="169" t="s">
        <v>55</v>
      </c>
      <c r="V216" s="17" t="s">
        <v>55</v>
      </c>
      <c r="W216" s="17" t="str">
        <f t="shared" ref="W216:W279" si="46">V216&amp;I216</f>
        <v>FunctionalPASS</v>
      </c>
      <c r="X216" s="17" t="str">
        <f t="shared" ref="X216:X279" si="47">W216&amp;S216</f>
        <v>FunctionalPASSFunctional</v>
      </c>
    </row>
    <row r="217" spans="1:24" ht="99.95" customHeight="1">
      <c r="A217" s="374"/>
      <c r="B217" s="179" t="s">
        <v>633</v>
      </c>
      <c r="C217" s="152" t="s">
        <v>647</v>
      </c>
      <c r="D217" s="230" t="s">
        <v>648</v>
      </c>
      <c r="E217" s="189" t="s">
        <v>638</v>
      </c>
      <c r="F217" s="189" t="s">
        <v>567</v>
      </c>
      <c r="G217" s="272" t="s">
        <v>1556</v>
      </c>
      <c r="H217" s="266" t="s">
        <v>1422</v>
      </c>
      <c r="I217" s="139" t="s">
        <v>41</v>
      </c>
      <c r="J217" s="166"/>
      <c r="K217" s="169" t="s">
        <v>46</v>
      </c>
      <c r="L217" s="169" t="s">
        <v>46</v>
      </c>
      <c r="M217" s="169" t="s">
        <v>7</v>
      </c>
      <c r="N217" s="169" t="s">
        <v>56</v>
      </c>
      <c r="O217" s="194" t="s">
        <v>334</v>
      </c>
      <c r="P217" s="194" t="s">
        <v>81</v>
      </c>
      <c r="Q217" s="252" t="s">
        <v>86</v>
      </c>
      <c r="R217" s="252" t="s">
        <v>86</v>
      </c>
      <c r="S217" s="169" t="s">
        <v>55</v>
      </c>
      <c r="V217" s="17" t="s">
        <v>55</v>
      </c>
      <c r="W217" s="17" t="str">
        <f t="shared" si="46"/>
        <v>FunctionalPASS</v>
      </c>
      <c r="X217" s="17" t="str">
        <f t="shared" si="47"/>
        <v>FunctionalPASSFunctional</v>
      </c>
    </row>
    <row r="218" spans="1:24" ht="99.95" customHeight="1">
      <c r="A218" s="374"/>
      <c r="B218" s="179" t="s">
        <v>633</v>
      </c>
      <c r="C218" s="152" t="s">
        <v>650</v>
      </c>
      <c r="D218" s="230" t="s">
        <v>1330</v>
      </c>
      <c r="E218" s="189" t="s">
        <v>651</v>
      </c>
      <c r="F218" s="189" t="s">
        <v>567</v>
      </c>
      <c r="G218" s="272" t="s">
        <v>1557</v>
      </c>
      <c r="H218" s="266" t="s">
        <v>1423</v>
      </c>
      <c r="I218" s="139" t="s">
        <v>41</v>
      </c>
      <c r="J218" s="166"/>
      <c r="K218" s="169" t="s">
        <v>46</v>
      </c>
      <c r="L218" s="169" t="s">
        <v>46</v>
      </c>
      <c r="M218" s="169" t="s">
        <v>7</v>
      </c>
      <c r="N218" s="169" t="s">
        <v>56</v>
      </c>
      <c r="O218" s="194" t="s">
        <v>334</v>
      </c>
      <c r="P218" s="194" t="s">
        <v>81</v>
      </c>
      <c r="Q218" s="252" t="s">
        <v>86</v>
      </c>
      <c r="R218" s="252" t="s">
        <v>86</v>
      </c>
      <c r="S218" s="169" t="s">
        <v>55</v>
      </c>
      <c r="V218" s="17" t="s">
        <v>55</v>
      </c>
      <c r="W218" s="17" t="str">
        <f t="shared" si="46"/>
        <v>FunctionalPASS</v>
      </c>
      <c r="X218" s="17" t="str">
        <f t="shared" si="47"/>
        <v>FunctionalPASSFunctional</v>
      </c>
    </row>
    <row r="219" spans="1:24" ht="99.95" customHeight="1">
      <c r="A219" s="374"/>
      <c r="B219" s="179" t="s">
        <v>633</v>
      </c>
      <c r="C219" s="152" t="s">
        <v>653</v>
      </c>
      <c r="D219" s="230" t="s">
        <v>1331</v>
      </c>
      <c r="E219" s="189" t="s">
        <v>654</v>
      </c>
      <c r="F219" s="189" t="s">
        <v>567</v>
      </c>
      <c r="G219" s="272" t="s">
        <v>1558</v>
      </c>
      <c r="H219" s="266" t="s">
        <v>1422</v>
      </c>
      <c r="I219" s="139" t="s">
        <v>41</v>
      </c>
      <c r="J219" s="166"/>
      <c r="K219" s="169" t="s">
        <v>46</v>
      </c>
      <c r="L219" s="169" t="s">
        <v>46</v>
      </c>
      <c r="M219" s="169" t="s">
        <v>7</v>
      </c>
      <c r="N219" s="169" t="s">
        <v>56</v>
      </c>
      <c r="O219" s="194" t="s">
        <v>334</v>
      </c>
      <c r="P219" s="194" t="s">
        <v>81</v>
      </c>
      <c r="Q219" s="252" t="s">
        <v>86</v>
      </c>
      <c r="R219" s="252" t="s">
        <v>86</v>
      </c>
      <c r="S219" s="169" t="s">
        <v>55</v>
      </c>
      <c r="V219" s="17" t="s">
        <v>55</v>
      </c>
      <c r="W219" s="17" t="str">
        <f t="shared" si="46"/>
        <v>FunctionalPASS</v>
      </c>
      <c r="X219" s="17" t="str">
        <f t="shared" si="47"/>
        <v>FunctionalPASSFunctional</v>
      </c>
    </row>
    <row r="220" spans="1:24" ht="99.95" customHeight="1">
      <c r="A220" s="374"/>
      <c r="B220" s="179" t="s">
        <v>633</v>
      </c>
      <c r="C220" s="152" t="s">
        <v>656</v>
      </c>
      <c r="D220" s="230" t="s">
        <v>1332</v>
      </c>
      <c r="E220" s="189" t="s">
        <v>657</v>
      </c>
      <c r="F220" s="189" t="s">
        <v>567</v>
      </c>
      <c r="G220" s="272" t="s">
        <v>1559</v>
      </c>
      <c r="H220" s="266" t="s">
        <v>1423</v>
      </c>
      <c r="I220" s="139" t="s">
        <v>41</v>
      </c>
      <c r="J220" s="166"/>
      <c r="K220" s="169" t="s">
        <v>46</v>
      </c>
      <c r="L220" s="169" t="s">
        <v>46</v>
      </c>
      <c r="M220" s="169" t="s">
        <v>7</v>
      </c>
      <c r="N220" s="169" t="s">
        <v>56</v>
      </c>
      <c r="O220" s="194" t="s">
        <v>334</v>
      </c>
      <c r="P220" s="194" t="s">
        <v>81</v>
      </c>
      <c r="Q220" s="252" t="s">
        <v>86</v>
      </c>
      <c r="R220" s="252" t="s">
        <v>86</v>
      </c>
      <c r="S220" s="169" t="s">
        <v>55</v>
      </c>
      <c r="V220" s="17" t="s">
        <v>55</v>
      </c>
      <c r="W220" s="17" t="str">
        <f t="shared" si="46"/>
        <v>FunctionalPASS</v>
      </c>
      <c r="X220" s="17" t="str">
        <f t="shared" si="47"/>
        <v>FunctionalPASSFunctional</v>
      </c>
    </row>
    <row r="221" spans="1:24" ht="99.95" customHeight="1">
      <c r="A221" s="374"/>
      <c r="B221" s="179" t="s">
        <v>633</v>
      </c>
      <c r="C221" s="152" t="s">
        <v>1333</v>
      </c>
      <c r="D221" s="230" t="s">
        <v>1334</v>
      </c>
      <c r="E221" s="189" t="s">
        <v>1335</v>
      </c>
      <c r="F221" s="189" t="s">
        <v>567</v>
      </c>
      <c r="G221" s="272" t="s">
        <v>1560</v>
      </c>
      <c r="H221" s="266" t="s">
        <v>1423</v>
      </c>
      <c r="I221" s="139" t="s">
        <v>41</v>
      </c>
      <c r="J221" s="166"/>
      <c r="K221" s="169" t="s">
        <v>46</v>
      </c>
      <c r="L221" s="169" t="s">
        <v>46</v>
      </c>
      <c r="M221" s="169" t="s">
        <v>7</v>
      </c>
      <c r="N221" s="169" t="s">
        <v>56</v>
      </c>
      <c r="O221" s="194" t="s">
        <v>334</v>
      </c>
      <c r="P221" s="194" t="s">
        <v>81</v>
      </c>
      <c r="Q221" s="252" t="s">
        <v>86</v>
      </c>
      <c r="R221" s="252" t="s">
        <v>86</v>
      </c>
      <c r="S221" s="169" t="s">
        <v>55</v>
      </c>
      <c r="V221" s="17" t="s">
        <v>55</v>
      </c>
      <c r="W221" s="17" t="str">
        <f t="shared" si="46"/>
        <v>FunctionalPASS</v>
      </c>
      <c r="X221" s="17" t="str">
        <f t="shared" si="47"/>
        <v>FunctionalPASSFunctional</v>
      </c>
    </row>
    <row r="222" spans="1:24" ht="99.95" customHeight="1">
      <c r="A222" s="374"/>
      <c r="B222" s="179" t="s">
        <v>633</v>
      </c>
      <c r="C222" s="152" t="s">
        <v>1336</v>
      </c>
      <c r="D222" s="230" t="s">
        <v>1337</v>
      </c>
      <c r="E222" s="189" t="s">
        <v>1338</v>
      </c>
      <c r="F222" s="189" t="s">
        <v>567</v>
      </c>
      <c r="G222" s="272" t="s">
        <v>1561</v>
      </c>
      <c r="H222" s="266" t="s">
        <v>1423</v>
      </c>
      <c r="I222" s="139" t="s">
        <v>41</v>
      </c>
      <c r="J222" s="166"/>
      <c r="K222" s="169" t="s">
        <v>46</v>
      </c>
      <c r="L222" s="169" t="s">
        <v>46</v>
      </c>
      <c r="M222" s="169" t="s">
        <v>7</v>
      </c>
      <c r="N222" s="169" t="s">
        <v>56</v>
      </c>
      <c r="O222" s="194" t="s">
        <v>334</v>
      </c>
      <c r="P222" s="194" t="s">
        <v>81</v>
      </c>
      <c r="Q222" s="252" t="s">
        <v>86</v>
      </c>
      <c r="R222" s="252" t="s">
        <v>86</v>
      </c>
      <c r="S222" s="169" t="s">
        <v>55</v>
      </c>
      <c r="V222" s="17" t="s">
        <v>55</v>
      </c>
      <c r="W222" s="17" t="str">
        <f t="shared" si="46"/>
        <v>FunctionalPASS</v>
      </c>
      <c r="X222" s="17" t="str">
        <f t="shared" si="47"/>
        <v>FunctionalPASSFunctional</v>
      </c>
    </row>
    <row r="223" spans="1:24" ht="99.95" customHeight="1">
      <c r="A223" s="374"/>
      <c r="B223" s="179" t="s">
        <v>633</v>
      </c>
      <c r="C223" s="152" t="s">
        <v>1339</v>
      </c>
      <c r="D223" s="230" t="s">
        <v>1340</v>
      </c>
      <c r="E223" s="189" t="s">
        <v>1341</v>
      </c>
      <c r="F223" s="189" t="s">
        <v>567</v>
      </c>
      <c r="G223" s="272" t="s">
        <v>1562</v>
      </c>
      <c r="H223" s="266" t="s">
        <v>1422</v>
      </c>
      <c r="I223" s="139" t="s">
        <v>41</v>
      </c>
      <c r="J223" s="166"/>
      <c r="K223" s="169" t="s">
        <v>46</v>
      </c>
      <c r="L223" s="169" t="s">
        <v>46</v>
      </c>
      <c r="M223" s="169" t="s">
        <v>7</v>
      </c>
      <c r="N223" s="169" t="s">
        <v>56</v>
      </c>
      <c r="O223" s="194" t="s">
        <v>334</v>
      </c>
      <c r="P223" s="194" t="s">
        <v>81</v>
      </c>
      <c r="Q223" s="252" t="s">
        <v>86</v>
      </c>
      <c r="R223" s="252" t="s">
        <v>86</v>
      </c>
      <c r="S223" s="169" t="s">
        <v>55</v>
      </c>
      <c r="V223" s="17" t="s">
        <v>55</v>
      </c>
      <c r="W223" s="17" t="str">
        <f t="shared" si="46"/>
        <v>FunctionalPASS</v>
      </c>
      <c r="X223" s="17" t="str">
        <f t="shared" si="47"/>
        <v>FunctionalPASSFunctional</v>
      </c>
    </row>
    <row r="224" spans="1:24" ht="99.95" customHeight="1">
      <c r="A224" s="374"/>
      <c r="B224" s="179" t="s">
        <v>633</v>
      </c>
      <c r="C224" s="152" t="s">
        <v>1342</v>
      </c>
      <c r="D224" s="230" t="s">
        <v>1343</v>
      </c>
      <c r="E224" s="189" t="s">
        <v>1344</v>
      </c>
      <c r="F224" s="189" t="s">
        <v>567</v>
      </c>
      <c r="G224" s="272" t="s">
        <v>1563</v>
      </c>
      <c r="H224" s="266" t="s">
        <v>1422</v>
      </c>
      <c r="I224" s="139" t="s">
        <v>41</v>
      </c>
      <c r="J224" s="166"/>
      <c r="K224" s="169" t="s">
        <v>46</v>
      </c>
      <c r="L224" s="169" t="s">
        <v>46</v>
      </c>
      <c r="M224" s="169" t="s">
        <v>7</v>
      </c>
      <c r="N224" s="169" t="s">
        <v>56</v>
      </c>
      <c r="O224" s="194" t="s">
        <v>334</v>
      </c>
      <c r="P224" s="194" t="s">
        <v>81</v>
      </c>
      <c r="Q224" s="252" t="s">
        <v>86</v>
      </c>
      <c r="R224" s="252" t="s">
        <v>86</v>
      </c>
      <c r="S224" s="169" t="s">
        <v>55</v>
      </c>
      <c r="V224" s="17" t="s">
        <v>55</v>
      </c>
      <c r="W224" s="17" t="str">
        <f t="shared" si="46"/>
        <v>FunctionalPASS</v>
      </c>
      <c r="X224" s="17" t="str">
        <f t="shared" si="47"/>
        <v>FunctionalPASSFunctional</v>
      </c>
    </row>
    <row r="225" spans="1:24" ht="99.95" customHeight="1">
      <c r="A225" s="374"/>
      <c r="B225" s="179" t="s">
        <v>633</v>
      </c>
      <c r="C225" s="152" t="s">
        <v>1345</v>
      </c>
      <c r="D225" s="230" t="s">
        <v>1346</v>
      </c>
      <c r="E225" s="189" t="s">
        <v>1347</v>
      </c>
      <c r="F225" s="189" t="s">
        <v>567</v>
      </c>
      <c r="G225" s="272" t="s">
        <v>1564</v>
      </c>
      <c r="H225" s="266" t="s">
        <v>1422</v>
      </c>
      <c r="I225" s="139" t="s">
        <v>41</v>
      </c>
      <c r="J225" s="166"/>
      <c r="K225" s="169" t="s">
        <v>46</v>
      </c>
      <c r="L225" s="169" t="s">
        <v>46</v>
      </c>
      <c r="M225" s="169" t="s">
        <v>7</v>
      </c>
      <c r="N225" s="169" t="s">
        <v>56</v>
      </c>
      <c r="O225" s="194" t="s">
        <v>334</v>
      </c>
      <c r="P225" s="194" t="s">
        <v>81</v>
      </c>
      <c r="Q225" s="252" t="s">
        <v>86</v>
      </c>
      <c r="R225" s="252" t="s">
        <v>86</v>
      </c>
      <c r="S225" s="169" t="s">
        <v>55</v>
      </c>
      <c r="V225" s="17" t="s">
        <v>55</v>
      </c>
      <c r="W225" s="17" t="str">
        <f t="shared" si="46"/>
        <v>FunctionalPASS</v>
      </c>
      <c r="X225" s="17" t="str">
        <f t="shared" si="47"/>
        <v>FunctionalPASSFunctional</v>
      </c>
    </row>
    <row r="226" spans="1:24" ht="99.95" customHeight="1">
      <c r="A226" s="374"/>
      <c r="B226" s="179" t="s">
        <v>633</v>
      </c>
      <c r="C226" s="152" t="s">
        <v>1348</v>
      </c>
      <c r="D226" s="230" t="s">
        <v>1349</v>
      </c>
      <c r="E226" s="189" t="s">
        <v>1350</v>
      </c>
      <c r="F226" s="189" t="s">
        <v>567</v>
      </c>
      <c r="G226" s="272" t="s">
        <v>1565</v>
      </c>
      <c r="H226" s="266" t="s">
        <v>1422</v>
      </c>
      <c r="I226" s="139" t="s">
        <v>41</v>
      </c>
      <c r="J226" s="166"/>
      <c r="K226" s="169" t="s">
        <v>46</v>
      </c>
      <c r="L226" s="169" t="s">
        <v>46</v>
      </c>
      <c r="M226" s="169" t="s">
        <v>7</v>
      </c>
      <c r="N226" s="169" t="s">
        <v>56</v>
      </c>
      <c r="O226" s="194" t="s">
        <v>334</v>
      </c>
      <c r="P226" s="194" t="s">
        <v>81</v>
      </c>
      <c r="Q226" s="252" t="s">
        <v>86</v>
      </c>
      <c r="R226" s="252" t="s">
        <v>86</v>
      </c>
      <c r="S226" s="169" t="s">
        <v>55</v>
      </c>
      <c r="V226" s="17" t="s">
        <v>55</v>
      </c>
      <c r="W226" s="17" t="str">
        <f t="shared" si="46"/>
        <v>FunctionalPASS</v>
      </c>
      <c r="X226" s="17" t="str">
        <f t="shared" si="47"/>
        <v>FunctionalPASSFunctional</v>
      </c>
    </row>
    <row r="227" spans="1:24" ht="99.95" customHeight="1">
      <c r="A227" s="374"/>
      <c r="B227" s="179" t="s">
        <v>633</v>
      </c>
      <c r="C227" s="152" t="s">
        <v>1351</v>
      </c>
      <c r="D227" s="230" t="s">
        <v>1352</v>
      </c>
      <c r="E227" s="189" t="s">
        <v>1350</v>
      </c>
      <c r="F227" s="189" t="s">
        <v>567</v>
      </c>
      <c r="G227" s="272" t="s">
        <v>1566</v>
      </c>
      <c r="H227" s="266" t="s">
        <v>1422</v>
      </c>
      <c r="I227" s="139" t="s">
        <v>41</v>
      </c>
      <c r="J227" s="166"/>
      <c r="K227" s="169" t="s">
        <v>46</v>
      </c>
      <c r="L227" s="169" t="s">
        <v>46</v>
      </c>
      <c r="M227" s="169" t="s">
        <v>7</v>
      </c>
      <c r="N227" s="169" t="s">
        <v>56</v>
      </c>
      <c r="O227" s="194" t="s">
        <v>334</v>
      </c>
      <c r="P227" s="194" t="s">
        <v>81</v>
      </c>
      <c r="Q227" s="252" t="s">
        <v>86</v>
      </c>
      <c r="R227" s="252" t="s">
        <v>86</v>
      </c>
      <c r="S227" s="169" t="s">
        <v>55</v>
      </c>
      <c r="V227" s="17" t="s">
        <v>55</v>
      </c>
      <c r="W227" s="17" t="str">
        <f t="shared" si="46"/>
        <v>FunctionalPASS</v>
      </c>
      <c r="X227" s="17" t="str">
        <f t="shared" si="47"/>
        <v>FunctionalPASSFunctional</v>
      </c>
    </row>
    <row r="228" spans="1:24" ht="99.95" customHeight="1">
      <c r="A228" s="375"/>
      <c r="B228" s="179" t="s">
        <v>633</v>
      </c>
      <c r="C228" s="152" t="s">
        <v>1353</v>
      </c>
      <c r="D228" s="230" t="s">
        <v>1354</v>
      </c>
      <c r="E228" s="189" t="s">
        <v>1355</v>
      </c>
      <c r="F228" s="189" t="s">
        <v>567</v>
      </c>
      <c r="G228" s="272" t="s">
        <v>1567</v>
      </c>
      <c r="H228" s="266" t="s">
        <v>1422</v>
      </c>
      <c r="I228" s="139" t="s">
        <v>41</v>
      </c>
      <c r="J228" s="166"/>
      <c r="K228" s="169" t="s">
        <v>46</v>
      </c>
      <c r="L228" s="169" t="s">
        <v>46</v>
      </c>
      <c r="M228" s="169" t="s">
        <v>7</v>
      </c>
      <c r="N228" s="169" t="s">
        <v>56</v>
      </c>
      <c r="O228" s="194" t="s">
        <v>334</v>
      </c>
      <c r="P228" s="194" t="s">
        <v>81</v>
      </c>
      <c r="Q228" s="252" t="s">
        <v>86</v>
      </c>
      <c r="R228" s="252" t="s">
        <v>86</v>
      </c>
      <c r="S228" s="169" t="s">
        <v>55</v>
      </c>
      <c r="V228" s="17" t="s">
        <v>55</v>
      </c>
      <c r="W228" s="17" t="str">
        <f t="shared" si="46"/>
        <v>FunctionalPASS</v>
      </c>
      <c r="X228" s="17" t="str">
        <f t="shared" si="47"/>
        <v>FunctionalPASSFunctional</v>
      </c>
    </row>
    <row r="229" spans="1:24" ht="99.95" customHeight="1">
      <c r="A229" s="373" t="s">
        <v>1356</v>
      </c>
      <c r="B229" s="179" t="s">
        <v>633</v>
      </c>
      <c r="C229" s="152" t="s">
        <v>634</v>
      </c>
      <c r="D229" s="230" t="s">
        <v>1357</v>
      </c>
      <c r="E229" s="189" t="s">
        <v>635</v>
      </c>
      <c r="F229" s="189" t="s">
        <v>567</v>
      </c>
      <c r="G229" s="272" t="s">
        <v>1568</v>
      </c>
      <c r="H229" s="266" t="s">
        <v>1748</v>
      </c>
      <c r="I229" s="139" t="s">
        <v>41</v>
      </c>
      <c r="J229" s="166"/>
      <c r="K229" s="169" t="s">
        <v>46</v>
      </c>
      <c r="L229" s="169" t="s">
        <v>46</v>
      </c>
      <c r="M229" s="169" t="s">
        <v>7</v>
      </c>
      <c r="N229" s="169" t="s">
        <v>56</v>
      </c>
      <c r="O229" s="194" t="s">
        <v>334</v>
      </c>
      <c r="P229" s="194" t="s">
        <v>81</v>
      </c>
      <c r="Q229" s="252" t="s">
        <v>86</v>
      </c>
      <c r="R229" s="252" t="s">
        <v>86</v>
      </c>
      <c r="S229" s="169" t="s">
        <v>55</v>
      </c>
      <c r="V229" s="17" t="s">
        <v>55</v>
      </c>
      <c r="W229" s="17" t="str">
        <f t="shared" si="46"/>
        <v>FunctionalPASS</v>
      </c>
      <c r="X229" s="17" t="str">
        <f t="shared" si="47"/>
        <v>FunctionalPASSFunctional</v>
      </c>
    </row>
    <row r="230" spans="1:24" ht="99.95" customHeight="1">
      <c r="A230" s="374"/>
      <c r="B230" s="179" t="s">
        <v>633</v>
      </c>
      <c r="C230" s="152" t="s">
        <v>636</v>
      </c>
      <c r="D230" s="230" t="s">
        <v>1358</v>
      </c>
      <c r="E230" s="189" t="s">
        <v>638</v>
      </c>
      <c r="F230" s="189" t="s">
        <v>567</v>
      </c>
      <c r="G230" s="272" t="s">
        <v>1569</v>
      </c>
      <c r="H230" s="266" t="s">
        <v>1748</v>
      </c>
      <c r="I230" s="139" t="s">
        <v>41</v>
      </c>
      <c r="J230" s="166"/>
      <c r="K230" s="169" t="s">
        <v>46</v>
      </c>
      <c r="L230" s="169" t="s">
        <v>46</v>
      </c>
      <c r="M230" s="169" t="s">
        <v>7</v>
      </c>
      <c r="N230" s="169" t="s">
        <v>56</v>
      </c>
      <c r="O230" s="194" t="s">
        <v>334</v>
      </c>
      <c r="P230" s="194" t="s">
        <v>81</v>
      </c>
      <c r="Q230" s="252" t="s">
        <v>86</v>
      </c>
      <c r="R230" s="252" t="s">
        <v>86</v>
      </c>
      <c r="S230" s="169" t="s">
        <v>55</v>
      </c>
      <c r="V230" s="17" t="s">
        <v>55</v>
      </c>
      <c r="W230" s="17" t="str">
        <f t="shared" si="46"/>
        <v>FunctionalPASS</v>
      </c>
      <c r="X230" s="17" t="str">
        <f t="shared" si="47"/>
        <v>FunctionalPASSFunctional</v>
      </c>
    </row>
    <row r="231" spans="1:24" ht="99.95" customHeight="1">
      <c r="A231" s="374"/>
      <c r="B231" s="179" t="s">
        <v>633</v>
      </c>
      <c r="C231" s="152" t="s">
        <v>639</v>
      </c>
      <c r="D231" s="230" t="s">
        <v>1359</v>
      </c>
      <c r="E231" s="189" t="s">
        <v>640</v>
      </c>
      <c r="F231" s="189" t="s">
        <v>567</v>
      </c>
      <c r="G231" s="272" t="s">
        <v>1570</v>
      </c>
      <c r="H231" s="266" t="s">
        <v>1422</v>
      </c>
      <c r="I231" s="139" t="s">
        <v>41</v>
      </c>
      <c r="J231" s="166"/>
      <c r="K231" s="169" t="s">
        <v>46</v>
      </c>
      <c r="L231" s="169" t="s">
        <v>46</v>
      </c>
      <c r="M231" s="169" t="s">
        <v>7</v>
      </c>
      <c r="N231" s="169" t="s">
        <v>56</v>
      </c>
      <c r="O231" s="194" t="s">
        <v>334</v>
      </c>
      <c r="P231" s="194" t="s">
        <v>81</v>
      </c>
      <c r="Q231" s="252" t="s">
        <v>86</v>
      </c>
      <c r="R231" s="252" t="s">
        <v>86</v>
      </c>
      <c r="S231" s="169" t="s">
        <v>55</v>
      </c>
      <c r="V231" s="17" t="s">
        <v>55</v>
      </c>
      <c r="W231" s="17" t="str">
        <f t="shared" si="46"/>
        <v>FunctionalPASS</v>
      </c>
      <c r="X231" s="17" t="str">
        <f t="shared" si="47"/>
        <v>FunctionalPASSFunctional</v>
      </c>
    </row>
    <row r="232" spans="1:24" ht="99.95" customHeight="1">
      <c r="A232" s="374"/>
      <c r="B232" s="179" t="s">
        <v>633</v>
      </c>
      <c r="C232" s="152" t="s">
        <v>642</v>
      </c>
      <c r="D232" s="230" t="s">
        <v>1360</v>
      </c>
      <c r="E232" s="189" t="s">
        <v>1328</v>
      </c>
      <c r="F232" s="189" t="s">
        <v>567</v>
      </c>
      <c r="G232" s="272" t="s">
        <v>1571</v>
      </c>
      <c r="H232" s="266" t="s">
        <v>1422</v>
      </c>
      <c r="I232" s="139" t="s">
        <v>41</v>
      </c>
      <c r="J232" s="166"/>
      <c r="K232" s="169" t="s">
        <v>46</v>
      </c>
      <c r="L232" s="169" t="s">
        <v>46</v>
      </c>
      <c r="M232" s="169" t="s">
        <v>7</v>
      </c>
      <c r="N232" s="169" t="s">
        <v>56</v>
      </c>
      <c r="O232" s="194" t="s">
        <v>334</v>
      </c>
      <c r="P232" s="194" t="s">
        <v>81</v>
      </c>
      <c r="Q232" s="252" t="s">
        <v>86</v>
      </c>
      <c r="R232" s="252" t="s">
        <v>86</v>
      </c>
      <c r="S232" s="169" t="s">
        <v>55</v>
      </c>
      <c r="V232" s="17" t="s">
        <v>55</v>
      </c>
      <c r="W232" s="17" t="str">
        <f t="shared" si="46"/>
        <v>FunctionalPASS</v>
      </c>
      <c r="X232" s="17" t="str">
        <f t="shared" si="47"/>
        <v>FunctionalPASSFunctional</v>
      </c>
    </row>
    <row r="233" spans="1:24" ht="99.95" customHeight="1">
      <c r="A233" s="374"/>
      <c r="B233" s="179" t="s">
        <v>633</v>
      </c>
      <c r="C233" s="152" t="s">
        <v>644</v>
      </c>
      <c r="D233" s="230" t="s">
        <v>1361</v>
      </c>
      <c r="E233" s="189" t="s">
        <v>1329</v>
      </c>
      <c r="F233" s="189" t="s">
        <v>567</v>
      </c>
      <c r="G233" s="272" t="s">
        <v>1572</v>
      </c>
      <c r="H233" s="266" t="s">
        <v>1422</v>
      </c>
      <c r="I233" s="139" t="s">
        <v>41</v>
      </c>
      <c r="J233" s="166"/>
      <c r="K233" s="169" t="s">
        <v>46</v>
      </c>
      <c r="L233" s="169" t="s">
        <v>46</v>
      </c>
      <c r="M233" s="169" t="s">
        <v>7</v>
      </c>
      <c r="N233" s="169" t="s">
        <v>56</v>
      </c>
      <c r="O233" s="194" t="s">
        <v>334</v>
      </c>
      <c r="P233" s="194" t="s">
        <v>81</v>
      </c>
      <c r="Q233" s="252" t="s">
        <v>86</v>
      </c>
      <c r="R233" s="252" t="s">
        <v>86</v>
      </c>
      <c r="S233" s="169" t="s">
        <v>55</v>
      </c>
      <c r="V233" s="17" t="s">
        <v>55</v>
      </c>
      <c r="W233" s="17" t="str">
        <f t="shared" si="46"/>
        <v>FunctionalPASS</v>
      </c>
      <c r="X233" s="17" t="str">
        <f t="shared" si="47"/>
        <v>FunctionalPASSFunctional</v>
      </c>
    </row>
    <row r="234" spans="1:24" ht="99.95" customHeight="1">
      <c r="A234" s="374"/>
      <c r="B234" s="179" t="s">
        <v>633</v>
      </c>
      <c r="C234" s="152" t="s">
        <v>647</v>
      </c>
      <c r="D234" s="230" t="s">
        <v>1362</v>
      </c>
      <c r="E234" s="189" t="s">
        <v>638</v>
      </c>
      <c r="F234" s="189" t="s">
        <v>567</v>
      </c>
      <c r="G234" s="272" t="s">
        <v>1573</v>
      </c>
      <c r="H234" s="266" t="s">
        <v>1422</v>
      </c>
      <c r="I234" s="139" t="s">
        <v>41</v>
      </c>
      <c r="J234" s="166"/>
      <c r="K234" s="169" t="s">
        <v>46</v>
      </c>
      <c r="L234" s="169" t="s">
        <v>46</v>
      </c>
      <c r="M234" s="169" t="s">
        <v>7</v>
      </c>
      <c r="N234" s="169" t="s">
        <v>56</v>
      </c>
      <c r="O234" s="194" t="s">
        <v>334</v>
      </c>
      <c r="P234" s="194" t="s">
        <v>81</v>
      </c>
      <c r="Q234" s="252" t="s">
        <v>86</v>
      </c>
      <c r="R234" s="252" t="s">
        <v>86</v>
      </c>
      <c r="S234" s="169" t="s">
        <v>55</v>
      </c>
      <c r="V234" s="17" t="s">
        <v>55</v>
      </c>
      <c r="W234" s="17" t="str">
        <f t="shared" si="46"/>
        <v>FunctionalPASS</v>
      </c>
      <c r="X234" s="17" t="str">
        <f t="shared" si="47"/>
        <v>FunctionalPASSFunctional</v>
      </c>
    </row>
    <row r="235" spans="1:24" ht="99.95" customHeight="1">
      <c r="A235" s="374"/>
      <c r="B235" s="179" t="s">
        <v>633</v>
      </c>
      <c r="C235" s="152" t="s">
        <v>650</v>
      </c>
      <c r="D235" s="230" t="s">
        <v>1363</v>
      </c>
      <c r="E235" s="189" t="s">
        <v>651</v>
      </c>
      <c r="F235" s="189" t="s">
        <v>567</v>
      </c>
      <c r="G235" s="272" t="s">
        <v>1574</v>
      </c>
      <c r="H235" s="266" t="s">
        <v>1422</v>
      </c>
      <c r="I235" s="139" t="s">
        <v>41</v>
      </c>
      <c r="J235" s="166"/>
      <c r="K235" s="169" t="s">
        <v>46</v>
      </c>
      <c r="L235" s="169" t="s">
        <v>46</v>
      </c>
      <c r="M235" s="169" t="s">
        <v>7</v>
      </c>
      <c r="N235" s="169" t="s">
        <v>56</v>
      </c>
      <c r="O235" s="194" t="s">
        <v>334</v>
      </c>
      <c r="P235" s="194" t="s">
        <v>81</v>
      </c>
      <c r="Q235" s="252" t="s">
        <v>86</v>
      </c>
      <c r="R235" s="252" t="s">
        <v>86</v>
      </c>
      <c r="S235" s="169" t="s">
        <v>55</v>
      </c>
      <c r="V235" s="17" t="s">
        <v>55</v>
      </c>
      <c r="W235" s="17" t="str">
        <f t="shared" si="46"/>
        <v>FunctionalPASS</v>
      </c>
      <c r="X235" s="17" t="str">
        <f t="shared" si="47"/>
        <v>FunctionalPASSFunctional</v>
      </c>
    </row>
    <row r="236" spans="1:24" ht="99.95" customHeight="1">
      <c r="A236" s="374"/>
      <c r="B236" s="179" t="s">
        <v>633</v>
      </c>
      <c r="C236" s="152" t="s">
        <v>653</v>
      </c>
      <c r="D236" s="230" t="s">
        <v>1364</v>
      </c>
      <c r="E236" s="189" t="s">
        <v>654</v>
      </c>
      <c r="F236" s="189" t="s">
        <v>567</v>
      </c>
      <c r="G236" s="272" t="s">
        <v>1575</v>
      </c>
      <c r="H236" s="266" t="s">
        <v>1422</v>
      </c>
      <c r="I236" s="139" t="s">
        <v>41</v>
      </c>
      <c r="J236" s="166"/>
      <c r="K236" s="169" t="s">
        <v>46</v>
      </c>
      <c r="L236" s="169" t="s">
        <v>46</v>
      </c>
      <c r="M236" s="169" t="s">
        <v>7</v>
      </c>
      <c r="N236" s="169" t="s">
        <v>56</v>
      </c>
      <c r="O236" s="194" t="s">
        <v>334</v>
      </c>
      <c r="P236" s="194" t="s">
        <v>81</v>
      </c>
      <c r="Q236" s="252" t="s">
        <v>86</v>
      </c>
      <c r="R236" s="252" t="s">
        <v>86</v>
      </c>
      <c r="S236" s="169" t="s">
        <v>55</v>
      </c>
      <c r="V236" s="17" t="s">
        <v>55</v>
      </c>
      <c r="W236" s="17" t="str">
        <f t="shared" si="46"/>
        <v>FunctionalPASS</v>
      </c>
      <c r="X236" s="17" t="str">
        <f t="shared" si="47"/>
        <v>FunctionalPASSFunctional</v>
      </c>
    </row>
    <row r="237" spans="1:24" ht="99.95" customHeight="1">
      <c r="A237" s="374"/>
      <c r="B237" s="179" t="s">
        <v>633</v>
      </c>
      <c r="C237" s="152" t="s">
        <v>656</v>
      </c>
      <c r="D237" s="230" t="s">
        <v>1365</v>
      </c>
      <c r="E237" s="189" t="s">
        <v>657</v>
      </c>
      <c r="F237" s="189" t="s">
        <v>567</v>
      </c>
      <c r="G237" s="272" t="s">
        <v>1576</v>
      </c>
      <c r="H237" s="266" t="s">
        <v>1422</v>
      </c>
      <c r="I237" s="139" t="s">
        <v>41</v>
      </c>
      <c r="J237" s="166"/>
      <c r="K237" s="169" t="s">
        <v>46</v>
      </c>
      <c r="L237" s="169" t="s">
        <v>46</v>
      </c>
      <c r="M237" s="169" t="s">
        <v>7</v>
      </c>
      <c r="N237" s="169" t="s">
        <v>56</v>
      </c>
      <c r="O237" s="194" t="s">
        <v>334</v>
      </c>
      <c r="P237" s="194" t="s">
        <v>81</v>
      </c>
      <c r="Q237" s="252" t="s">
        <v>86</v>
      </c>
      <c r="R237" s="252" t="s">
        <v>86</v>
      </c>
      <c r="S237" s="169" t="s">
        <v>55</v>
      </c>
      <c r="V237" s="17" t="s">
        <v>55</v>
      </c>
      <c r="W237" s="17" t="str">
        <f t="shared" si="46"/>
        <v>FunctionalPASS</v>
      </c>
      <c r="X237" s="17" t="str">
        <f t="shared" si="47"/>
        <v>FunctionalPASSFunctional</v>
      </c>
    </row>
    <row r="238" spans="1:24" ht="99.95" customHeight="1">
      <c r="A238" s="374"/>
      <c r="B238" s="179" t="s">
        <v>633</v>
      </c>
      <c r="C238" s="152" t="s">
        <v>1333</v>
      </c>
      <c r="D238" s="230" t="s">
        <v>1366</v>
      </c>
      <c r="E238" s="189" t="s">
        <v>1335</v>
      </c>
      <c r="F238" s="189" t="s">
        <v>567</v>
      </c>
      <c r="G238" s="272" t="s">
        <v>1577</v>
      </c>
      <c r="H238" s="266" t="s">
        <v>1422</v>
      </c>
      <c r="I238" s="139" t="s">
        <v>41</v>
      </c>
      <c r="J238" s="166"/>
      <c r="K238" s="169" t="s">
        <v>46</v>
      </c>
      <c r="L238" s="169" t="s">
        <v>46</v>
      </c>
      <c r="M238" s="169" t="s">
        <v>7</v>
      </c>
      <c r="N238" s="169" t="s">
        <v>56</v>
      </c>
      <c r="O238" s="194" t="s">
        <v>334</v>
      </c>
      <c r="P238" s="194" t="s">
        <v>81</v>
      </c>
      <c r="Q238" s="252" t="s">
        <v>86</v>
      </c>
      <c r="R238" s="252" t="s">
        <v>86</v>
      </c>
      <c r="S238" s="169" t="s">
        <v>55</v>
      </c>
      <c r="V238" s="17" t="s">
        <v>55</v>
      </c>
      <c r="W238" s="17" t="str">
        <f t="shared" si="46"/>
        <v>FunctionalPASS</v>
      </c>
      <c r="X238" s="17" t="str">
        <f t="shared" si="47"/>
        <v>FunctionalPASSFunctional</v>
      </c>
    </row>
    <row r="239" spans="1:24" ht="99.95" customHeight="1">
      <c r="A239" s="374"/>
      <c r="B239" s="179" t="s">
        <v>633</v>
      </c>
      <c r="C239" s="152" t="s">
        <v>1336</v>
      </c>
      <c r="D239" s="230" t="s">
        <v>1367</v>
      </c>
      <c r="E239" s="189" t="s">
        <v>1338</v>
      </c>
      <c r="F239" s="189" t="s">
        <v>567</v>
      </c>
      <c r="G239" s="272" t="s">
        <v>1578</v>
      </c>
      <c r="H239" s="266" t="s">
        <v>1422</v>
      </c>
      <c r="I239" s="139" t="s">
        <v>41</v>
      </c>
      <c r="J239" s="166"/>
      <c r="K239" s="169" t="s">
        <v>46</v>
      </c>
      <c r="L239" s="169" t="s">
        <v>46</v>
      </c>
      <c r="M239" s="169" t="s">
        <v>7</v>
      </c>
      <c r="N239" s="169" t="s">
        <v>56</v>
      </c>
      <c r="O239" s="194" t="s">
        <v>334</v>
      </c>
      <c r="P239" s="194" t="s">
        <v>81</v>
      </c>
      <c r="Q239" s="252" t="s">
        <v>86</v>
      </c>
      <c r="R239" s="252" t="s">
        <v>86</v>
      </c>
      <c r="S239" s="169" t="s">
        <v>55</v>
      </c>
      <c r="V239" s="17" t="s">
        <v>55</v>
      </c>
      <c r="W239" s="17" t="str">
        <f t="shared" si="46"/>
        <v>FunctionalPASS</v>
      </c>
      <c r="X239" s="17" t="str">
        <f t="shared" si="47"/>
        <v>FunctionalPASSFunctional</v>
      </c>
    </row>
    <row r="240" spans="1:24" ht="99.95" customHeight="1">
      <c r="A240" s="374"/>
      <c r="B240" s="179" t="s">
        <v>633</v>
      </c>
      <c r="C240" s="152" t="s">
        <v>1339</v>
      </c>
      <c r="D240" s="230" t="s">
        <v>1368</v>
      </c>
      <c r="E240" s="189" t="s">
        <v>1341</v>
      </c>
      <c r="F240" s="189" t="s">
        <v>567</v>
      </c>
      <c r="G240" s="272" t="s">
        <v>1579</v>
      </c>
      <c r="H240" s="266" t="s">
        <v>1422</v>
      </c>
      <c r="I240" s="139" t="s">
        <v>41</v>
      </c>
      <c r="J240" s="166"/>
      <c r="K240" s="169" t="s">
        <v>46</v>
      </c>
      <c r="L240" s="169" t="s">
        <v>46</v>
      </c>
      <c r="M240" s="169" t="s">
        <v>7</v>
      </c>
      <c r="N240" s="169" t="s">
        <v>56</v>
      </c>
      <c r="O240" s="194" t="s">
        <v>334</v>
      </c>
      <c r="P240" s="194" t="s">
        <v>81</v>
      </c>
      <c r="Q240" s="252" t="s">
        <v>86</v>
      </c>
      <c r="R240" s="252" t="s">
        <v>86</v>
      </c>
      <c r="S240" s="169" t="s">
        <v>55</v>
      </c>
      <c r="V240" s="17" t="s">
        <v>55</v>
      </c>
      <c r="W240" s="17" t="str">
        <f t="shared" si="46"/>
        <v>FunctionalPASS</v>
      </c>
      <c r="X240" s="17" t="str">
        <f t="shared" si="47"/>
        <v>FunctionalPASSFunctional</v>
      </c>
    </row>
    <row r="241" spans="1:24" ht="99.95" customHeight="1">
      <c r="A241" s="374"/>
      <c r="B241" s="179" t="s">
        <v>633</v>
      </c>
      <c r="C241" s="152" t="s">
        <v>1342</v>
      </c>
      <c r="D241" s="230" t="s">
        <v>1369</v>
      </c>
      <c r="E241" s="189" t="s">
        <v>1344</v>
      </c>
      <c r="F241" s="189" t="s">
        <v>567</v>
      </c>
      <c r="G241" s="272" t="s">
        <v>1580</v>
      </c>
      <c r="H241" s="266" t="s">
        <v>1422</v>
      </c>
      <c r="I241" s="139" t="s">
        <v>41</v>
      </c>
      <c r="J241" s="166"/>
      <c r="K241" s="169" t="s">
        <v>46</v>
      </c>
      <c r="L241" s="169" t="s">
        <v>46</v>
      </c>
      <c r="M241" s="169" t="s">
        <v>7</v>
      </c>
      <c r="N241" s="169" t="s">
        <v>56</v>
      </c>
      <c r="O241" s="194" t="s">
        <v>334</v>
      </c>
      <c r="P241" s="194" t="s">
        <v>81</v>
      </c>
      <c r="Q241" s="252" t="s">
        <v>86</v>
      </c>
      <c r="R241" s="252" t="s">
        <v>86</v>
      </c>
      <c r="S241" s="169" t="s">
        <v>55</v>
      </c>
      <c r="V241" s="17" t="s">
        <v>55</v>
      </c>
      <c r="W241" s="17" t="str">
        <f t="shared" si="46"/>
        <v>FunctionalPASS</v>
      </c>
      <c r="X241" s="17" t="str">
        <f t="shared" si="47"/>
        <v>FunctionalPASSFunctional</v>
      </c>
    </row>
    <row r="242" spans="1:24" ht="99.95" customHeight="1">
      <c r="A242" s="374"/>
      <c r="B242" s="179" t="s">
        <v>633</v>
      </c>
      <c r="C242" s="152" t="s">
        <v>1345</v>
      </c>
      <c r="D242" s="230" t="s">
        <v>1370</v>
      </c>
      <c r="E242" s="189" t="s">
        <v>1371</v>
      </c>
      <c r="F242" s="189" t="s">
        <v>567</v>
      </c>
      <c r="G242" s="272" t="s">
        <v>1581</v>
      </c>
      <c r="H242" s="266" t="s">
        <v>1422</v>
      </c>
      <c r="I242" s="139" t="s">
        <v>41</v>
      </c>
      <c r="J242" s="166"/>
      <c r="K242" s="169" t="s">
        <v>46</v>
      </c>
      <c r="L242" s="169" t="s">
        <v>46</v>
      </c>
      <c r="M242" s="169" t="s">
        <v>7</v>
      </c>
      <c r="N242" s="169" t="s">
        <v>56</v>
      </c>
      <c r="O242" s="194" t="s">
        <v>334</v>
      </c>
      <c r="P242" s="194" t="s">
        <v>81</v>
      </c>
      <c r="Q242" s="252" t="s">
        <v>86</v>
      </c>
      <c r="R242" s="252" t="s">
        <v>86</v>
      </c>
      <c r="S242" s="169" t="s">
        <v>55</v>
      </c>
      <c r="V242" s="17" t="s">
        <v>55</v>
      </c>
      <c r="W242" s="17" t="str">
        <f t="shared" si="46"/>
        <v>FunctionalPASS</v>
      </c>
      <c r="X242" s="17" t="str">
        <f t="shared" si="47"/>
        <v>FunctionalPASSFunctional</v>
      </c>
    </row>
    <row r="243" spans="1:24" ht="99.95" customHeight="1">
      <c r="A243" s="374"/>
      <c r="B243" s="179" t="s">
        <v>633</v>
      </c>
      <c r="C243" s="152" t="s">
        <v>1348</v>
      </c>
      <c r="D243" s="230" t="s">
        <v>1372</v>
      </c>
      <c r="E243" s="189" t="s">
        <v>1350</v>
      </c>
      <c r="F243" s="189" t="s">
        <v>567</v>
      </c>
      <c r="G243" s="272" t="s">
        <v>1582</v>
      </c>
      <c r="H243" s="266" t="s">
        <v>1422</v>
      </c>
      <c r="I243" s="139" t="s">
        <v>41</v>
      </c>
      <c r="J243" s="166"/>
      <c r="K243" s="169" t="s">
        <v>46</v>
      </c>
      <c r="L243" s="169" t="s">
        <v>46</v>
      </c>
      <c r="M243" s="169" t="s">
        <v>7</v>
      </c>
      <c r="N243" s="169" t="s">
        <v>56</v>
      </c>
      <c r="O243" s="194" t="s">
        <v>334</v>
      </c>
      <c r="P243" s="194" t="s">
        <v>81</v>
      </c>
      <c r="Q243" s="252" t="s">
        <v>86</v>
      </c>
      <c r="R243" s="252" t="s">
        <v>86</v>
      </c>
      <c r="S243" s="169" t="s">
        <v>55</v>
      </c>
      <c r="V243" s="17" t="s">
        <v>55</v>
      </c>
      <c r="W243" s="17" t="str">
        <f t="shared" si="46"/>
        <v>FunctionalPASS</v>
      </c>
      <c r="X243" s="17" t="str">
        <f t="shared" si="47"/>
        <v>FunctionalPASSFunctional</v>
      </c>
    </row>
    <row r="244" spans="1:24" ht="99.95" customHeight="1">
      <c r="A244" s="374"/>
      <c r="B244" s="179" t="s">
        <v>633</v>
      </c>
      <c r="C244" s="152" t="s">
        <v>1351</v>
      </c>
      <c r="D244" s="230" t="s">
        <v>1373</v>
      </c>
      <c r="E244" s="189" t="s">
        <v>1350</v>
      </c>
      <c r="F244" s="189" t="s">
        <v>567</v>
      </c>
      <c r="G244" s="272" t="s">
        <v>1583</v>
      </c>
      <c r="H244" s="266" t="s">
        <v>1422</v>
      </c>
      <c r="I244" s="139" t="s">
        <v>41</v>
      </c>
      <c r="J244" s="166"/>
      <c r="K244" s="169" t="s">
        <v>46</v>
      </c>
      <c r="L244" s="169" t="s">
        <v>46</v>
      </c>
      <c r="M244" s="169" t="s">
        <v>7</v>
      </c>
      <c r="N244" s="169" t="s">
        <v>56</v>
      </c>
      <c r="O244" s="194" t="s">
        <v>334</v>
      </c>
      <c r="P244" s="194" t="s">
        <v>81</v>
      </c>
      <c r="Q244" s="252" t="s">
        <v>86</v>
      </c>
      <c r="R244" s="252" t="s">
        <v>86</v>
      </c>
      <c r="S244" s="169" t="s">
        <v>55</v>
      </c>
      <c r="V244" s="17" t="s">
        <v>55</v>
      </c>
      <c r="W244" s="17" t="str">
        <f t="shared" si="46"/>
        <v>FunctionalPASS</v>
      </c>
      <c r="X244" s="17" t="str">
        <f t="shared" si="47"/>
        <v>FunctionalPASSFunctional</v>
      </c>
    </row>
    <row r="245" spans="1:24" ht="99.95" customHeight="1">
      <c r="A245" s="375"/>
      <c r="B245" s="179" t="s">
        <v>633</v>
      </c>
      <c r="C245" s="152" t="s">
        <v>1353</v>
      </c>
      <c r="D245" s="230" t="s">
        <v>1374</v>
      </c>
      <c r="E245" s="189" t="s">
        <v>1355</v>
      </c>
      <c r="F245" s="189" t="s">
        <v>567</v>
      </c>
      <c r="G245" s="272" t="s">
        <v>1584</v>
      </c>
      <c r="H245" s="266" t="s">
        <v>1422</v>
      </c>
      <c r="I245" s="139" t="s">
        <v>41</v>
      </c>
      <c r="J245" s="166"/>
      <c r="K245" s="169" t="s">
        <v>46</v>
      </c>
      <c r="L245" s="169" t="s">
        <v>46</v>
      </c>
      <c r="M245" s="169" t="s">
        <v>7</v>
      </c>
      <c r="N245" s="169" t="s">
        <v>56</v>
      </c>
      <c r="O245" s="194" t="s">
        <v>334</v>
      </c>
      <c r="P245" s="194" t="s">
        <v>81</v>
      </c>
      <c r="Q245" s="252" t="s">
        <v>86</v>
      </c>
      <c r="R245" s="252" t="s">
        <v>86</v>
      </c>
      <c r="S245" s="169" t="s">
        <v>55</v>
      </c>
      <c r="V245" s="17" t="s">
        <v>55</v>
      </c>
      <c r="W245" s="17" t="str">
        <f t="shared" si="46"/>
        <v>FunctionalPASS</v>
      </c>
      <c r="X245" s="17" t="str">
        <f t="shared" si="47"/>
        <v>FunctionalPASSFunctional</v>
      </c>
    </row>
    <row r="246" spans="1:24" ht="99.95" customHeight="1">
      <c r="A246" s="373" t="s">
        <v>1375</v>
      </c>
      <c r="B246" s="179" t="s">
        <v>633</v>
      </c>
      <c r="C246" s="152" t="s">
        <v>634</v>
      </c>
      <c r="D246" s="230" t="s">
        <v>1376</v>
      </c>
      <c r="E246" s="189" t="s">
        <v>635</v>
      </c>
      <c r="F246" s="189" t="s">
        <v>567</v>
      </c>
      <c r="G246" s="272" t="s">
        <v>1585</v>
      </c>
      <c r="H246" s="266" t="s">
        <v>1422</v>
      </c>
      <c r="I246" s="139" t="s">
        <v>41</v>
      </c>
      <c r="J246" s="166"/>
      <c r="K246" s="169" t="s">
        <v>46</v>
      </c>
      <c r="L246" s="169" t="s">
        <v>46</v>
      </c>
      <c r="M246" s="169" t="s">
        <v>7</v>
      </c>
      <c r="N246" s="169" t="s">
        <v>56</v>
      </c>
      <c r="O246" s="194" t="s">
        <v>334</v>
      </c>
      <c r="P246" s="194" t="s">
        <v>81</v>
      </c>
      <c r="Q246" s="252" t="s">
        <v>86</v>
      </c>
      <c r="R246" s="252" t="s">
        <v>86</v>
      </c>
      <c r="S246" s="169" t="s">
        <v>55</v>
      </c>
      <c r="V246" s="17" t="s">
        <v>55</v>
      </c>
      <c r="W246" s="17" t="str">
        <f t="shared" si="46"/>
        <v>FunctionalPASS</v>
      </c>
      <c r="X246" s="17" t="str">
        <f t="shared" si="47"/>
        <v>FunctionalPASSFunctional</v>
      </c>
    </row>
    <row r="247" spans="1:24" ht="99.95" customHeight="1">
      <c r="A247" s="374"/>
      <c r="B247" s="179" t="s">
        <v>633</v>
      </c>
      <c r="C247" s="152" t="s">
        <v>636</v>
      </c>
      <c r="D247" s="230" t="s">
        <v>1377</v>
      </c>
      <c r="E247" s="189" t="s">
        <v>638</v>
      </c>
      <c r="F247" s="189" t="s">
        <v>567</v>
      </c>
      <c r="G247" s="272" t="s">
        <v>1586</v>
      </c>
      <c r="H247" s="266" t="s">
        <v>1422</v>
      </c>
      <c r="I247" s="139" t="s">
        <v>41</v>
      </c>
      <c r="J247" s="166"/>
      <c r="K247" s="169" t="s">
        <v>46</v>
      </c>
      <c r="L247" s="169" t="s">
        <v>46</v>
      </c>
      <c r="M247" s="169" t="s">
        <v>7</v>
      </c>
      <c r="N247" s="169" t="s">
        <v>56</v>
      </c>
      <c r="O247" s="194" t="s">
        <v>334</v>
      </c>
      <c r="P247" s="194" t="s">
        <v>81</v>
      </c>
      <c r="Q247" s="252" t="s">
        <v>86</v>
      </c>
      <c r="R247" s="252" t="s">
        <v>86</v>
      </c>
      <c r="S247" s="169" t="s">
        <v>55</v>
      </c>
      <c r="V247" s="17" t="s">
        <v>55</v>
      </c>
      <c r="W247" s="17" t="str">
        <f t="shared" si="46"/>
        <v>FunctionalPASS</v>
      </c>
      <c r="X247" s="17" t="str">
        <f t="shared" si="47"/>
        <v>FunctionalPASSFunctional</v>
      </c>
    </row>
    <row r="248" spans="1:24" ht="99.95" customHeight="1">
      <c r="A248" s="374"/>
      <c r="B248" s="179" t="s">
        <v>633</v>
      </c>
      <c r="C248" s="152" t="s">
        <v>639</v>
      </c>
      <c r="D248" s="230" t="s">
        <v>1378</v>
      </c>
      <c r="E248" s="189" t="s">
        <v>640</v>
      </c>
      <c r="F248" s="189" t="s">
        <v>567</v>
      </c>
      <c r="G248" s="272" t="s">
        <v>1587</v>
      </c>
      <c r="H248" s="266" t="s">
        <v>1422</v>
      </c>
      <c r="I248" s="139" t="s">
        <v>41</v>
      </c>
      <c r="J248" s="166"/>
      <c r="K248" s="169" t="s">
        <v>46</v>
      </c>
      <c r="L248" s="169" t="s">
        <v>46</v>
      </c>
      <c r="M248" s="169" t="s">
        <v>7</v>
      </c>
      <c r="N248" s="169" t="s">
        <v>56</v>
      </c>
      <c r="O248" s="194" t="s">
        <v>334</v>
      </c>
      <c r="P248" s="194" t="s">
        <v>81</v>
      </c>
      <c r="Q248" s="252" t="s">
        <v>86</v>
      </c>
      <c r="R248" s="252" t="s">
        <v>86</v>
      </c>
      <c r="S248" s="169" t="s">
        <v>55</v>
      </c>
      <c r="V248" s="17" t="s">
        <v>55</v>
      </c>
      <c r="W248" s="17" t="str">
        <f t="shared" si="46"/>
        <v>FunctionalPASS</v>
      </c>
      <c r="X248" s="17" t="str">
        <f t="shared" si="47"/>
        <v>FunctionalPASSFunctional</v>
      </c>
    </row>
    <row r="249" spans="1:24" ht="99.95" customHeight="1">
      <c r="A249" s="374"/>
      <c r="B249" s="179" t="s">
        <v>633</v>
      </c>
      <c r="C249" s="152" t="s">
        <v>642</v>
      </c>
      <c r="D249" s="230" t="s">
        <v>1379</v>
      </c>
      <c r="E249" s="189" t="s">
        <v>1703</v>
      </c>
      <c r="F249" s="189" t="s">
        <v>567</v>
      </c>
      <c r="G249" s="272" t="s">
        <v>1588</v>
      </c>
      <c r="H249" s="266" t="s">
        <v>1422</v>
      </c>
      <c r="I249" s="139" t="s">
        <v>41</v>
      </c>
      <c r="J249" s="166"/>
      <c r="K249" s="169" t="s">
        <v>46</v>
      </c>
      <c r="L249" s="169" t="s">
        <v>46</v>
      </c>
      <c r="M249" s="169" t="s">
        <v>7</v>
      </c>
      <c r="N249" s="169" t="s">
        <v>56</v>
      </c>
      <c r="O249" s="194" t="s">
        <v>334</v>
      </c>
      <c r="P249" s="194" t="s">
        <v>81</v>
      </c>
      <c r="Q249" s="252" t="s">
        <v>86</v>
      </c>
      <c r="R249" s="252" t="s">
        <v>86</v>
      </c>
      <c r="S249" s="169" t="s">
        <v>55</v>
      </c>
      <c r="V249" s="17" t="s">
        <v>55</v>
      </c>
      <c r="W249" s="17" t="str">
        <f t="shared" si="46"/>
        <v>FunctionalPASS</v>
      </c>
      <c r="X249" s="17" t="str">
        <f t="shared" si="47"/>
        <v>FunctionalPASSFunctional</v>
      </c>
    </row>
    <row r="250" spans="1:24" ht="99.95" customHeight="1">
      <c r="A250" s="374"/>
      <c r="B250" s="179" t="s">
        <v>633</v>
      </c>
      <c r="C250" s="152" t="s">
        <v>644</v>
      </c>
      <c r="D250" s="230" t="s">
        <v>1380</v>
      </c>
      <c r="E250" s="189" t="s">
        <v>1704</v>
      </c>
      <c r="F250" s="189" t="s">
        <v>567</v>
      </c>
      <c r="G250" s="272" t="s">
        <v>1589</v>
      </c>
      <c r="H250" s="266" t="s">
        <v>1422</v>
      </c>
      <c r="I250" s="139" t="s">
        <v>41</v>
      </c>
      <c r="J250" s="166"/>
      <c r="K250" s="169" t="s">
        <v>46</v>
      </c>
      <c r="L250" s="169" t="s">
        <v>46</v>
      </c>
      <c r="M250" s="169" t="s">
        <v>7</v>
      </c>
      <c r="N250" s="169" t="s">
        <v>56</v>
      </c>
      <c r="O250" s="194" t="s">
        <v>334</v>
      </c>
      <c r="P250" s="194" t="s">
        <v>81</v>
      </c>
      <c r="Q250" s="252" t="s">
        <v>86</v>
      </c>
      <c r="R250" s="252" t="s">
        <v>86</v>
      </c>
      <c r="S250" s="169" t="s">
        <v>55</v>
      </c>
      <c r="V250" s="17" t="s">
        <v>55</v>
      </c>
      <c r="W250" s="17" t="str">
        <f t="shared" si="46"/>
        <v>FunctionalPASS</v>
      </c>
      <c r="X250" s="17" t="str">
        <f t="shared" si="47"/>
        <v>FunctionalPASSFunctional</v>
      </c>
    </row>
    <row r="251" spans="1:24" ht="99.95" customHeight="1">
      <c r="A251" s="374"/>
      <c r="B251" s="179" t="s">
        <v>633</v>
      </c>
      <c r="C251" s="152" t="s">
        <v>647</v>
      </c>
      <c r="D251" s="230" t="s">
        <v>1381</v>
      </c>
      <c r="E251" s="189" t="s">
        <v>638</v>
      </c>
      <c r="F251" s="189" t="s">
        <v>567</v>
      </c>
      <c r="G251" s="272" t="s">
        <v>1590</v>
      </c>
      <c r="H251" s="266" t="s">
        <v>1422</v>
      </c>
      <c r="I251" s="139" t="s">
        <v>41</v>
      </c>
      <c r="J251" s="166"/>
      <c r="K251" s="169" t="s">
        <v>46</v>
      </c>
      <c r="L251" s="169" t="s">
        <v>46</v>
      </c>
      <c r="M251" s="169" t="s">
        <v>7</v>
      </c>
      <c r="N251" s="169" t="s">
        <v>56</v>
      </c>
      <c r="O251" s="194" t="s">
        <v>334</v>
      </c>
      <c r="P251" s="194" t="s">
        <v>81</v>
      </c>
      <c r="Q251" s="252" t="s">
        <v>86</v>
      </c>
      <c r="R251" s="252" t="s">
        <v>86</v>
      </c>
      <c r="S251" s="169" t="s">
        <v>55</v>
      </c>
      <c r="V251" s="17" t="s">
        <v>55</v>
      </c>
      <c r="W251" s="17" t="str">
        <f t="shared" si="46"/>
        <v>FunctionalPASS</v>
      </c>
      <c r="X251" s="17" t="str">
        <f t="shared" si="47"/>
        <v>FunctionalPASSFunctional</v>
      </c>
    </row>
    <row r="252" spans="1:24" ht="99.95" customHeight="1">
      <c r="A252" s="374"/>
      <c r="B252" s="179" t="s">
        <v>633</v>
      </c>
      <c r="C252" s="152" t="s">
        <v>650</v>
      </c>
      <c r="D252" s="230" t="s">
        <v>1382</v>
      </c>
      <c r="E252" s="189" t="s">
        <v>651</v>
      </c>
      <c r="F252" s="189" t="s">
        <v>567</v>
      </c>
      <c r="G252" s="272" t="s">
        <v>1591</v>
      </c>
      <c r="H252" s="266" t="s">
        <v>1422</v>
      </c>
      <c r="I252" s="139" t="s">
        <v>41</v>
      </c>
      <c r="J252" s="166"/>
      <c r="K252" s="169" t="s">
        <v>46</v>
      </c>
      <c r="L252" s="169" t="s">
        <v>46</v>
      </c>
      <c r="M252" s="169" t="s">
        <v>7</v>
      </c>
      <c r="N252" s="169" t="s">
        <v>56</v>
      </c>
      <c r="O252" s="194" t="s">
        <v>334</v>
      </c>
      <c r="P252" s="194" t="s">
        <v>81</v>
      </c>
      <c r="Q252" s="252" t="s">
        <v>86</v>
      </c>
      <c r="R252" s="252" t="s">
        <v>86</v>
      </c>
      <c r="S252" s="169" t="s">
        <v>55</v>
      </c>
      <c r="V252" s="17" t="s">
        <v>55</v>
      </c>
      <c r="W252" s="17" t="str">
        <f t="shared" si="46"/>
        <v>FunctionalPASS</v>
      </c>
      <c r="X252" s="17" t="str">
        <f t="shared" si="47"/>
        <v>FunctionalPASSFunctional</v>
      </c>
    </row>
    <row r="253" spans="1:24" ht="99.95" customHeight="1">
      <c r="A253" s="374"/>
      <c r="B253" s="179" t="s">
        <v>633</v>
      </c>
      <c r="C253" s="152" t="s">
        <v>653</v>
      </c>
      <c r="D253" s="230" t="s">
        <v>1383</v>
      </c>
      <c r="E253" s="189" t="s">
        <v>654</v>
      </c>
      <c r="F253" s="189" t="s">
        <v>567</v>
      </c>
      <c r="G253" s="272" t="s">
        <v>1592</v>
      </c>
      <c r="H253" s="266" t="s">
        <v>1422</v>
      </c>
      <c r="I253" s="139" t="s">
        <v>41</v>
      </c>
      <c r="J253" s="166"/>
      <c r="K253" s="169" t="s">
        <v>46</v>
      </c>
      <c r="L253" s="169" t="s">
        <v>46</v>
      </c>
      <c r="M253" s="169" t="s">
        <v>7</v>
      </c>
      <c r="N253" s="169" t="s">
        <v>56</v>
      </c>
      <c r="O253" s="194" t="s">
        <v>334</v>
      </c>
      <c r="P253" s="194" t="s">
        <v>81</v>
      </c>
      <c r="Q253" s="252" t="s">
        <v>86</v>
      </c>
      <c r="R253" s="252" t="s">
        <v>86</v>
      </c>
      <c r="S253" s="169" t="s">
        <v>55</v>
      </c>
      <c r="V253" s="17" t="s">
        <v>55</v>
      </c>
      <c r="W253" s="17" t="str">
        <f t="shared" si="46"/>
        <v>FunctionalPASS</v>
      </c>
      <c r="X253" s="17" t="str">
        <f t="shared" si="47"/>
        <v>FunctionalPASSFunctional</v>
      </c>
    </row>
    <row r="254" spans="1:24" ht="99.95" customHeight="1">
      <c r="A254" s="374"/>
      <c r="B254" s="179" t="s">
        <v>633</v>
      </c>
      <c r="C254" s="152" t="s">
        <v>656</v>
      </c>
      <c r="D254" s="230" t="s">
        <v>1384</v>
      </c>
      <c r="E254" s="189" t="s">
        <v>657</v>
      </c>
      <c r="F254" s="189" t="s">
        <v>567</v>
      </c>
      <c r="G254" s="272" t="s">
        <v>1593</v>
      </c>
      <c r="H254" s="266" t="s">
        <v>1422</v>
      </c>
      <c r="I254" s="139" t="s">
        <v>41</v>
      </c>
      <c r="J254" s="166"/>
      <c r="K254" s="169" t="s">
        <v>46</v>
      </c>
      <c r="L254" s="169" t="s">
        <v>46</v>
      </c>
      <c r="M254" s="169" t="s">
        <v>7</v>
      </c>
      <c r="N254" s="169" t="s">
        <v>56</v>
      </c>
      <c r="O254" s="194" t="s">
        <v>334</v>
      </c>
      <c r="P254" s="194" t="s">
        <v>81</v>
      </c>
      <c r="Q254" s="252" t="s">
        <v>86</v>
      </c>
      <c r="R254" s="252" t="s">
        <v>86</v>
      </c>
      <c r="S254" s="169" t="s">
        <v>55</v>
      </c>
      <c r="V254" s="17" t="s">
        <v>55</v>
      </c>
      <c r="W254" s="17" t="str">
        <f t="shared" si="46"/>
        <v>FunctionalPASS</v>
      </c>
      <c r="X254" s="17" t="str">
        <f t="shared" si="47"/>
        <v>FunctionalPASSFunctional</v>
      </c>
    </row>
    <row r="255" spans="1:24" ht="99.95" customHeight="1">
      <c r="A255" s="374"/>
      <c r="B255" s="179" t="s">
        <v>633</v>
      </c>
      <c r="C255" s="152" t="s">
        <v>1333</v>
      </c>
      <c r="D255" s="230" t="s">
        <v>1385</v>
      </c>
      <c r="E255" s="189" t="s">
        <v>1335</v>
      </c>
      <c r="F255" s="189" t="s">
        <v>567</v>
      </c>
      <c r="G255" s="272" t="s">
        <v>1594</v>
      </c>
      <c r="H255" s="266" t="s">
        <v>1422</v>
      </c>
      <c r="I255" s="139" t="s">
        <v>41</v>
      </c>
      <c r="J255" s="166"/>
      <c r="K255" s="169" t="s">
        <v>46</v>
      </c>
      <c r="L255" s="169" t="s">
        <v>46</v>
      </c>
      <c r="M255" s="169" t="s">
        <v>7</v>
      </c>
      <c r="N255" s="169" t="s">
        <v>56</v>
      </c>
      <c r="O255" s="194" t="s">
        <v>334</v>
      </c>
      <c r="P255" s="194" t="s">
        <v>81</v>
      </c>
      <c r="Q255" s="252" t="s">
        <v>86</v>
      </c>
      <c r="R255" s="252" t="s">
        <v>86</v>
      </c>
      <c r="S255" s="169" t="s">
        <v>55</v>
      </c>
      <c r="V255" s="17" t="s">
        <v>55</v>
      </c>
      <c r="W255" s="17" t="str">
        <f t="shared" si="46"/>
        <v>FunctionalPASS</v>
      </c>
      <c r="X255" s="17" t="str">
        <f t="shared" si="47"/>
        <v>FunctionalPASSFunctional</v>
      </c>
    </row>
    <row r="256" spans="1:24" ht="99.95" customHeight="1">
      <c r="A256" s="374"/>
      <c r="B256" s="179" t="s">
        <v>633</v>
      </c>
      <c r="C256" s="152" t="s">
        <v>1336</v>
      </c>
      <c r="D256" s="230" t="s">
        <v>1386</v>
      </c>
      <c r="E256" s="189" t="s">
        <v>1338</v>
      </c>
      <c r="F256" s="189" t="s">
        <v>567</v>
      </c>
      <c r="G256" s="272" t="s">
        <v>1595</v>
      </c>
      <c r="H256" s="266" t="s">
        <v>1422</v>
      </c>
      <c r="I256" s="139" t="s">
        <v>41</v>
      </c>
      <c r="J256" s="166"/>
      <c r="K256" s="169" t="s">
        <v>46</v>
      </c>
      <c r="L256" s="169" t="s">
        <v>46</v>
      </c>
      <c r="M256" s="169" t="s">
        <v>7</v>
      </c>
      <c r="N256" s="169" t="s">
        <v>56</v>
      </c>
      <c r="O256" s="194" t="s">
        <v>334</v>
      </c>
      <c r="P256" s="194" t="s">
        <v>81</v>
      </c>
      <c r="Q256" s="252" t="s">
        <v>86</v>
      </c>
      <c r="R256" s="252" t="s">
        <v>86</v>
      </c>
      <c r="S256" s="169" t="s">
        <v>55</v>
      </c>
      <c r="V256" s="17" t="s">
        <v>55</v>
      </c>
      <c r="W256" s="17" t="str">
        <f t="shared" si="46"/>
        <v>FunctionalPASS</v>
      </c>
      <c r="X256" s="17" t="str">
        <f t="shared" si="47"/>
        <v>FunctionalPASSFunctional</v>
      </c>
    </row>
    <row r="257" spans="1:24" ht="99.95" customHeight="1">
      <c r="A257" s="374"/>
      <c r="B257" s="179" t="s">
        <v>633</v>
      </c>
      <c r="C257" s="152" t="s">
        <v>1339</v>
      </c>
      <c r="D257" s="230" t="s">
        <v>1387</v>
      </c>
      <c r="E257" s="189" t="s">
        <v>1341</v>
      </c>
      <c r="F257" s="189" t="s">
        <v>567</v>
      </c>
      <c r="G257" s="272" t="s">
        <v>1596</v>
      </c>
      <c r="H257" s="266" t="s">
        <v>1422</v>
      </c>
      <c r="I257" s="139" t="s">
        <v>41</v>
      </c>
      <c r="J257" s="166"/>
      <c r="K257" s="169" t="s">
        <v>46</v>
      </c>
      <c r="L257" s="169" t="s">
        <v>46</v>
      </c>
      <c r="M257" s="169" t="s">
        <v>7</v>
      </c>
      <c r="N257" s="169" t="s">
        <v>56</v>
      </c>
      <c r="O257" s="194" t="s">
        <v>334</v>
      </c>
      <c r="P257" s="194" t="s">
        <v>81</v>
      </c>
      <c r="Q257" s="252" t="s">
        <v>86</v>
      </c>
      <c r="R257" s="252" t="s">
        <v>86</v>
      </c>
      <c r="S257" s="169" t="s">
        <v>55</v>
      </c>
      <c r="V257" s="17" t="s">
        <v>55</v>
      </c>
      <c r="W257" s="17" t="str">
        <f t="shared" si="46"/>
        <v>FunctionalPASS</v>
      </c>
      <c r="X257" s="17" t="str">
        <f t="shared" si="47"/>
        <v>FunctionalPASSFunctional</v>
      </c>
    </row>
    <row r="258" spans="1:24" ht="99.95" customHeight="1">
      <c r="A258" s="374"/>
      <c r="B258" s="179" t="s">
        <v>633</v>
      </c>
      <c r="C258" s="152" t="s">
        <v>1342</v>
      </c>
      <c r="D258" s="230" t="s">
        <v>1388</v>
      </c>
      <c r="E258" s="189" t="s">
        <v>1344</v>
      </c>
      <c r="F258" s="189" t="s">
        <v>567</v>
      </c>
      <c r="G258" s="272" t="s">
        <v>1597</v>
      </c>
      <c r="H258" s="266" t="s">
        <v>1422</v>
      </c>
      <c r="I258" s="139" t="s">
        <v>41</v>
      </c>
      <c r="J258" s="166"/>
      <c r="K258" s="169" t="s">
        <v>46</v>
      </c>
      <c r="L258" s="169" t="s">
        <v>46</v>
      </c>
      <c r="M258" s="169" t="s">
        <v>7</v>
      </c>
      <c r="N258" s="169" t="s">
        <v>56</v>
      </c>
      <c r="O258" s="194" t="s">
        <v>334</v>
      </c>
      <c r="P258" s="194" t="s">
        <v>81</v>
      </c>
      <c r="Q258" s="252" t="s">
        <v>86</v>
      </c>
      <c r="R258" s="252" t="s">
        <v>86</v>
      </c>
      <c r="S258" s="169" t="s">
        <v>55</v>
      </c>
      <c r="V258" s="17" t="s">
        <v>55</v>
      </c>
      <c r="W258" s="17" t="str">
        <f t="shared" si="46"/>
        <v>FunctionalPASS</v>
      </c>
      <c r="X258" s="17" t="str">
        <f t="shared" si="47"/>
        <v>FunctionalPASSFunctional</v>
      </c>
    </row>
    <row r="259" spans="1:24" ht="99.95" customHeight="1">
      <c r="A259" s="374"/>
      <c r="B259" s="179" t="s">
        <v>633</v>
      </c>
      <c r="C259" s="152" t="s">
        <v>1345</v>
      </c>
      <c r="D259" s="230" t="s">
        <v>1370</v>
      </c>
      <c r="E259" s="189" t="s">
        <v>1389</v>
      </c>
      <c r="F259" s="189" t="s">
        <v>567</v>
      </c>
      <c r="G259" s="272" t="s">
        <v>1598</v>
      </c>
      <c r="H259" s="266" t="s">
        <v>1422</v>
      </c>
      <c r="I259" s="139" t="s">
        <v>41</v>
      </c>
      <c r="J259" s="166"/>
      <c r="K259" s="169" t="s">
        <v>46</v>
      </c>
      <c r="L259" s="169" t="s">
        <v>46</v>
      </c>
      <c r="M259" s="169" t="s">
        <v>7</v>
      </c>
      <c r="N259" s="169" t="s">
        <v>56</v>
      </c>
      <c r="O259" s="194" t="s">
        <v>334</v>
      </c>
      <c r="P259" s="194" t="s">
        <v>81</v>
      </c>
      <c r="Q259" s="252" t="s">
        <v>86</v>
      </c>
      <c r="R259" s="252" t="s">
        <v>86</v>
      </c>
      <c r="S259" s="169" t="s">
        <v>55</v>
      </c>
      <c r="V259" s="17" t="s">
        <v>55</v>
      </c>
      <c r="W259" s="17" t="str">
        <f t="shared" si="46"/>
        <v>FunctionalPASS</v>
      </c>
      <c r="X259" s="17" t="str">
        <f t="shared" si="47"/>
        <v>FunctionalPASSFunctional</v>
      </c>
    </row>
    <row r="260" spans="1:24" ht="99.95" customHeight="1">
      <c r="A260" s="374"/>
      <c r="B260" s="179" t="s">
        <v>633</v>
      </c>
      <c r="C260" s="152" t="s">
        <v>1390</v>
      </c>
      <c r="D260" s="230" t="s">
        <v>1372</v>
      </c>
      <c r="E260" s="189" t="s">
        <v>1350</v>
      </c>
      <c r="F260" s="189" t="s">
        <v>567</v>
      </c>
      <c r="G260" s="272" t="s">
        <v>1599</v>
      </c>
      <c r="H260" s="266" t="s">
        <v>1422</v>
      </c>
      <c r="I260" s="139" t="s">
        <v>41</v>
      </c>
      <c r="J260" s="166"/>
      <c r="K260" s="169" t="s">
        <v>46</v>
      </c>
      <c r="L260" s="169" t="s">
        <v>46</v>
      </c>
      <c r="M260" s="169" t="s">
        <v>7</v>
      </c>
      <c r="N260" s="169" t="s">
        <v>56</v>
      </c>
      <c r="O260" s="194" t="s">
        <v>334</v>
      </c>
      <c r="P260" s="194" t="s">
        <v>81</v>
      </c>
      <c r="Q260" s="252" t="s">
        <v>86</v>
      </c>
      <c r="R260" s="252" t="s">
        <v>86</v>
      </c>
      <c r="S260" s="169" t="s">
        <v>55</v>
      </c>
      <c r="V260" s="17" t="s">
        <v>55</v>
      </c>
      <c r="W260" s="17" t="str">
        <f t="shared" si="46"/>
        <v>FunctionalPASS</v>
      </c>
      <c r="X260" s="17" t="str">
        <f t="shared" si="47"/>
        <v>FunctionalPASSFunctional</v>
      </c>
    </row>
    <row r="261" spans="1:24" ht="99.95" customHeight="1">
      <c r="A261" s="374"/>
      <c r="B261" s="179" t="s">
        <v>633</v>
      </c>
      <c r="C261" s="152" t="s">
        <v>1351</v>
      </c>
      <c r="D261" s="230" t="s">
        <v>1373</v>
      </c>
      <c r="E261" s="189" t="s">
        <v>1350</v>
      </c>
      <c r="F261" s="189" t="s">
        <v>567</v>
      </c>
      <c r="G261" s="272" t="s">
        <v>1600</v>
      </c>
      <c r="H261" s="266" t="s">
        <v>1422</v>
      </c>
      <c r="I261" s="139" t="s">
        <v>41</v>
      </c>
      <c r="J261" s="166"/>
      <c r="K261" s="169" t="s">
        <v>46</v>
      </c>
      <c r="L261" s="169" t="s">
        <v>46</v>
      </c>
      <c r="M261" s="169" t="s">
        <v>7</v>
      </c>
      <c r="N261" s="169" t="s">
        <v>56</v>
      </c>
      <c r="O261" s="194" t="s">
        <v>334</v>
      </c>
      <c r="P261" s="194" t="s">
        <v>81</v>
      </c>
      <c r="Q261" s="252" t="s">
        <v>86</v>
      </c>
      <c r="R261" s="252" t="s">
        <v>86</v>
      </c>
      <c r="S261" s="169" t="s">
        <v>55</v>
      </c>
      <c r="V261" s="17" t="s">
        <v>55</v>
      </c>
      <c r="W261" s="17" t="str">
        <f t="shared" si="46"/>
        <v>FunctionalPASS</v>
      </c>
      <c r="X261" s="17" t="str">
        <f t="shared" si="47"/>
        <v>FunctionalPASSFunctional</v>
      </c>
    </row>
    <row r="262" spans="1:24" ht="99.95" customHeight="1">
      <c r="A262" s="375"/>
      <c r="B262" s="179" t="s">
        <v>633</v>
      </c>
      <c r="C262" s="152" t="s">
        <v>1353</v>
      </c>
      <c r="D262" s="230" t="s">
        <v>1391</v>
      </c>
      <c r="E262" s="189" t="s">
        <v>1355</v>
      </c>
      <c r="F262" s="189" t="s">
        <v>567</v>
      </c>
      <c r="G262" s="272" t="s">
        <v>1601</v>
      </c>
      <c r="H262" s="266" t="s">
        <v>1422</v>
      </c>
      <c r="I262" s="139" t="s">
        <v>41</v>
      </c>
      <c r="J262" s="166"/>
      <c r="K262" s="169" t="s">
        <v>46</v>
      </c>
      <c r="L262" s="169" t="s">
        <v>46</v>
      </c>
      <c r="M262" s="169" t="s">
        <v>7</v>
      </c>
      <c r="N262" s="169" t="s">
        <v>56</v>
      </c>
      <c r="O262" s="194" t="s">
        <v>334</v>
      </c>
      <c r="P262" s="194" t="s">
        <v>81</v>
      </c>
      <c r="Q262" s="252" t="s">
        <v>86</v>
      </c>
      <c r="R262" s="252" t="s">
        <v>86</v>
      </c>
      <c r="S262" s="169" t="s">
        <v>55</v>
      </c>
      <c r="V262" s="17" t="s">
        <v>55</v>
      </c>
      <c r="W262" s="17" t="str">
        <f t="shared" si="46"/>
        <v>FunctionalPASS</v>
      </c>
      <c r="X262" s="17" t="str">
        <f t="shared" si="47"/>
        <v>FunctionalPASSFunctional</v>
      </c>
    </row>
    <row r="263" spans="1:24" ht="99.95" customHeight="1">
      <c r="A263" s="373" t="s">
        <v>1420</v>
      </c>
      <c r="B263" s="179" t="s">
        <v>633</v>
      </c>
      <c r="C263" s="152" t="s">
        <v>634</v>
      </c>
      <c r="D263" s="264" t="s">
        <v>1325</v>
      </c>
      <c r="E263" s="189" t="s">
        <v>635</v>
      </c>
      <c r="F263" s="189" t="s">
        <v>567</v>
      </c>
      <c r="G263" s="272" t="s">
        <v>1602</v>
      </c>
      <c r="H263" s="269" t="s">
        <v>1749</v>
      </c>
      <c r="I263" s="139" t="s">
        <v>41</v>
      </c>
      <c r="J263" s="166"/>
      <c r="K263" s="169" t="s">
        <v>46</v>
      </c>
      <c r="L263" s="169" t="s">
        <v>46</v>
      </c>
      <c r="M263" s="169" t="s">
        <v>7</v>
      </c>
      <c r="N263" s="169" t="s">
        <v>56</v>
      </c>
      <c r="O263" s="194" t="s">
        <v>334</v>
      </c>
      <c r="P263" s="194" t="s">
        <v>81</v>
      </c>
      <c r="Q263" s="252" t="s">
        <v>86</v>
      </c>
      <c r="R263" s="252" t="s">
        <v>86</v>
      </c>
      <c r="S263" s="169" t="s">
        <v>55</v>
      </c>
      <c r="V263" s="17" t="s">
        <v>55</v>
      </c>
      <c r="W263" s="17" t="str">
        <f t="shared" si="46"/>
        <v>FunctionalPASS</v>
      </c>
      <c r="X263" s="17" t="str">
        <f t="shared" si="47"/>
        <v>FunctionalPASSFunctional</v>
      </c>
    </row>
    <row r="264" spans="1:24" ht="99.95" customHeight="1">
      <c r="A264" s="374"/>
      <c r="B264" s="179" t="s">
        <v>633</v>
      </c>
      <c r="C264" s="152" t="s">
        <v>636</v>
      </c>
      <c r="D264" s="264" t="s">
        <v>637</v>
      </c>
      <c r="E264" s="189" t="s">
        <v>638</v>
      </c>
      <c r="F264" s="189" t="s">
        <v>567</v>
      </c>
      <c r="G264" s="272" t="s">
        <v>1603</v>
      </c>
      <c r="H264" s="269" t="s">
        <v>1506</v>
      </c>
      <c r="I264" s="139" t="s">
        <v>41</v>
      </c>
      <c r="J264" s="166"/>
      <c r="K264" s="169" t="s">
        <v>46</v>
      </c>
      <c r="L264" s="169" t="s">
        <v>46</v>
      </c>
      <c r="M264" s="169" t="s">
        <v>7</v>
      </c>
      <c r="N264" s="169" t="s">
        <v>56</v>
      </c>
      <c r="O264" s="194" t="s">
        <v>334</v>
      </c>
      <c r="P264" s="194" t="s">
        <v>81</v>
      </c>
      <c r="Q264" s="252" t="s">
        <v>86</v>
      </c>
      <c r="R264" s="252" t="s">
        <v>86</v>
      </c>
      <c r="S264" s="169" t="s">
        <v>55</v>
      </c>
      <c r="V264" s="17" t="s">
        <v>55</v>
      </c>
      <c r="W264" s="17" t="str">
        <f t="shared" si="46"/>
        <v>FunctionalPASS</v>
      </c>
      <c r="X264" s="17" t="str">
        <f t="shared" si="47"/>
        <v>FunctionalPASSFunctional</v>
      </c>
    </row>
    <row r="265" spans="1:24" ht="99.95" customHeight="1">
      <c r="A265" s="374"/>
      <c r="B265" s="179" t="s">
        <v>633</v>
      </c>
      <c r="C265" s="152" t="s">
        <v>639</v>
      </c>
      <c r="D265" s="264" t="s">
        <v>1326</v>
      </c>
      <c r="E265" s="189" t="s">
        <v>640</v>
      </c>
      <c r="F265" s="189" t="s">
        <v>567</v>
      </c>
      <c r="G265" s="272" t="s">
        <v>1604</v>
      </c>
      <c r="H265" s="269" t="s">
        <v>1506</v>
      </c>
      <c r="I265" s="139" t="s">
        <v>41</v>
      </c>
      <c r="J265" s="166"/>
      <c r="K265" s="169" t="s">
        <v>46</v>
      </c>
      <c r="L265" s="169" t="s">
        <v>46</v>
      </c>
      <c r="M265" s="169" t="s">
        <v>7</v>
      </c>
      <c r="N265" s="169" t="s">
        <v>56</v>
      </c>
      <c r="O265" s="194" t="s">
        <v>334</v>
      </c>
      <c r="P265" s="194" t="s">
        <v>81</v>
      </c>
      <c r="Q265" s="252" t="s">
        <v>86</v>
      </c>
      <c r="R265" s="252" t="s">
        <v>86</v>
      </c>
      <c r="S265" s="169" t="s">
        <v>55</v>
      </c>
      <c r="V265" s="17" t="s">
        <v>55</v>
      </c>
      <c r="W265" s="17" t="str">
        <f t="shared" si="46"/>
        <v>FunctionalPASS</v>
      </c>
      <c r="X265" s="17" t="str">
        <f t="shared" si="47"/>
        <v>FunctionalPASSFunctional</v>
      </c>
    </row>
    <row r="266" spans="1:24" ht="99.95" customHeight="1">
      <c r="A266" s="374"/>
      <c r="B266" s="179" t="s">
        <v>633</v>
      </c>
      <c r="C266" s="152" t="s">
        <v>642</v>
      </c>
      <c r="D266" s="264" t="s">
        <v>1327</v>
      </c>
      <c r="E266" s="189" t="s">
        <v>1328</v>
      </c>
      <c r="F266" s="189" t="s">
        <v>567</v>
      </c>
      <c r="G266" s="272" t="s">
        <v>1605</v>
      </c>
      <c r="H266" s="269" t="s">
        <v>1506</v>
      </c>
      <c r="I266" s="139" t="s">
        <v>41</v>
      </c>
      <c r="J266" s="166"/>
      <c r="K266" s="169" t="s">
        <v>46</v>
      </c>
      <c r="L266" s="169" t="s">
        <v>46</v>
      </c>
      <c r="M266" s="169" t="s">
        <v>7</v>
      </c>
      <c r="N266" s="169" t="s">
        <v>56</v>
      </c>
      <c r="O266" s="194" t="s">
        <v>334</v>
      </c>
      <c r="P266" s="194" t="s">
        <v>81</v>
      </c>
      <c r="Q266" s="252" t="s">
        <v>86</v>
      </c>
      <c r="R266" s="252" t="s">
        <v>86</v>
      </c>
      <c r="S266" s="169" t="s">
        <v>55</v>
      </c>
      <c r="V266" s="17" t="s">
        <v>55</v>
      </c>
      <c r="W266" s="17" t="str">
        <f t="shared" si="46"/>
        <v>FunctionalPASS</v>
      </c>
      <c r="X266" s="17" t="str">
        <f t="shared" si="47"/>
        <v>FunctionalPASSFunctional</v>
      </c>
    </row>
    <row r="267" spans="1:24" ht="99.95" customHeight="1">
      <c r="A267" s="374"/>
      <c r="B267" s="179" t="s">
        <v>633</v>
      </c>
      <c r="C267" s="152" t="s">
        <v>644</v>
      </c>
      <c r="D267" s="264" t="s">
        <v>645</v>
      </c>
      <c r="E267" s="189" t="s">
        <v>1329</v>
      </c>
      <c r="F267" s="189" t="s">
        <v>567</v>
      </c>
      <c r="G267" s="272" t="s">
        <v>1606</v>
      </c>
      <c r="H267" s="269" t="s">
        <v>1506</v>
      </c>
      <c r="I267" s="139" t="s">
        <v>41</v>
      </c>
      <c r="J267" s="166"/>
      <c r="K267" s="169" t="s">
        <v>46</v>
      </c>
      <c r="L267" s="169" t="s">
        <v>46</v>
      </c>
      <c r="M267" s="169" t="s">
        <v>7</v>
      </c>
      <c r="N267" s="169" t="s">
        <v>56</v>
      </c>
      <c r="O267" s="194" t="s">
        <v>334</v>
      </c>
      <c r="P267" s="194" t="s">
        <v>81</v>
      </c>
      <c r="Q267" s="252" t="s">
        <v>86</v>
      </c>
      <c r="R267" s="252" t="s">
        <v>86</v>
      </c>
      <c r="S267" s="169" t="s">
        <v>55</v>
      </c>
      <c r="V267" s="17" t="s">
        <v>55</v>
      </c>
      <c r="W267" s="17" t="str">
        <f t="shared" si="46"/>
        <v>FunctionalPASS</v>
      </c>
      <c r="X267" s="17" t="str">
        <f t="shared" si="47"/>
        <v>FunctionalPASSFunctional</v>
      </c>
    </row>
    <row r="268" spans="1:24" ht="99.95" customHeight="1">
      <c r="A268" s="374"/>
      <c r="B268" s="179" t="s">
        <v>633</v>
      </c>
      <c r="C268" s="152" t="s">
        <v>647</v>
      </c>
      <c r="D268" s="264" t="s">
        <v>648</v>
      </c>
      <c r="E268" s="189" t="s">
        <v>638</v>
      </c>
      <c r="F268" s="189" t="s">
        <v>567</v>
      </c>
      <c r="G268" s="272" t="s">
        <v>1607</v>
      </c>
      <c r="H268" s="269" t="s">
        <v>1506</v>
      </c>
      <c r="I268" s="139" t="s">
        <v>41</v>
      </c>
      <c r="J268" s="166"/>
      <c r="K268" s="169" t="s">
        <v>46</v>
      </c>
      <c r="L268" s="169" t="s">
        <v>46</v>
      </c>
      <c r="M268" s="169" t="s">
        <v>7</v>
      </c>
      <c r="N268" s="169" t="s">
        <v>56</v>
      </c>
      <c r="O268" s="194" t="s">
        <v>334</v>
      </c>
      <c r="P268" s="194" t="s">
        <v>81</v>
      </c>
      <c r="Q268" s="252" t="s">
        <v>86</v>
      </c>
      <c r="R268" s="252" t="s">
        <v>86</v>
      </c>
      <c r="S268" s="169" t="s">
        <v>55</v>
      </c>
      <c r="V268" s="17" t="s">
        <v>55</v>
      </c>
      <c r="W268" s="17" t="str">
        <f t="shared" si="46"/>
        <v>FunctionalPASS</v>
      </c>
      <c r="X268" s="17" t="str">
        <f t="shared" si="47"/>
        <v>FunctionalPASSFunctional</v>
      </c>
    </row>
    <row r="269" spans="1:24" ht="99.95" customHeight="1">
      <c r="A269" s="374"/>
      <c r="B269" s="179" t="s">
        <v>633</v>
      </c>
      <c r="C269" s="152" t="s">
        <v>650</v>
      </c>
      <c r="D269" s="264" t="s">
        <v>1330</v>
      </c>
      <c r="E269" s="189" t="s">
        <v>651</v>
      </c>
      <c r="F269" s="189" t="s">
        <v>567</v>
      </c>
      <c r="G269" s="272" t="s">
        <v>1608</v>
      </c>
      <c r="H269" s="269" t="s">
        <v>1506</v>
      </c>
      <c r="I269" s="139" t="s">
        <v>41</v>
      </c>
      <c r="J269" s="166"/>
      <c r="K269" s="169" t="s">
        <v>46</v>
      </c>
      <c r="L269" s="169" t="s">
        <v>46</v>
      </c>
      <c r="M269" s="169" t="s">
        <v>7</v>
      </c>
      <c r="N269" s="169" t="s">
        <v>56</v>
      </c>
      <c r="O269" s="194" t="s">
        <v>334</v>
      </c>
      <c r="P269" s="194" t="s">
        <v>81</v>
      </c>
      <c r="Q269" s="252" t="s">
        <v>86</v>
      </c>
      <c r="R269" s="252" t="s">
        <v>86</v>
      </c>
      <c r="S269" s="169" t="s">
        <v>55</v>
      </c>
      <c r="V269" s="17" t="s">
        <v>55</v>
      </c>
      <c r="W269" s="17" t="str">
        <f t="shared" si="46"/>
        <v>FunctionalPASS</v>
      </c>
      <c r="X269" s="17" t="str">
        <f t="shared" si="47"/>
        <v>FunctionalPASSFunctional</v>
      </c>
    </row>
    <row r="270" spans="1:24" ht="99.95" customHeight="1">
      <c r="A270" s="374"/>
      <c r="B270" s="179" t="s">
        <v>633</v>
      </c>
      <c r="C270" s="152" t="s">
        <v>653</v>
      </c>
      <c r="D270" s="264" t="s">
        <v>1331</v>
      </c>
      <c r="E270" s="189" t="s">
        <v>654</v>
      </c>
      <c r="F270" s="189" t="s">
        <v>567</v>
      </c>
      <c r="G270" s="272" t="s">
        <v>1609</v>
      </c>
      <c r="H270" s="269" t="s">
        <v>1506</v>
      </c>
      <c r="I270" s="139" t="s">
        <v>41</v>
      </c>
      <c r="J270" s="166"/>
      <c r="K270" s="169" t="s">
        <v>46</v>
      </c>
      <c r="L270" s="169" t="s">
        <v>46</v>
      </c>
      <c r="M270" s="169" t="s">
        <v>7</v>
      </c>
      <c r="N270" s="169" t="s">
        <v>56</v>
      </c>
      <c r="O270" s="194" t="s">
        <v>334</v>
      </c>
      <c r="P270" s="194" t="s">
        <v>81</v>
      </c>
      <c r="Q270" s="252" t="s">
        <v>86</v>
      </c>
      <c r="R270" s="252" t="s">
        <v>86</v>
      </c>
      <c r="S270" s="169" t="s">
        <v>55</v>
      </c>
      <c r="V270" s="17" t="s">
        <v>55</v>
      </c>
      <c r="W270" s="17" t="str">
        <f t="shared" si="46"/>
        <v>FunctionalPASS</v>
      </c>
      <c r="X270" s="17" t="str">
        <f t="shared" si="47"/>
        <v>FunctionalPASSFunctional</v>
      </c>
    </row>
    <row r="271" spans="1:24" ht="99.95" customHeight="1">
      <c r="A271" s="374"/>
      <c r="B271" s="179" t="s">
        <v>633</v>
      </c>
      <c r="C271" s="152" t="s">
        <v>656</v>
      </c>
      <c r="D271" s="264" t="s">
        <v>1332</v>
      </c>
      <c r="E271" s="189" t="s">
        <v>657</v>
      </c>
      <c r="F271" s="189" t="s">
        <v>567</v>
      </c>
      <c r="G271" s="272" t="s">
        <v>1610</v>
      </c>
      <c r="H271" s="269" t="s">
        <v>1506</v>
      </c>
      <c r="I271" s="139" t="s">
        <v>41</v>
      </c>
      <c r="J271" s="166"/>
      <c r="K271" s="169" t="s">
        <v>46</v>
      </c>
      <c r="L271" s="169" t="s">
        <v>46</v>
      </c>
      <c r="M271" s="169" t="s">
        <v>7</v>
      </c>
      <c r="N271" s="169" t="s">
        <v>56</v>
      </c>
      <c r="O271" s="194" t="s">
        <v>334</v>
      </c>
      <c r="P271" s="194" t="s">
        <v>81</v>
      </c>
      <c r="Q271" s="252" t="s">
        <v>86</v>
      </c>
      <c r="R271" s="252" t="s">
        <v>86</v>
      </c>
      <c r="S271" s="169" t="s">
        <v>55</v>
      </c>
      <c r="V271" s="17" t="s">
        <v>55</v>
      </c>
      <c r="W271" s="17" t="str">
        <f t="shared" si="46"/>
        <v>FunctionalPASS</v>
      </c>
      <c r="X271" s="17" t="str">
        <f t="shared" si="47"/>
        <v>FunctionalPASSFunctional</v>
      </c>
    </row>
    <row r="272" spans="1:24" ht="99.95" customHeight="1">
      <c r="A272" s="374"/>
      <c r="B272" s="179" t="s">
        <v>633</v>
      </c>
      <c r="C272" s="152" t="s">
        <v>1333</v>
      </c>
      <c r="D272" s="264" t="s">
        <v>1334</v>
      </c>
      <c r="E272" s="189" t="s">
        <v>1335</v>
      </c>
      <c r="F272" s="189" t="s">
        <v>567</v>
      </c>
      <c r="G272" s="272" t="s">
        <v>1611</v>
      </c>
      <c r="H272" s="269" t="s">
        <v>1506</v>
      </c>
      <c r="I272" s="139" t="s">
        <v>41</v>
      </c>
      <c r="J272" s="166"/>
      <c r="K272" s="169" t="s">
        <v>46</v>
      </c>
      <c r="L272" s="169" t="s">
        <v>46</v>
      </c>
      <c r="M272" s="169" t="s">
        <v>7</v>
      </c>
      <c r="N272" s="169" t="s">
        <v>56</v>
      </c>
      <c r="O272" s="194" t="s">
        <v>334</v>
      </c>
      <c r="P272" s="194" t="s">
        <v>81</v>
      </c>
      <c r="Q272" s="252" t="s">
        <v>86</v>
      </c>
      <c r="R272" s="252" t="s">
        <v>86</v>
      </c>
      <c r="S272" s="169" t="s">
        <v>55</v>
      </c>
      <c r="V272" s="17" t="s">
        <v>55</v>
      </c>
      <c r="W272" s="17" t="str">
        <f t="shared" si="46"/>
        <v>FunctionalPASS</v>
      </c>
      <c r="X272" s="17" t="str">
        <f t="shared" si="47"/>
        <v>FunctionalPASSFunctional</v>
      </c>
    </row>
    <row r="273" spans="1:24" ht="99.95" customHeight="1">
      <c r="A273" s="374"/>
      <c r="B273" s="179" t="s">
        <v>633</v>
      </c>
      <c r="C273" s="152" t="s">
        <v>1336</v>
      </c>
      <c r="D273" s="264" t="s">
        <v>1337</v>
      </c>
      <c r="E273" s="189" t="s">
        <v>1338</v>
      </c>
      <c r="F273" s="189" t="s">
        <v>567</v>
      </c>
      <c r="G273" s="272" t="s">
        <v>1612</v>
      </c>
      <c r="H273" s="269" t="s">
        <v>1506</v>
      </c>
      <c r="I273" s="139" t="s">
        <v>41</v>
      </c>
      <c r="J273" s="166"/>
      <c r="K273" s="169" t="s">
        <v>46</v>
      </c>
      <c r="L273" s="169" t="s">
        <v>46</v>
      </c>
      <c r="M273" s="169" t="s">
        <v>7</v>
      </c>
      <c r="N273" s="169" t="s">
        <v>56</v>
      </c>
      <c r="O273" s="194" t="s">
        <v>334</v>
      </c>
      <c r="P273" s="194" t="s">
        <v>81</v>
      </c>
      <c r="Q273" s="252" t="s">
        <v>86</v>
      </c>
      <c r="R273" s="252" t="s">
        <v>86</v>
      </c>
      <c r="S273" s="169" t="s">
        <v>55</v>
      </c>
      <c r="V273" s="17" t="s">
        <v>55</v>
      </c>
      <c r="W273" s="17" t="str">
        <f t="shared" si="46"/>
        <v>FunctionalPASS</v>
      </c>
      <c r="X273" s="17" t="str">
        <f t="shared" si="47"/>
        <v>FunctionalPASSFunctional</v>
      </c>
    </row>
    <row r="274" spans="1:24" ht="99.95" customHeight="1">
      <c r="A274" s="374"/>
      <c r="B274" s="179" t="s">
        <v>633</v>
      </c>
      <c r="C274" s="152" t="s">
        <v>1339</v>
      </c>
      <c r="D274" s="264" t="s">
        <v>1340</v>
      </c>
      <c r="E274" s="189" t="s">
        <v>1341</v>
      </c>
      <c r="F274" s="189" t="s">
        <v>567</v>
      </c>
      <c r="G274" s="272" t="s">
        <v>1613</v>
      </c>
      <c r="H274" s="269" t="s">
        <v>1506</v>
      </c>
      <c r="I274" s="139" t="s">
        <v>41</v>
      </c>
      <c r="J274" s="166"/>
      <c r="K274" s="169" t="s">
        <v>46</v>
      </c>
      <c r="L274" s="169" t="s">
        <v>46</v>
      </c>
      <c r="M274" s="169" t="s">
        <v>7</v>
      </c>
      <c r="N274" s="169" t="s">
        <v>56</v>
      </c>
      <c r="O274" s="194" t="s">
        <v>334</v>
      </c>
      <c r="P274" s="194" t="s">
        <v>81</v>
      </c>
      <c r="Q274" s="252" t="s">
        <v>86</v>
      </c>
      <c r="R274" s="252" t="s">
        <v>86</v>
      </c>
      <c r="S274" s="169" t="s">
        <v>55</v>
      </c>
      <c r="V274" s="17" t="s">
        <v>55</v>
      </c>
      <c r="W274" s="17" t="str">
        <f t="shared" si="46"/>
        <v>FunctionalPASS</v>
      </c>
      <c r="X274" s="17" t="str">
        <f t="shared" si="47"/>
        <v>FunctionalPASSFunctional</v>
      </c>
    </row>
    <row r="275" spans="1:24" ht="99.95" customHeight="1">
      <c r="A275" s="374"/>
      <c r="B275" s="179" t="s">
        <v>633</v>
      </c>
      <c r="C275" s="152" t="s">
        <v>1342</v>
      </c>
      <c r="D275" s="264" t="s">
        <v>1343</v>
      </c>
      <c r="E275" s="189" t="s">
        <v>1344</v>
      </c>
      <c r="F275" s="189" t="s">
        <v>567</v>
      </c>
      <c r="G275" s="272" t="s">
        <v>1614</v>
      </c>
      <c r="H275" s="269" t="s">
        <v>1506</v>
      </c>
      <c r="I275" s="139" t="s">
        <v>41</v>
      </c>
      <c r="J275" s="166"/>
      <c r="K275" s="169" t="s">
        <v>46</v>
      </c>
      <c r="L275" s="169" t="s">
        <v>46</v>
      </c>
      <c r="M275" s="169" t="s">
        <v>7</v>
      </c>
      <c r="N275" s="169" t="s">
        <v>56</v>
      </c>
      <c r="O275" s="194" t="s">
        <v>334</v>
      </c>
      <c r="P275" s="194" t="s">
        <v>81</v>
      </c>
      <c r="Q275" s="252" t="s">
        <v>86</v>
      </c>
      <c r="R275" s="252" t="s">
        <v>86</v>
      </c>
      <c r="S275" s="169" t="s">
        <v>55</v>
      </c>
      <c r="V275" s="17" t="s">
        <v>55</v>
      </c>
      <c r="W275" s="17" t="str">
        <f t="shared" si="46"/>
        <v>FunctionalPASS</v>
      </c>
      <c r="X275" s="17" t="str">
        <f t="shared" si="47"/>
        <v>FunctionalPASSFunctional</v>
      </c>
    </row>
    <row r="276" spans="1:24" ht="99.95" customHeight="1">
      <c r="A276" s="374"/>
      <c r="B276" s="179" t="s">
        <v>633</v>
      </c>
      <c r="C276" s="152" t="s">
        <v>1345</v>
      </c>
      <c r="D276" s="264" t="s">
        <v>1346</v>
      </c>
      <c r="E276" s="189" t="s">
        <v>1347</v>
      </c>
      <c r="F276" s="189" t="s">
        <v>567</v>
      </c>
      <c r="G276" s="272" t="s">
        <v>1615</v>
      </c>
      <c r="H276" s="269" t="s">
        <v>1506</v>
      </c>
      <c r="I276" s="139" t="s">
        <v>41</v>
      </c>
      <c r="J276" s="166"/>
      <c r="K276" s="169" t="s">
        <v>46</v>
      </c>
      <c r="L276" s="169" t="s">
        <v>46</v>
      </c>
      <c r="M276" s="169" t="s">
        <v>7</v>
      </c>
      <c r="N276" s="169" t="s">
        <v>56</v>
      </c>
      <c r="O276" s="194" t="s">
        <v>334</v>
      </c>
      <c r="P276" s="194" t="s">
        <v>81</v>
      </c>
      <c r="Q276" s="252" t="s">
        <v>86</v>
      </c>
      <c r="R276" s="252" t="s">
        <v>86</v>
      </c>
      <c r="S276" s="169" t="s">
        <v>55</v>
      </c>
      <c r="V276" s="17" t="s">
        <v>55</v>
      </c>
      <c r="W276" s="17" t="str">
        <f t="shared" si="46"/>
        <v>FunctionalPASS</v>
      </c>
      <c r="X276" s="17" t="str">
        <f t="shared" si="47"/>
        <v>FunctionalPASSFunctional</v>
      </c>
    </row>
    <row r="277" spans="1:24" ht="99.95" customHeight="1">
      <c r="A277" s="374"/>
      <c r="B277" s="179" t="s">
        <v>633</v>
      </c>
      <c r="C277" s="152" t="s">
        <v>1348</v>
      </c>
      <c r="D277" s="264" t="s">
        <v>1349</v>
      </c>
      <c r="E277" s="189" t="s">
        <v>1350</v>
      </c>
      <c r="F277" s="189" t="s">
        <v>567</v>
      </c>
      <c r="G277" s="272" t="s">
        <v>1616</v>
      </c>
      <c r="H277" s="269" t="s">
        <v>1506</v>
      </c>
      <c r="I277" s="139" t="s">
        <v>41</v>
      </c>
      <c r="J277" s="166"/>
      <c r="K277" s="169" t="s">
        <v>46</v>
      </c>
      <c r="L277" s="169" t="s">
        <v>46</v>
      </c>
      <c r="M277" s="169" t="s">
        <v>7</v>
      </c>
      <c r="N277" s="169" t="s">
        <v>56</v>
      </c>
      <c r="O277" s="194" t="s">
        <v>334</v>
      </c>
      <c r="P277" s="194" t="s">
        <v>81</v>
      </c>
      <c r="Q277" s="252" t="s">
        <v>86</v>
      </c>
      <c r="R277" s="252" t="s">
        <v>86</v>
      </c>
      <c r="S277" s="169" t="s">
        <v>55</v>
      </c>
      <c r="V277" s="17" t="s">
        <v>55</v>
      </c>
      <c r="W277" s="17" t="str">
        <f t="shared" si="46"/>
        <v>FunctionalPASS</v>
      </c>
      <c r="X277" s="17" t="str">
        <f t="shared" si="47"/>
        <v>FunctionalPASSFunctional</v>
      </c>
    </row>
    <row r="278" spans="1:24" ht="99.95" customHeight="1">
      <c r="A278" s="374"/>
      <c r="B278" s="179" t="s">
        <v>633</v>
      </c>
      <c r="C278" s="152" t="s">
        <v>1351</v>
      </c>
      <c r="D278" s="264" t="s">
        <v>1352</v>
      </c>
      <c r="E278" s="189" t="s">
        <v>1350</v>
      </c>
      <c r="F278" s="189" t="s">
        <v>567</v>
      </c>
      <c r="G278" s="272" t="s">
        <v>1617</v>
      </c>
      <c r="H278" s="269" t="s">
        <v>1506</v>
      </c>
      <c r="I278" s="139" t="s">
        <v>41</v>
      </c>
      <c r="J278" s="166"/>
      <c r="K278" s="169" t="s">
        <v>46</v>
      </c>
      <c r="L278" s="169" t="s">
        <v>46</v>
      </c>
      <c r="M278" s="169" t="s">
        <v>7</v>
      </c>
      <c r="N278" s="169" t="s">
        <v>56</v>
      </c>
      <c r="O278" s="194" t="s">
        <v>334</v>
      </c>
      <c r="P278" s="194" t="s">
        <v>81</v>
      </c>
      <c r="Q278" s="252" t="s">
        <v>86</v>
      </c>
      <c r="R278" s="252" t="s">
        <v>86</v>
      </c>
      <c r="S278" s="169" t="s">
        <v>55</v>
      </c>
      <c r="V278" s="17" t="s">
        <v>55</v>
      </c>
      <c r="W278" s="17" t="str">
        <f t="shared" si="46"/>
        <v>FunctionalPASS</v>
      </c>
      <c r="X278" s="17" t="str">
        <f t="shared" si="47"/>
        <v>FunctionalPASSFunctional</v>
      </c>
    </row>
    <row r="279" spans="1:24" ht="99.95" customHeight="1">
      <c r="A279" s="375"/>
      <c r="B279" s="179" t="s">
        <v>633</v>
      </c>
      <c r="C279" s="152" t="s">
        <v>1353</v>
      </c>
      <c r="D279" s="264" t="s">
        <v>1354</v>
      </c>
      <c r="E279" s="189" t="s">
        <v>1355</v>
      </c>
      <c r="F279" s="189" t="s">
        <v>567</v>
      </c>
      <c r="G279" s="272" t="s">
        <v>1618</v>
      </c>
      <c r="H279" s="269" t="s">
        <v>1506</v>
      </c>
      <c r="I279" s="139" t="s">
        <v>41</v>
      </c>
      <c r="J279" s="166"/>
      <c r="K279" s="169" t="s">
        <v>46</v>
      </c>
      <c r="L279" s="169" t="s">
        <v>46</v>
      </c>
      <c r="M279" s="169" t="s">
        <v>7</v>
      </c>
      <c r="N279" s="169" t="s">
        <v>56</v>
      </c>
      <c r="O279" s="194" t="s">
        <v>334</v>
      </c>
      <c r="P279" s="194" t="s">
        <v>81</v>
      </c>
      <c r="Q279" s="252" t="s">
        <v>86</v>
      </c>
      <c r="R279" s="252" t="s">
        <v>86</v>
      </c>
      <c r="S279" s="169" t="s">
        <v>55</v>
      </c>
      <c r="V279" s="17" t="s">
        <v>55</v>
      </c>
      <c r="W279" s="17" t="str">
        <f t="shared" si="46"/>
        <v>FunctionalPASS</v>
      </c>
      <c r="X279" s="17" t="str">
        <f t="shared" si="47"/>
        <v>FunctionalPASSFunctional</v>
      </c>
    </row>
    <row r="280" spans="1:24" ht="99.95" customHeight="1">
      <c r="A280" s="373" t="s">
        <v>1421</v>
      </c>
      <c r="B280" s="179" t="s">
        <v>633</v>
      </c>
      <c r="C280" s="152" t="s">
        <v>634</v>
      </c>
      <c r="D280" s="264" t="s">
        <v>1325</v>
      </c>
      <c r="E280" s="189" t="s">
        <v>635</v>
      </c>
      <c r="F280" s="189" t="s">
        <v>567</v>
      </c>
      <c r="G280" s="272" t="s">
        <v>1619</v>
      </c>
      <c r="H280" s="269" t="s">
        <v>1749</v>
      </c>
      <c r="I280" s="139" t="s">
        <v>41</v>
      </c>
      <c r="J280" s="166"/>
      <c r="K280" s="169" t="s">
        <v>46</v>
      </c>
      <c r="L280" s="169" t="s">
        <v>46</v>
      </c>
      <c r="M280" s="169" t="s">
        <v>7</v>
      </c>
      <c r="N280" s="169" t="s">
        <v>56</v>
      </c>
      <c r="O280" s="194" t="s">
        <v>334</v>
      </c>
      <c r="P280" s="194" t="s">
        <v>81</v>
      </c>
      <c r="Q280" s="252" t="s">
        <v>86</v>
      </c>
      <c r="R280" s="252" t="s">
        <v>86</v>
      </c>
      <c r="S280" s="169" t="s">
        <v>55</v>
      </c>
      <c r="V280" s="17" t="s">
        <v>55</v>
      </c>
      <c r="W280" s="17" t="str">
        <f t="shared" ref="W280:W342" si="48">V280&amp;I280</f>
        <v>FunctionalPASS</v>
      </c>
      <c r="X280" s="17" t="str">
        <f t="shared" ref="X280:X342" si="49">W280&amp;S280</f>
        <v>FunctionalPASSFunctional</v>
      </c>
    </row>
    <row r="281" spans="1:24" ht="99.95" customHeight="1">
      <c r="A281" s="374"/>
      <c r="B281" s="179" t="s">
        <v>633</v>
      </c>
      <c r="C281" s="152" t="s">
        <v>636</v>
      </c>
      <c r="D281" s="264" t="s">
        <v>637</v>
      </c>
      <c r="E281" s="189" t="s">
        <v>638</v>
      </c>
      <c r="F281" s="189" t="s">
        <v>567</v>
      </c>
      <c r="G281" s="272" t="s">
        <v>1620</v>
      </c>
      <c r="H281" s="269" t="s">
        <v>1506</v>
      </c>
      <c r="I281" s="139" t="s">
        <v>41</v>
      </c>
      <c r="J281" s="166"/>
      <c r="K281" s="169" t="s">
        <v>46</v>
      </c>
      <c r="L281" s="169" t="s">
        <v>46</v>
      </c>
      <c r="M281" s="169" t="s">
        <v>7</v>
      </c>
      <c r="N281" s="169" t="s">
        <v>56</v>
      </c>
      <c r="O281" s="194" t="s">
        <v>334</v>
      </c>
      <c r="P281" s="194" t="s">
        <v>81</v>
      </c>
      <c r="Q281" s="252" t="s">
        <v>86</v>
      </c>
      <c r="R281" s="252" t="s">
        <v>86</v>
      </c>
      <c r="S281" s="169" t="s">
        <v>55</v>
      </c>
      <c r="V281" s="17" t="s">
        <v>55</v>
      </c>
      <c r="W281" s="17" t="str">
        <f t="shared" si="48"/>
        <v>FunctionalPASS</v>
      </c>
      <c r="X281" s="17" t="str">
        <f t="shared" si="49"/>
        <v>FunctionalPASSFunctional</v>
      </c>
    </row>
    <row r="282" spans="1:24" ht="99.95" customHeight="1">
      <c r="A282" s="374"/>
      <c r="B282" s="179" t="s">
        <v>633</v>
      </c>
      <c r="C282" s="152" t="s">
        <v>639</v>
      </c>
      <c r="D282" s="264" t="s">
        <v>1326</v>
      </c>
      <c r="E282" s="189" t="s">
        <v>640</v>
      </c>
      <c r="F282" s="189" t="s">
        <v>567</v>
      </c>
      <c r="G282" s="272" t="s">
        <v>1621</v>
      </c>
      <c r="H282" s="269" t="s">
        <v>1506</v>
      </c>
      <c r="I282" s="139" t="s">
        <v>41</v>
      </c>
      <c r="J282" s="166"/>
      <c r="K282" s="169" t="s">
        <v>46</v>
      </c>
      <c r="L282" s="169" t="s">
        <v>46</v>
      </c>
      <c r="M282" s="169" t="s">
        <v>7</v>
      </c>
      <c r="N282" s="169" t="s">
        <v>56</v>
      </c>
      <c r="O282" s="194" t="s">
        <v>334</v>
      </c>
      <c r="P282" s="194" t="s">
        <v>81</v>
      </c>
      <c r="Q282" s="252" t="s">
        <v>86</v>
      </c>
      <c r="R282" s="252" t="s">
        <v>86</v>
      </c>
      <c r="S282" s="169" t="s">
        <v>55</v>
      </c>
      <c r="V282" s="17" t="s">
        <v>55</v>
      </c>
      <c r="W282" s="17" t="str">
        <f t="shared" si="48"/>
        <v>FunctionalPASS</v>
      </c>
      <c r="X282" s="17" t="str">
        <f t="shared" si="49"/>
        <v>FunctionalPASSFunctional</v>
      </c>
    </row>
    <row r="283" spans="1:24" ht="99.95" customHeight="1">
      <c r="A283" s="374"/>
      <c r="B283" s="179" t="s">
        <v>633</v>
      </c>
      <c r="C283" s="152" t="s">
        <v>642</v>
      </c>
      <c r="D283" s="264" t="s">
        <v>1327</v>
      </c>
      <c r="E283" s="189" t="s">
        <v>1328</v>
      </c>
      <c r="F283" s="189" t="s">
        <v>567</v>
      </c>
      <c r="G283" s="272" t="s">
        <v>1622</v>
      </c>
      <c r="H283" s="269" t="s">
        <v>1506</v>
      </c>
      <c r="I283" s="139" t="s">
        <v>41</v>
      </c>
      <c r="J283" s="166"/>
      <c r="K283" s="169" t="s">
        <v>46</v>
      </c>
      <c r="L283" s="169" t="s">
        <v>46</v>
      </c>
      <c r="M283" s="169" t="s">
        <v>7</v>
      </c>
      <c r="N283" s="169" t="s">
        <v>56</v>
      </c>
      <c r="O283" s="194" t="s">
        <v>334</v>
      </c>
      <c r="P283" s="194" t="s">
        <v>81</v>
      </c>
      <c r="Q283" s="252" t="s">
        <v>86</v>
      </c>
      <c r="R283" s="252" t="s">
        <v>86</v>
      </c>
      <c r="S283" s="169" t="s">
        <v>55</v>
      </c>
      <c r="V283" s="17" t="s">
        <v>55</v>
      </c>
      <c r="W283" s="17" t="str">
        <f t="shared" si="48"/>
        <v>FunctionalPASS</v>
      </c>
      <c r="X283" s="17" t="str">
        <f t="shared" si="49"/>
        <v>FunctionalPASSFunctional</v>
      </c>
    </row>
    <row r="284" spans="1:24" ht="99.95" customHeight="1">
      <c r="A284" s="374"/>
      <c r="B284" s="179" t="s">
        <v>633</v>
      </c>
      <c r="C284" s="152" t="s">
        <v>644</v>
      </c>
      <c r="D284" s="264" t="s">
        <v>645</v>
      </c>
      <c r="E284" s="189" t="s">
        <v>1329</v>
      </c>
      <c r="F284" s="189" t="s">
        <v>567</v>
      </c>
      <c r="G284" s="272" t="s">
        <v>1623</v>
      </c>
      <c r="H284" s="269" t="s">
        <v>1506</v>
      </c>
      <c r="I284" s="139" t="s">
        <v>41</v>
      </c>
      <c r="J284" s="166"/>
      <c r="K284" s="169" t="s">
        <v>46</v>
      </c>
      <c r="L284" s="169" t="s">
        <v>46</v>
      </c>
      <c r="M284" s="169" t="s">
        <v>7</v>
      </c>
      <c r="N284" s="169" t="s">
        <v>56</v>
      </c>
      <c r="O284" s="194" t="s">
        <v>334</v>
      </c>
      <c r="P284" s="194" t="s">
        <v>81</v>
      </c>
      <c r="Q284" s="252" t="s">
        <v>86</v>
      </c>
      <c r="R284" s="252" t="s">
        <v>86</v>
      </c>
      <c r="S284" s="169" t="s">
        <v>55</v>
      </c>
      <c r="V284" s="17" t="s">
        <v>55</v>
      </c>
      <c r="W284" s="17" t="str">
        <f t="shared" si="48"/>
        <v>FunctionalPASS</v>
      </c>
      <c r="X284" s="17" t="str">
        <f t="shared" si="49"/>
        <v>FunctionalPASSFunctional</v>
      </c>
    </row>
    <row r="285" spans="1:24" ht="99.95" customHeight="1">
      <c r="A285" s="374"/>
      <c r="B285" s="179" t="s">
        <v>633</v>
      </c>
      <c r="C285" s="152" t="s">
        <v>647</v>
      </c>
      <c r="D285" s="264" t="s">
        <v>648</v>
      </c>
      <c r="E285" s="189" t="s">
        <v>638</v>
      </c>
      <c r="F285" s="189" t="s">
        <v>567</v>
      </c>
      <c r="G285" s="272" t="s">
        <v>1624</v>
      </c>
      <c r="H285" s="269" t="s">
        <v>1506</v>
      </c>
      <c r="I285" s="139" t="s">
        <v>41</v>
      </c>
      <c r="J285" s="166"/>
      <c r="K285" s="169" t="s">
        <v>46</v>
      </c>
      <c r="L285" s="169" t="s">
        <v>46</v>
      </c>
      <c r="M285" s="169" t="s">
        <v>7</v>
      </c>
      <c r="N285" s="169" t="s">
        <v>56</v>
      </c>
      <c r="O285" s="194" t="s">
        <v>334</v>
      </c>
      <c r="P285" s="194" t="s">
        <v>81</v>
      </c>
      <c r="Q285" s="252" t="s">
        <v>86</v>
      </c>
      <c r="R285" s="252" t="s">
        <v>86</v>
      </c>
      <c r="S285" s="169" t="s">
        <v>55</v>
      </c>
      <c r="V285" s="17" t="s">
        <v>55</v>
      </c>
      <c r="W285" s="17" t="str">
        <f t="shared" si="48"/>
        <v>FunctionalPASS</v>
      </c>
      <c r="X285" s="17" t="str">
        <f t="shared" si="49"/>
        <v>FunctionalPASSFunctional</v>
      </c>
    </row>
    <row r="286" spans="1:24" ht="99.95" customHeight="1">
      <c r="A286" s="374"/>
      <c r="B286" s="179" t="s">
        <v>633</v>
      </c>
      <c r="C286" s="152" t="s">
        <v>650</v>
      </c>
      <c r="D286" s="264" t="s">
        <v>1330</v>
      </c>
      <c r="E286" s="189" t="s">
        <v>651</v>
      </c>
      <c r="F286" s="189" t="s">
        <v>567</v>
      </c>
      <c r="G286" s="272" t="s">
        <v>1625</v>
      </c>
      <c r="H286" s="269" t="s">
        <v>1506</v>
      </c>
      <c r="I286" s="139" t="s">
        <v>41</v>
      </c>
      <c r="J286" s="166"/>
      <c r="K286" s="169" t="s">
        <v>46</v>
      </c>
      <c r="L286" s="169" t="s">
        <v>46</v>
      </c>
      <c r="M286" s="169" t="s">
        <v>7</v>
      </c>
      <c r="N286" s="169" t="s">
        <v>56</v>
      </c>
      <c r="O286" s="194" t="s">
        <v>334</v>
      </c>
      <c r="P286" s="194" t="s">
        <v>81</v>
      </c>
      <c r="Q286" s="252" t="s">
        <v>86</v>
      </c>
      <c r="R286" s="252" t="s">
        <v>86</v>
      </c>
      <c r="S286" s="169" t="s">
        <v>55</v>
      </c>
      <c r="V286" s="17" t="s">
        <v>55</v>
      </c>
      <c r="W286" s="17" t="str">
        <f t="shared" si="48"/>
        <v>FunctionalPASS</v>
      </c>
      <c r="X286" s="17" t="str">
        <f t="shared" si="49"/>
        <v>FunctionalPASSFunctional</v>
      </c>
    </row>
    <row r="287" spans="1:24" ht="99.95" customHeight="1">
      <c r="A287" s="374"/>
      <c r="B287" s="179" t="s">
        <v>633</v>
      </c>
      <c r="C287" s="152" t="s">
        <v>653</v>
      </c>
      <c r="D287" s="264" t="s">
        <v>1331</v>
      </c>
      <c r="E287" s="189" t="s">
        <v>654</v>
      </c>
      <c r="F287" s="189" t="s">
        <v>567</v>
      </c>
      <c r="G287" s="272" t="s">
        <v>1626</v>
      </c>
      <c r="H287" s="269" t="s">
        <v>1506</v>
      </c>
      <c r="I287" s="139" t="s">
        <v>41</v>
      </c>
      <c r="J287" s="166"/>
      <c r="K287" s="169" t="s">
        <v>46</v>
      </c>
      <c r="L287" s="169" t="s">
        <v>46</v>
      </c>
      <c r="M287" s="169" t="s">
        <v>7</v>
      </c>
      <c r="N287" s="169" t="s">
        <v>56</v>
      </c>
      <c r="O287" s="194" t="s">
        <v>334</v>
      </c>
      <c r="P287" s="194" t="s">
        <v>81</v>
      </c>
      <c r="Q287" s="252" t="s">
        <v>86</v>
      </c>
      <c r="R287" s="252" t="s">
        <v>86</v>
      </c>
      <c r="S287" s="169" t="s">
        <v>55</v>
      </c>
      <c r="V287" s="17" t="s">
        <v>55</v>
      </c>
      <c r="W287" s="17" t="str">
        <f t="shared" si="48"/>
        <v>FunctionalPASS</v>
      </c>
      <c r="X287" s="17" t="str">
        <f t="shared" si="49"/>
        <v>FunctionalPASSFunctional</v>
      </c>
    </row>
    <row r="288" spans="1:24" ht="99.95" customHeight="1">
      <c r="A288" s="374"/>
      <c r="B288" s="179" t="s">
        <v>633</v>
      </c>
      <c r="C288" s="152" t="s">
        <v>656</v>
      </c>
      <c r="D288" s="264" t="s">
        <v>1332</v>
      </c>
      <c r="E288" s="189" t="s">
        <v>657</v>
      </c>
      <c r="F288" s="189" t="s">
        <v>567</v>
      </c>
      <c r="G288" s="272" t="s">
        <v>1627</v>
      </c>
      <c r="H288" s="269" t="s">
        <v>1506</v>
      </c>
      <c r="I288" s="139" t="s">
        <v>41</v>
      </c>
      <c r="J288" s="166"/>
      <c r="K288" s="169" t="s">
        <v>46</v>
      </c>
      <c r="L288" s="169" t="s">
        <v>46</v>
      </c>
      <c r="M288" s="169" t="s">
        <v>7</v>
      </c>
      <c r="N288" s="169" t="s">
        <v>56</v>
      </c>
      <c r="O288" s="194" t="s">
        <v>334</v>
      </c>
      <c r="P288" s="194" t="s">
        <v>81</v>
      </c>
      <c r="Q288" s="252" t="s">
        <v>86</v>
      </c>
      <c r="R288" s="252" t="s">
        <v>86</v>
      </c>
      <c r="S288" s="169" t="s">
        <v>55</v>
      </c>
      <c r="V288" s="17" t="s">
        <v>55</v>
      </c>
      <c r="W288" s="17" t="str">
        <f t="shared" si="48"/>
        <v>FunctionalPASS</v>
      </c>
      <c r="X288" s="17" t="str">
        <f t="shared" si="49"/>
        <v>FunctionalPASSFunctional</v>
      </c>
    </row>
    <row r="289" spans="1:24" ht="99.95" customHeight="1">
      <c r="A289" s="374"/>
      <c r="B289" s="179" t="s">
        <v>633</v>
      </c>
      <c r="C289" s="152" t="s">
        <v>1333</v>
      </c>
      <c r="D289" s="264" t="s">
        <v>1334</v>
      </c>
      <c r="E289" s="189" t="s">
        <v>1335</v>
      </c>
      <c r="F289" s="189" t="s">
        <v>567</v>
      </c>
      <c r="G289" s="272" t="s">
        <v>1628</v>
      </c>
      <c r="H289" s="269" t="s">
        <v>1506</v>
      </c>
      <c r="I289" s="139" t="s">
        <v>41</v>
      </c>
      <c r="J289" s="166"/>
      <c r="K289" s="169" t="s">
        <v>46</v>
      </c>
      <c r="L289" s="169" t="s">
        <v>46</v>
      </c>
      <c r="M289" s="169" t="s">
        <v>7</v>
      </c>
      <c r="N289" s="169" t="s">
        <v>56</v>
      </c>
      <c r="O289" s="194" t="s">
        <v>334</v>
      </c>
      <c r="P289" s="194" t="s">
        <v>81</v>
      </c>
      <c r="Q289" s="252" t="s">
        <v>86</v>
      </c>
      <c r="R289" s="252" t="s">
        <v>86</v>
      </c>
      <c r="S289" s="169" t="s">
        <v>55</v>
      </c>
      <c r="V289" s="17" t="s">
        <v>55</v>
      </c>
      <c r="W289" s="17" t="str">
        <f t="shared" si="48"/>
        <v>FunctionalPASS</v>
      </c>
      <c r="X289" s="17" t="str">
        <f t="shared" si="49"/>
        <v>FunctionalPASSFunctional</v>
      </c>
    </row>
    <row r="290" spans="1:24" ht="99.95" customHeight="1">
      <c r="A290" s="374"/>
      <c r="B290" s="179" t="s">
        <v>633</v>
      </c>
      <c r="C290" s="152" t="s">
        <v>1336</v>
      </c>
      <c r="D290" s="264" t="s">
        <v>1337</v>
      </c>
      <c r="E290" s="189" t="s">
        <v>1338</v>
      </c>
      <c r="F290" s="189" t="s">
        <v>567</v>
      </c>
      <c r="G290" s="272" t="s">
        <v>1629</v>
      </c>
      <c r="H290" s="269" t="s">
        <v>1506</v>
      </c>
      <c r="I290" s="139" t="s">
        <v>41</v>
      </c>
      <c r="J290" s="166"/>
      <c r="K290" s="169" t="s">
        <v>46</v>
      </c>
      <c r="L290" s="169" t="s">
        <v>46</v>
      </c>
      <c r="M290" s="169" t="s">
        <v>7</v>
      </c>
      <c r="N290" s="169" t="s">
        <v>56</v>
      </c>
      <c r="O290" s="194" t="s">
        <v>334</v>
      </c>
      <c r="P290" s="194" t="s">
        <v>81</v>
      </c>
      <c r="Q290" s="252" t="s">
        <v>86</v>
      </c>
      <c r="R290" s="252" t="s">
        <v>86</v>
      </c>
      <c r="S290" s="169" t="s">
        <v>55</v>
      </c>
      <c r="V290" s="17" t="s">
        <v>55</v>
      </c>
      <c r="W290" s="17" t="str">
        <f t="shared" si="48"/>
        <v>FunctionalPASS</v>
      </c>
      <c r="X290" s="17" t="str">
        <f t="shared" si="49"/>
        <v>FunctionalPASSFunctional</v>
      </c>
    </row>
    <row r="291" spans="1:24" ht="99.95" customHeight="1">
      <c r="A291" s="374"/>
      <c r="B291" s="179" t="s">
        <v>633</v>
      </c>
      <c r="C291" s="152" t="s">
        <v>1339</v>
      </c>
      <c r="D291" s="264" t="s">
        <v>1340</v>
      </c>
      <c r="E291" s="189" t="s">
        <v>1341</v>
      </c>
      <c r="F291" s="189" t="s">
        <v>567</v>
      </c>
      <c r="G291" s="272" t="s">
        <v>1630</v>
      </c>
      <c r="H291" s="269" t="s">
        <v>1506</v>
      </c>
      <c r="I291" s="139" t="s">
        <v>41</v>
      </c>
      <c r="J291" s="166"/>
      <c r="K291" s="169" t="s">
        <v>46</v>
      </c>
      <c r="L291" s="169" t="s">
        <v>46</v>
      </c>
      <c r="M291" s="169" t="s">
        <v>7</v>
      </c>
      <c r="N291" s="169" t="s">
        <v>56</v>
      </c>
      <c r="O291" s="194" t="s">
        <v>334</v>
      </c>
      <c r="P291" s="194" t="s">
        <v>81</v>
      </c>
      <c r="Q291" s="252" t="s">
        <v>86</v>
      </c>
      <c r="R291" s="252" t="s">
        <v>86</v>
      </c>
      <c r="S291" s="169" t="s">
        <v>55</v>
      </c>
      <c r="V291" s="17" t="s">
        <v>55</v>
      </c>
      <c r="W291" s="17" t="str">
        <f t="shared" si="48"/>
        <v>FunctionalPASS</v>
      </c>
      <c r="X291" s="17" t="str">
        <f t="shared" si="49"/>
        <v>FunctionalPASSFunctional</v>
      </c>
    </row>
    <row r="292" spans="1:24" ht="99.95" customHeight="1">
      <c r="A292" s="374"/>
      <c r="B292" s="179" t="s">
        <v>633</v>
      </c>
      <c r="C292" s="152" t="s">
        <v>1342</v>
      </c>
      <c r="D292" s="264" t="s">
        <v>1343</v>
      </c>
      <c r="E292" s="189" t="s">
        <v>1344</v>
      </c>
      <c r="F292" s="189" t="s">
        <v>567</v>
      </c>
      <c r="G292" s="272" t="s">
        <v>1631</v>
      </c>
      <c r="H292" s="269" t="s">
        <v>1506</v>
      </c>
      <c r="I292" s="139" t="s">
        <v>41</v>
      </c>
      <c r="J292" s="166"/>
      <c r="K292" s="169" t="s">
        <v>46</v>
      </c>
      <c r="L292" s="169" t="s">
        <v>46</v>
      </c>
      <c r="M292" s="169" t="s">
        <v>7</v>
      </c>
      <c r="N292" s="169" t="s">
        <v>56</v>
      </c>
      <c r="O292" s="194" t="s">
        <v>334</v>
      </c>
      <c r="P292" s="194" t="s">
        <v>81</v>
      </c>
      <c r="Q292" s="252" t="s">
        <v>86</v>
      </c>
      <c r="R292" s="252" t="s">
        <v>86</v>
      </c>
      <c r="S292" s="169" t="s">
        <v>55</v>
      </c>
      <c r="V292" s="17" t="s">
        <v>55</v>
      </c>
      <c r="W292" s="17" t="str">
        <f t="shared" si="48"/>
        <v>FunctionalPASS</v>
      </c>
      <c r="X292" s="17" t="str">
        <f t="shared" si="49"/>
        <v>FunctionalPASSFunctional</v>
      </c>
    </row>
    <row r="293" spans="1:24" ht="99.95" customHeight="1">
      <c r="A293" s="374"/>
      <c r="B293" s="179" t="s">
        <v>633</v>
      </c>
      <c r="C293" s="152" t="s">
        <v>1345</v>
      </c>
      <c r="D293" s="264" t="s">
        <v>1346</v>
      </c>
      <c r="E293" s="189" t="s">
        <v>1347</v>
      </c>
      <c r="F293" s="189" t="s">
        <v>567</v>
      </c>
      <c r="G293" s="272" t="s">
        <v>1632</v>
      </c>
      <c r="H293" s="269" t="s">
        <v>1506</v>
      </c>
      <c r="I293" s="139" t="s">
        <v>41</v>
      </c>
      <c r="J293" s="166"/>
      <c r="K293" s="169" t="s">
        <v>46</v>
      </c>
      <c r="L293" s="169" t="s">
        <v>46</v>
      </c>
      <c r="M293" s="169" t="s">
        <v>7</v>
      </c>
      <c r="N293" s="169" t="s">
        <v>56</v>
      </c>
      <c r="O293" s="194" t="s">
        <v>334</v>
      </c>
      <c r="P293" s="194" t="s">
        <v>81</v>
      </c>
      <c r="Q293" s="252" t="s">
        <v>86</v>
      </c>
      <c r="R293" s="252" t="s">
        <v>86</v>
      </c>
      <c r="S293" s="169" t="s">
        <v>55</v>
      </c>
      <c r="V293" s="17" t="s">
        <v>55</v>
      </c>
      <c r="W293" s="17" t="str">
        <f t="shared" si="48"/>
        <v>FunctionalPASS</v>
      </c>
      <c r="X293" s="17" t="str">
        <f t="shared" si="49"/>
        <v>FunctionalPASSFunctional</v>
      </c>
    </row>
    <row r="294" spans="1:24" ht="99.95" customHeight="1">
      <c r="A294" s="374"/>
      <c r="B294" s="179" t="s">
        <v>633</v>
      </c>
      <c r="C294" s="152" t="s">
        <v>1348</v>
      </c>
      <c r="D294" s="264" t="s">
        <v>1349</v>
      </c>
      <c r="E294" s="189" t="s">
        <v>1350</v>
      </c>
      <c r="F294" s="189" t="s">
        <v>567</v>
      </c>
      <c r="G294" s="272" t="s">
        <v>1633</v>
      </c>
      <c r="H294" s="269" t="s">
        <v>1506</v>
      </c>
      <c r="I294" s="139" t="s">
        <v>41</v>
      </c>
      <c r="J294" s="166"/>
      <c r="K294" s="169" t="s">
        <v>46</v>
      </c>
      <c r="L294" s="169" t="s">
        <v>46</v>
      </c>
      <c r="M294" s="169" t="s">
        <v>7</v>
      </c>
      <c r="N294" s="169" t="s">
        <v>56</v>
      </c>
      <c r="O294" s="194" t="s">
        <v>334</v>
      </c>
      <c r="P294" s="194" t="s">
        <v>81</v>
      </c>
      <c r="Q294" s="252" t="s">
        <v>86</v>
      </c>
      <c r="R294" s="252" t="s">
        <v>86</v>
      </c>
      <c r="S294" s="169" t="s">
        <v>55</v>
      </c>
      <c r="V294" s="17" t="s">
        <v>55</v>
      </c>
      <c r="W294" s="17" t="str">
        <f t="shared" si="48"/>
        <v>FunctionalPASS</v>
      </c>
      <c r="X294" s="17" t="str">
        <f t="shared" si="49"/>
        <v>FunctionalPASSFunctional</v>
      </c>
    </row>
    <row r="295" spans="1:24" ht="99.95" customHeight="1">
      <c r="A295" s="374"/>
      <c r="B295" s="179" t="s">
        <v>633</v>
      </c>
      <c r="C295" s="152" t="s">
        <v>1351</v>
      </c>
      <c r="D295" s="264" t="s">
        <v>1352</v>
      </c>
      <c r="E295" s="189" t="s">
        <v>1350</v>
      </c>
      <c r="F295" s="189" t="s">
        <v>567</v>
      </c>
      <c r="G295" s="272" t="s">
        <v>1634</v>
      </c>
      <c r="H295" s="269" t="s">
        <v>1506</v>
      </c>
      <c r="I295" s="139" t="s">
        <v>41</v>
      </c>
      <c r="J295" s="166"/>
      <c r="K295" s="169" t="s">
        <v>46</v>
      </c>
      <c r="L295" s="169" t="s">
        <v>46</v>
      </c>
      <c r="M295" s="169" t="s">
        <v>7</v>
      </c>
      <c r="N295" s="169" t="s">
        <v>56</v>
      </c>
      <c r="O295" s="194" t="s">
        <v>334</v>
      </c>
      <c r="P295" s="194" t="s">
        <v>81</v>
      </c>
      <c r="Q295" s="252" t="s">
        <v>86</v>
      </c>
      <c r="R295" s="252" t="s">
        <v>86</v>
      </c>
      <c r="S295" s="169" t="s">
        <v>55</v>
      </c>
      <c r="V295" s="17" t="s">
        <v>55</v>
      </c>
      <c r="W295" s="17" t="str">
        <f t="shared" si="48"/>
        <v>FunctionalPASS</v>
      </c>
      <c r="X295" s="17" t="str">
        <f t="shared" si="49"/>
        <v>FunctionalPASSFunctional</v>
      </c>
    </row>
    <row r="296" spans="1:24" ht="99.95" customHeight="1">
      <c r="A296" s="375"/>
      <c r="B296" s="179" t="s">
        <v>633</v>
      </c>
      <c r="C296" s="152" t="s">
        <v>1353</v>
      </c>
      <c r="D296" s="264" t="s">
        <v>1354</v>
      </c>
      <c r="E296" s="189" t="s">
        <v>1355</v>
      </c>
      <c r="F296" s="189" t="s">
        <v>567</v>
      </c>
      <c r="G296" s="272" t="s">
        <v>1635</v>
      </c>
      <c r="H296" s="269" t="s">
        <v>1506</v>
      </c>
      <c r="I296" s="139" t="s">
        <v>41</v>
      </c>
      <c r="J296" s="166"/>
      <c r="K296" s="169" t="s">
        <v>46</v>
      </c>
      <c r="L296" s="169" t="s">
        <v>46</v>
      </c>
      <c r="M296" s="169" t="s">
        <v>7</v>
      </c>
      <c r="N296" s="169" t="s">
        <v>56</v>
      </c>
      <c r="O296" s="194" t="s">
        <v>334</v>
      </c>
      <c r="P296" s="194" t="s">
        <v>81</v>
      </c>
      <c r="Q296" s="252" t="s">
        <v>86</v>
      </c>
      <c r="R296" s="252" t="s">
        <v>86</v>
      </c>
      <c r="S296" s="169" t="s">
        <v>55</v>
      </c>
      <c r="V296" s="17" t="s">
        <v>55</v>
      </c>
      <c r="W296" s="17" t="str">
        <f t="shared" si="48"/>
        <v>FunctionalPASS</v>
      </c>
      <c r="X296" s="17" t="str">
        <f t="shared" si="49"/>
        <v>FunctionalPASSFunctional</v>
      </c>
    </row>
    <row r="297" spans="1:24" ht="99.95" customHeight="1">
      <c r="A297" s="179" t="s">
        <v>594</v>
      </c>
      <c r="B297" s="179" t="s">
        <v>595</v>
      </c>
      <c r="C297" s="152" t="s">
        <v>630</v>
      </c>
      <c r="D297" s="228" t="s">
        <v>308</v>
      </c>
      <c r="E297" s="189" t="s">
        <v>302</v>
      </c>
      <c r="F297" s="189" t="s">
        <v>567</v>
      </c>
      <c r="G297" s="272" t="s">
        <v>1636</v>
      </c>
      <c r="H297" s="189" t="s">
        <v>1290</v>
      </c>
      <c r="I297" s="139" t="s">
        <v>41</v>
      </c>
      <c r="J297" s="166"/>
      <c r="K297" s="169" t="s">
        <v>46</v>
      </c>
      <c r="L297" s="169" t="s">
        <v>46</v>
      </c>
      <c r="M297" s="169" t="s">
        <v>7</v>
      </c>
      <c r="N297" s="169" t="s">
        <v>56</v>
      </c>
      <c r="O297" s="194" t="s">
        <v>334</v>
      </c>
      <c r="P297" s="194" t="s">
        <v>81</v>
      </c>
      <c r="Q297" s="252" t="s">
        <v>86</v>
      </c>
      <c r="R297" s="252" t="s">
        <v>86</v>
      </c>
      <c r="S297" s="169" t="s">
        <v>55</v>
      </c>
      <c r="V297" s="17" t="s">
        <v>55</v>
      </c>
      <c r="W297" s="17" t="str">
        <f t="shared" si="48"/>
        <v>FunctionalPASS</v>
      </c>
      <c r="X297" s="17" t="str">
        <f t="shared" si="49"/>
        <v>FunctionalPASSFunctional</v>
      </c>
    </row>
    <row r="298" spans="1:24" ht="99.95" customHeight="1">
      <c r="A298" s="179" t="s">
        <v>601</v>
      </c>
      <c r="B298" s="179" t="s">
        <v>1759</v>
      </c>
      <c r="C298" s="152" t="s">
        <v>630</v>
      </c>
      <c r="D298" s="228" t="s">
        <v>604</v>
      </c>
      <c r="E298" s="189" t="s">
        <v>302</v>
      </c>
      <c r="F298" s="189" t="s">
        <v>568</v>
      </c>
      <c r="G298" s="272" t="s">
        <v>1637</v>
      </c>
      <c r="H298" s="189" t="s">
        <v>1307</v>
      </c>
      <c r="I298" s="139" t="s">
        <v>41</v>
      </c>
      <c r="J298" s="166"/>
      <c r="K298" s="169" t="s">
        <v>46</v>
      </c>
      <c r="L298" s="169" t="s">
        <v>46</v>
      </c>
      <c r="M298" s="169" t="s">
        <v>7</v>
      </c>
      <c r="N298" s="169" t="s">
        <v>56</v>
      </c>
      <c r="O298" s="194" t="s">
        <v>334</v>
      </c>
      <c r="P298" s="194" t="s">
        <v>81</v>
      </c>
      <c r="Q298" s="252" t="s">
        <v>86</v>
      </c>
      <c r="R298" s="252" t="s">
        <v>86</v>
      </c>
      <c r="S298" s="169" t="s">
        <v>55</v>
      </c>
      <c r="V298" s="17" t="s">
        <v>55</v>
      </c>
      <c r="W298" s="17" t="str">
        <f t="shared" si="48"/>
        <v>FunctionalPASS</v>
      </c>
      <c r="X298" s="17" t="str">
        <f t="shared" si="49"/>
        <v>FunctionalPASSFunctional</v>
      </c>
    </row>
    <row r="299" spans="1:24" ht="99.95" customHeight="1">
      <c r="A299" s="179" t="s">
        <v>601</v>
      </c>
      <c r="B299" s="179" t="s">
        <v>602</v>
      </c>
      <c r="C299" s="152" t="s">
        <v>630</v>
      </c>
      <c r="D299" s="228" t="s">
        <v>605</v>
      </c>
      <c r="E299" s="189" t="s">
        <v>302</v>
      </c>
      <c r="F299" s="189" t="s">
        <v>567</v>
      </c>
      <c r="G299" s="272" t="s">
        <v>1638</v>
      </c>
      <c r="H299" s="189" t="s">
        <v>1308</v>
      </c>
      <c r="I299" s="139" t="s">
        <v>41</v>
      </c>
      <c r="J299" s="166"/>
      <c r="K299" s="169" t="s">
        <v>46</v>
      </c>
      <c r="L299" s="169" t="s">
        <v>46</v>
      </c>
      <c r="M299" s="169" t="s">
        <v>7</v>
      </c>
      <c r="N299" s="169" t="s">
        <v>56</v>
      </c>
      <c r="O299" s="194" t="s">
        <v>334</v>
      </c>
      <c r="P299" s="194" t="s">
        <v>81</v>
      </c>
      <c r="Q299" s="252" t="s">
        <v>86</v>
      </c>
      <c r="R299" s="252" t="s">
        <v>86</v>
      </c>
      <c r="S299" s="169" t="s">
        <v>55</v>
      </c>
      <c r="V299" s="17" t="s">
        <v>55</v>
      </c>
      <c r="W299" s="17" t="str">
        <f t="shared" si="48"/>
        <v>FunctionalPASS</v>
      </c>
      <c r="X299" s="17" t="str">
        <f t="shared" si="49"/>
        <v>FunctionalPASSFunctional</v>
      </c>
    </row>
    <row r="300" spans="1:24" ht="99.95" customHeight="1">
      <c r="A300" s="179" t="s">
        <v>670</v>
      </c>
      <c r="B300" s="179" t="s">
        <v>674</v>
      </c>
      <c r="C300" s="152" t="s">
        <v>630</v>
      </c>
      <c r="D300" s="228" t="s">
        <v>679</v>
      </c>
      <c r="E300" s="189" t="s">
        <v>302</v>
      </c>
      <c r="F300" s="189" t="s">
        <v>567</v>
      </c>
      <c r="G300" s="272" t="s">
        <v>1639</v>
      </c>
      <c r="H300" s="189" t="s">
        <v>1303</v>
      </c>
      <c r="I300" s="139" t="s">
        <v>41</v>
      </c>
      <c r="J300" s="166"/>
      <c r="K300" s="169" t="s">
        <v>46</v>
      </c>
      <c r="L300" s="169" t="s">
        <v>46</v>
      </c>
      <c r="M300" s="169" t="s">
        <v>7</v>
      </c>
      <c r="N300" s="169" t="s">
        <v>56</v>
      </c>
      <c r="O300" s="194" t="s">
        <v>334</v>
      </c>
      <c r="P300" s="194" t="s">
        <v>81</v>
      </c>
      <c r="Q300" s="252" t="s">
        <v>86</v>
      </c>
      <c r="R300" s="252" t="s">
        <v>86</v>
      </c>
      <c r="S300" s="169" t="s">
        <v>55</v>
      </c>
      <c r="V300" s="17" t="s">
        <v>55</v>
      </c>
      <c r="W300" s="17" t="str">
        <f t="shared" si="48"/>
        <v>FunctionalPASS</v>
      </c>
      <c r="X300" s="17" t="str">
        <f t="shared" si="49"/>
        <v>FunctionalPASSFunctional</v>
      </c>
    </row>
    <row r="301" spans="1:24" ht="99.95" customHeight="1">
      <c r="A301" s="179" t="s">
        <v>670</v>
      </c>
      <c r="B301" s="179" t="s">
        <v>675</v>
      </c>
      <c r="C301" s="152" t="s">
        <v>630</v>
      </c>
      <c r="D301" s="228" t="s">
        <v>680</v>
      </c>
      <c r="E301" s="189" t="s">
        <v>302</v>
      </c>
      <c r="F301" s="189" t="s">
        <v>567</v>
      </c>
      <c r="G301" s="272" t="s">
        <v>1640</v>
      </c>
      <c r="H301" s="189" t="s">
        <v>1303</v>
      </c>
      <c r="I301" s="139" t="s">
        <v>41</v>
      </c>
      <c r="J301" s="166"/>
      <c r="K301" s="169" t="s">
        <v>46</v>
      </c>
      <c r="L301" s="169" t="s">
        <v>46</v>
      </c>
      <c r="M301" s="169" t="s">
        <v>7</v>
      </c>
      <c r="N301" s="169" t="s">
        <v>56</v>
      </c>
      <c r="O301" s="194" t="s">
        <v>334</v>
      </c>
      <c r="P301" s="194" t="s">
        <v>81</v>
      </c>
      <c r="Q301" s="252" t="s">
        <v>86</v>
      </c>
      <c r="R301" s="252" t="s">
        <v>86</v>
      </c>
      <c r="S301" s="169" t="s">
        <v>55</v>
      </c>
      <c r="V301" s="17" t="s">
        <v>55</v>
      </c>
      <c r="W301" s="17" t="str">
        <f t="shared" si="48"/>
        <v>FunctionalPASS</v>
      </c>
      <c r="X301" s="17" t="str">
        <f t="shared" si="49"/>
        <v>FunctionalPASSFunctional</v>
      </c>
    </row>
    <row r="302" spans="1:24" ht="99.95" customHeight="1">
      <c r="A302" s="179" t="s">
        <v>676</v>
      </c>
      <c r="B302" s="179" t="s">
        <v>677</v>
      </c>
      <c r="C302" s="152" t="s">
        <v>630</v>
      </c>
      <c r="D302" s="228" t="s">
        <v>678</v>
      </c>
      <c r="E302" s="189" t="s">
        <v>302</v>
      </c>
      <c r="F302" s="189" t="s">
        <v>567</v>
      </c>
      <c r="G302" s="272" t="s">
        <v>1641</v>
      </c>
      <c r="H302" s="189" t="s">
        <v>1303</v>
      </c>
      <c r="I302" s="139" t="s">
        <v>41</v>
      </c>
      <c r="J302" s="166"/>
      <c r="K302" s="169" t="s">
        <v>46</v>
      </c>
      <c r="L302" s="169" t="s">
        <v>46</v>
      </c>
      <c r="M302" s="169" t="s">
        <v>7</v>
      </c>
      <c r="N302" s="169" t="s">
        <v>56</v>
      </c>
      <c r="O302" s="194" t="s">
        <v>334</v>
      </c>
      <c r="P302" s="194" t="s">
        <v>81</v>
      </c>
      <c r="Q302" s="252" t="s">
        <v>86</v>
      </c>
      <c r="R302" s="252" t="s">
        <v>86</v>
      </c>
      <c r="S302" s="169" t="s">
        <v>55</v>
      </c>
      <c r="V302" s="17" t="s">
        <v>55</v>
      </c>
      <c r="W302" s="17" t="str">
        <f t="shared" si="48"/>
        <v>FunctionalPASS</v>
      </c>
      <c r="X302" s="17" t="str">
        <f t="shared" si="49"/>
        <v>FunctionalPASSFunctional</v>
      </c>
    </row>
    <row r="303" spans="1:24" ht="99.95" customHeight="1">
      <c r="A303" s="179" t="s">
        <v>607</v>
      </c>
      <c r="B303" s="179" t="s">
        <v>603</v>
      </c>
      <c r="C303" s="152" t="s">
        <v>630</v>
      </c>
      <c r="D303" s="228" t="s">
        <v>606</v>
      </c>
      <c r="E303" s="189" t="s">
        <v>302</v>
      </c>
      <c r="F303" s="189" t="s">
        <v>568</v>
      </c>
      <c r="G303" s="272" t="s">
        <v>1642</v>
      </c>
      <c r="H303" s="189" t="s">
        <v>1291</v>
      </c>
      <c r="I303" s="139" t="s">
        <v>41</v>
      </c>
      <c r="J303" s="166"/>
      <c r="K303" s="169" t="s">
        <v>46</v>
      </c>
      <c r="L303" s="169" t="s">
        <v>46</v>
      </c>
      <c r="M303" s="169" t="s">
        <v>7</v>
      </c>
      <c r="N303" s="169" t="s">
        <v>56</v>
      </c>
      <c r="O303" s="194" t="s">
        <v>334</v>
      </c>
      <c r="P303" s="194" t="s">
        <v>81</v>
      </c>
      <c r="Q303" s="252" t="s">
        <v>86</v>
      </c>
      <c r="R303" s="252" t="s">
        <v>86</v>
      </c>
      <c r="S303" s="169" t="s">
        <v>55</v>
      </c>
      <c r="V303" s="17" t="s">
        <v>55</v>
      </c>
      <c r="W303" s="17" t="str">
        <f t="shared" si="48"/>
        <v>FunctionalPASS</v>
      </c>
      <c r="X303" s="17" t="str">
        <f t="shared" si="49"/>
        <v>FunctionalPASSFunctional</v>
      </c>
    </row>
    <row r="304" spans="1:24" ht="99.95" customHeight="1">
      <c r="A304" s="179" t="s">
        <v>795</v>
      </c>
      <c r="B304" s="255" t="s">
        <v>798</v>
      </c>
      <c r="C304" s="255" t="s">
        <v>797</v>
      </c>
      <c r="D304" s="228" t="s">
        <v>606</v>
      </c>
      <c r="E304" s="189" t="s">
        <v>302</v>
      </c>
      <c r="F304" s="189" t="s">
        <v>567</v>
      </c>
      <c r="G304" s="272" t="s">
        <v>1643</v>
      </c>
      <c r="H304" s="189" t="s">
        <v>1291</v>
      </c>
      <c r="I304" s="139" t="s">
        <v>41</v>
      </c>
      <c r="J304" s="166"/>
      <c r="K304" s="169" t="s">
        <v>46</v>
      </c>
      <c r="L304" s="169" t="s">
        <v>46</v>
      </c>
      <c r="M304" s="169" t="s">
        <v>7</v>
      </c>
      <c r="N304" s="169" t="s">
        <v>56</v>
      </c>
      <c r="O304" s="194" t="s">
        <v>334</v>
      </c>
      <c r="P304" s="194" t="s">
        <v>81</v>
      </c>
      <c r="Q304" s="252" t="s">
        <v>86</v>
      </c>
      <c r="R304" s="252" t="s">
        <v>86</v>
      </c>
      <c r="S304" s="169" t="s">
        <v>55</v>
      </c>
      <c r="V304" s="17" t="s">
        <v>55</v>
      </c>
      <c r="W304" s="17" t="str">
        <f t="shared" si="48"/>
        <v>FunctionalPASS</v>
      </c>
      <c r="X304" s="17" t="str">
        <f t="shared" si="49"/>
        <v>FunctionalPASSFunctional</v>
      </c>
    </row>
    <row r="305" spans="1:24" ht="99.95" customHeight="1">
      <c r="A305" s="179" t="s">
        <v>796</v>
      </c>
      <c r="B305" s="255" t="s">
        <v>799</v>
      </c>
      <c r="C305" s="255" t="s">
        <v>800</v>
      </c>
      <c r="D305" s="228" t="s">
        <v>606</v>
      </c>
      <c r="E305" s="189" t="s">
        <v>302</v>
      </c>
      <c r="F305" s="189" t="s">
        <v>567</v>
      </c>
      <c r="G305" s="272" t="s">
        <v>1644</v>
      </c>
      <c r="H305" s="189" t="s">
        <v>1291</v>
      </c>
      <c r="I305" s="139" t="s">
        <v>41</v>
      </c>
      <c r="J305" s="166"/>
      <c r="K305" s="169" t="s">
        <v>46</v>
      </c>
      <c r="L305" s="169" t="s">
        <v>46</v>
      </c>
      <c r="M305" s="169" t="s">
        <v>7</v>
      </c>
      <c r="N305" s="169" t="s">
        <v>56</v>
      </c>
      <c r="O305" s="194" t="s">
        <v>334</v>
      </c>
      <c r="P305" s="194" t="s">
        <v>81</v>
      </c>
      <c r="Q305" s="252" t="s">
        <v>86</v>
      </c>
      <c r="R305" s="252" t="s">
        <v>86</v>
      </c>
      <c r="S305" s="169" t="s">
        <v>55</v>
      </c>
      <c r="V305" s="17" t="s">
        <v>55</v>
      </c>
      <c r="W305" s="17" t="str">
        <f t="shared" si="48"/>
        <v>FunctionalPASS</v>
      </c>
      <c r="X305" s="17" t="str">
        <f t="shared" si="49"/>
        <v>FunctionalPASSFunctional</v>
      </c>
    </row>
    <row r="306" spans="1:24" ht="99.95" customHeight="1">
      <c r="A306" s="379" t="s">
        <v>618</v>
      </c>
      <c r="B306" s="380"/>
      <c r="C306" s="380"/>
      <c r="D306" s="380"/>
      <c r="E306" s="56"/>
      <c r="F306" s="56"/>
      <c r="G306" s="56"/>
      <c r="H306" s="56" t="s">
        <v>457</v>
      </c>
      <c r="I306" s="57"/>
      <c r="J306" s="56"/>
      <c r="K306" s="56"/>
      <c r="L306" s="56"/>
      <c r="M306" s="56"/>
      <c r="N306" s="56"/>
      <c r="O306" s="56"/>
      <c r="P306" s="56" t="s">
        <v>81</v>
      </c>
      <c r="Q306" s="56" t="s">
        <v>86</v>
      </c>
      <c r="R306" s="56" t="s">
        <v>86</v>
      </c>
      <c r="S306" s="56"/>
      <c r="V306" s="17" t="s">
        <v>55</v>
      </c>
      <c r="W306" s="17" t="str">
        <f t="shared" si="48"/>
        <v>Functional</v>
      </c>
      <c r="X306" s="17" t="str">
        <f t="shared" si="49"/>
        <v>Functional</v>
      </c>
    </row>
    <row r="307" spans="1:24" ht="99.95" customHeight="1">
      <c r="A307" s="179" t="s">
        <v>620</v>
      </c>
      <c r="B307" s="179" t="s">
        <v>715</v>
      </c>
      <c r="C307" s="152" t="s">
        <v>716</v>
      </c>
      <c r="D307" s="228" t="s">
        <v>622</v>
      </c>
      <c r="E307" s="189" t="s">
        <v>623</v>
      </c>
      <c r="F307" s="189" t="s">
        <v>717</v>
      </c>
      <c r="G307" s="272" t="s">
        <v>1645</v>
      </c>
      <c r="H307" s="189" t="s">
        <v>1315</v>
      </c>
      <c r="I307" s="139" t="s">
        <v>41</v>
      </c>
      <c r="J307" s="166"/>
      <c r="K307" s="169" t="s">
        <v>46</v>
      </c>
      <c r="L307" s="169" t="s">
        <v>46</v>
      </c>
      <c r="M307" s="169" t="s">
        <v>7</v>
      </c>
      <c r="N307" s="169" t="s">
        <v>56</v>
      </c>
      <c r="O307" s="194" t="s">
        <v>334</v>
      </c>
      <c r="P307" s="194" t="s">
        <v>81</v>
      </c>
      <c r="Q307" s="252" t="s">
        <v>86</v>
      </c>
      <c r="R307" s="252" t="s">
        <v>86</v>
      </c>
      <c r="S307" s="169" t="s">
        <v>55</v>
      </c>
      <c r="V307" s="17" t="s">
        <v>55</v>
      </c>
      <c r="W307" s="17" t="str">
        <f t="shared" si="48"/>
        <v>FunctionalPASS</v>
      </c>
      <c r="X307" s="17" t="str">
        <f t="shared" si="49"/>
        <v>FunctionalPASSFunctional</v>
      </c>
    </row>
    <row r="308" spans="1:24" ht="99.95" customHeight="1">
      <c r="A308" s="179" t="s">
        <v>620</v>
      </c>
      <c r="B308" s="179" t="s">
        <v>715</v>
      </c>
      <c r="C308" s="152" t="s">
        <v>1795</v>
      </c>
      <c r="D308" s="293" t="s">
        <v>1796</v>
      </c>
      <c r="E308" s="189" t="s">
        <v>623</v>
      </c>
      <c r="F308" s="189" t="s">
        <v>258</v>
      </c>
      <c r="G308" s="292" t="s">
        <v>1797</v>
      </c>
      <c r="H308" s="189" t="s">
        <v>1315</v>
      </c>
      <c r="I308" s="139" t="s">
        <v>42</v>
      </c>
      <c r="J308" s="290"/>
      <c r="K308" s="169" t="s">
        <v>46</v>
      </c>
      <c r="L308" s="169" t="s">
        <v>46</v>
      </c>
      <c r="M308" s="169" t="s">
        <v>7</v>
      </c>
      <c r="N308" s="169" t="s">
        <v>56</v>
      </c>
      <c r="O308" s="194" t="s">
        <v>334</v>
      </c>
      <c r="P308" s="194" t="s">
        <v>81</v>
      </c>
      <c r="Q308" s="252" t="s">
        <v>86</v>
      </c>
      <c r="R308" s="252" t="s">
        <v>86</v>
      </c>
      <c r="S308" s="169" t="s">
        <v>55</v>
      </c>
      <c r="V308" s="17" t="s">
        <v>55</v>
      </c>
      <c r="W308" s="17" t="str">
        <f t="shared" ref="W308" si="50">V308&amp;I308</f>
        <v>FunctionalFAIL</v>
      </c>
      <c r="X308" s="17" t="str">
        <f t="shared" ref="X308" si="51">W308&amp;S308</f>
        <v>FunctionalFAILFunctional</v>
      </c>
    </row>
    <row r="309" spans="1:24" ht="99.95" customHeight="1">
      <c r="A309" s="179" t="s">
        <v>784</v>
      </c>
      <c r="B309" s="179" t="s">
        <v>785</v>
      </c>
      <c r="C309" s="152" t="s">
        <v>786</v>
      </c>
      <c r="D309" s="228" t="s">
        <v>622</v>
      </c>
      <c r="E309" s="189" t="s">
        <v>823</v>
      </c>
      <c r="F309" s="189" t="s">
        <v>258</v>
      </c>
      <c r="G309" s="272" t="s">
        <v>1646</v>
      </c>
      <c r="H309" s="189" t="s">
        <v>1712</v>
      </c>
      <c r="I309" s="139" t="s">
        <v>41</v>
      </c>
      <c r="J309" s="290"/>
      <c r="K309" s="169" t="s">
        <v>46</v>
      </c>
      <c r="L309" s="169" t="s">
        <v>46</v>
      </c>
      <c r="M309" s="169" t="s">
        <v>7</v>
      </c>
      <c r="N309" s="169" t="s">
        <v>56</v>
      </c>
      <c r="O309" s="194" t="s">
        <v>334</v>
      </c>
      <c r="P309" s="194" t="s">
        <v>81</v>
      </c>
      <c r="Q309" s="252" t="s">
        <v>86</v>
      </c>
      <c r="R309" s="252" t="s">
        <v>86</v>
      </c>
      <c r="S309" s="169" t="s">
        <v>55</v>
      </c>
      <c r="V309" s="17" t="s">
        <v>55</v>
      </c>
      <c r="W309" s="17" t="str">
        <f t="shared" si="48"/>
        <v>FunctionalPASS</v>
      </c>
      <c r="X309" s="17" t="str">
        <f t="shared" si="49"/>
        <v>FunctionalPASSFunctional</v>
      </c>
    </row>
    <row r="310" spans="1:24" ht="99.95" customHeight="1">
      <c r="A310" s="179" t="s">
        <v>621</v>
      </c>
      <c r="B310" s="179" t="s">
        <v>619</v>
      </c>
      <c r="C310" s="152" t="s">
        <v>624</v>
      </c>
      <c r="D310" s="228" t="s">
        <v>622</v>
      </c>
      <c r="E310" s="189" t="s">
        <v>623</v>
      </c>
      <c r="F310" s="189" t="s">
        <v>258</v>
      </c>
      <c r="G310" s="272" t="s">
        <v>1647</v>
      </c>
      <c r="H310" s="189" t="s">
        <v>1315</v>
      </c>
      <c r="I310" s="139" t="s">
        <v>41</v>
      </c>
      <c r="J310" s="289"/>
      <c r="K310" s="169" t="s">
        <v>46</v>
      </c>
      <c r="L310" s="169" t="s">
        <v>46</v>
      </c>
      <c r="M310" s="169" t="s">
        <v>7</v>
      </c>
      <c r="N310" s="169" t="s">
        <v>56</v>
      </c>
      <c r="O310" s="194" t="s">
        <v>334</v>
      </c>
      <c r="P310" s="194" t="s">
        <v>81</v>
      </c>
      <c r="Q310" s="252" t="s">
        <v>86</v>
      </c>
      <c r="R310" s="252" t="s">
        <v>86</v>
      </c>
      <c r="S310" s="169" t="s">
        <v>55</v>
      </c>
      <c r="V310" s="17" t="s">
        <v>55</v>
      </c>
      <c r="W310" s="17" t="str">
        <f t="shared" si="48"/>
        <v>FunctionalPASS</v>
      </c>
      <c r="X310" s="17" t="str">
        <f t="shared" si="49"/>
        <v>FunctionalPASSFunctional</v>
      </c>
    </row>
    <row r="311" spans="1:24" ht="99.95" customHeight="1">
      <c r="A311" s="376" t="s">
        <v>704</v>
      </c>
      <c r="B311" s="179" t="s">
        <v>705</v>
      </c>
      <c r="C311" s="152" t="s">
        <v>706</v>
      </c>
      <c r="D311" s="228" t="s">
        <v>622</v>
      </c>
      <c r="E311" s="189" t="s">
        <v>623</v>
      </c>
      <c r="F311" s="189" t="s">
        <v>661</v>
      </c>
      <c r="G311" s="272" t="s">
        <v>1648</v>
      </c>
      <c r="H311" s="228" t="s">
        <v>1321</v>
      </c>
      <c r="I311" s="139" t="s">
        <v>41</v>
      </c>
      <c r="J311" s="289"/>
      <c r="K311" s="169" t="s">
        <v>46</v>
      </c>
      <c r="L311" s="169" t="s">
        <v>46</v>
      </c>
      <c r="M311" s="169" t="s">
        <v>7</v>
      </c>
      <c r="N311" s="169" t="s">
        <v>56</v>
      </c>
      <c r="O311" s="194" t="s">
        <v>334</v>
      </c>
      <c r="P311" s="194" t="s">
        <v>81</v>
      </c>
      <c r="Q311" s="252" t="s">
        <v>86</v>
      </c>
      <c r="R311" s="252" t="s">
        <v>86</v>
      </c>
      <c r="S311" s="169" t="s">
        <v>55</v>
      </c>
      <c r="V311" s="17" t="s">
        <v>55</v>
      </c>
      <c r="W311" s="17" t="str">
        <f t="shared" si="48"/>
        <v>FunctionalPASS</v>
      </c>
      <c r="X311" s="17" t="str">
        <f t="shared" si="49"/>
        <v>FunctionalPASSFunctional</v>
      </c>
    </row>
    <row r="312" spans="1:24" ht="99.95" customHeight="1">
      <c r="A312" s="377"/>
      <c r="B312" s="189" t="s">
        <v>711</v>
      </c>
      <c r="C312" s="152" t="s">
        <v>714</v>
      </c>
      <c r="D312" s="228" t="s">
        <v>622</v>
      </c>
      <c r="E312" s="189" t="s">
        <v>623</v>
      </c>
      <c r="F312" s="189" t="s">
        <v>661</v>
      </c>
      <c r="G312" s="272" t="s">
        <v>1649</v>
      </c>
      <c r="H312" s="228" t="s">
        <v>1321</v>
      </c>
      <c r="I312" s="139" t="s">
        <v>41</v>
      </c>
      <c r="J312" s="289"/>
      <c r="K312" s="169" t="s">
        <v>46</v>
      </c>
      <c r="L312" s="169" t="s">
        <v>46</v>
      </c>
      <c r="M312" s="169" t="s">
        <v>7</v>
      </c>
      <c r="N312" s="169" t="s">
        <v>56</v>
      </c>
      <c r="O312" s="194" t="s">
        <v>334</v>
      </c>
      <c r="P312" s="194" t="s">
        <v>81</v>
      </c>
      <c r="Q312" s="252" t="s">
        <v>86</v>
      </c>
      <c r="R312" s="252" t="s">
        <v>86</v>
      </c>
      <c r="S312" s="169" t="s">
        <v>55</v>
      </c>
      <c r="V312" s="17" t="s">
        <v>55</v>
      </c>
      <c r="W312" s="17" t="str">
        <f t="shared" si="48"/>
        <v>FunctionalPASS</v>
      </c>
      <c r="X312" s="17" t="str">
        <f t="shared" si="49"/>
        <v>FunctionalPASSFunctional</v>
      </c>
    </row>
    <row r="313" spans="1:24" ht="99.95" customHeight="1">
      <c r="A313" s="377"/>
      <c r="B313" s="189" t="s">
        <v>712</v>
      </c>
      <c r="C313" s="152" t="s">
        <v>714</v>
      </c>
      <c r="D313" s="228" t="s">
        <v>622</v>
      </c>
      <c r="E313" s="189" t="s">
        <v>623</v>
      </c>
      <c r="F313" s="189" t="s">
        <v>661</v>
      </c>
      <c r="G313" s="272" t="s">
        <v>1650</v>
      </c>
      <c r="H313" s="277" t="s">
        <v>1321</v>
      </c>
      <c r="I313" s="139" t="s">
        <v>41</v>
      </c>
      <c r="J313" s="289"/>
      <c r="K313" s="169" t="s">
        <v>46</v>
      </c>
      <c r="L313" s="169" t="s">
        <v>46</v>
      </c>
      <c r="M313" s="169" t="s">
        <v>7</v>
      </c>
      <c r="N313" s="169" t="s">
        <v>56</v>
      </c>
      <c r="O313" s="194" t="s">
        <v>334</v>
      </c>
      <c r="P313" s="194" t="s">
        <v>81</v>
      </c>
      <c r="Q313" s="252" t="s">
        <v>86</v>
      </c>
      <c r="R313" s="252" t="s">
        <v>86</v>
      </c>
      <c r="S313" s="169" t="s">
        <v>55</v>
      </c>
      <c r="V313" s="17" t="s">
        <v>55</v>
      </c>
      <c r="W313" s="17" t="str">
        <f t="shared" si="48"/>
        <v>FunctionalPASS</v>
      </c>
      <c r="X313" s="17" t="str">
        <f t="shared" si="49"/>
        <v>FunctionalPASSFunctional</v>
      </c>
    </row>
    <row r="314" spans="1:24" ht="99.95" customHeight="1">
      <c r="A314" s="377"/>
      <c r="B314" s="189" t="s">
        <v>1728</v>
      </c>
      <c r="C314" s="152" t="s">
        <v>1729</v>
      </c>
      <c r="D314" s="277" t="s">
        <v>622</v>
      </c>
      <c r="E314" s="189" t="s">
        <v>623</v>
      </c>
      <c r="F314" s="189" t="s">
        <v>661</v>
      </c>
      <c r="G314" s="275" t="s">
        <v>1730</v>
      </c>
      <c r="H314" s="277" t="s">
        <v>1321</v>
      </c>
      <c r="I314" s="139" t="s">
        <v>41</v>
      </c>
      <c r="J314" s="280"/>
      <c r="K314" s="169" t="s">
        <v>46</v>
      </c>
      <c r="L314" s="169" t="s">
        <v>46</v>
      </c>
      <c r="M314" s="169" t="s">
        <v>7</v>
      </c>
      <c r="N314" s="169" t="s">
        <v>56</v>
      </c>
      <c r="O314" s="194" t="s">
        <v>334</v>
      </c>
      <c r="P314" s="194" t="s">
        <v>81</v>
      </c>
      <c r="Q314" s="252" t="s">
        <v>86</v>
      </c>
      <c r="R314" s="252" t="s">
        <v>86</v>
      </c>
      <c r="S314" s="169" t="s">
        <v>55</v>
      </c>
      <c r="V314" s="17" t="s">
        <v>55</v>
      </c>
      <c r="W314" s="17" t="str">
        <f t="shared" ref="W314" si="52">V314&amp;I314</f>
        <v>FunctionalPASS</v>
      </c>
      <c r="X314" s="17" t="str">
        <f t="shared" ref="X314" si="53">W314&amp;S314</f>
        <v>FunctionalPASSFunctional</v>
      </c>
    </row>
    <row r="315" spans="1:24" ht="99.95" customHeight="1">
      <c r="A315" s="377"/>
      <c r="B315" s="189" t="s">
        <v>713</v>
      </c>
      <c r="C315" s="152" t="s">
        <v>714</v>
      </c>
      <c r="D315" s="228" t="s">
        <v>622</v>
      </c>
      <c r="E315" s="189" t="s">
        <v>623</v>
      </c>
      <c r="F315" s="189" t="s">
        <v>661</v>
      </c>
      <c r="G315" s="272" t="s">
        <v>1651</v>
      </c>
      <c r="H315" s="228" t="s">
        <v>1321</v>
      </c>
      <c r="I315" s="139" t="s">
        <v>41</v>
      </c>
      <c r="J315" s="289"/>
      <c r="K315" s="169" t="s">
        <v>46</v>
      </c>
      <c r="L315" s="169" t="s">
        <v>46</v>
      </c>
      <c r="M315" s="169" t="s">
        <v>7</v>
      </c>
      <c r="N315" s="169" t="s">
        <v>56</v>
      </c>
      <c r="O315" s="194" t="s">
        <v>334</v>
      </c>
      <c r="P315" s="194" t="s">
        <v>81</v>
      </c>
      <c r="Q315" s="252" t="s">
        <v>86</v>
      </c>
      <c r="R315" s="252" t="s">
        <v>86</v>
      </c>
      <c r="S315" s="169" t="s">
        <v>55</v>
      </c>
      <c r="V315" s="17" t="s">
        <v>55</v>
      </c>
      <c r="W315" s="17" t="str">
        <f t="shared" si="48"/>
        <v>FunctionalPASS</v>
      </c>
      <c r="X315" s="17" t="str">
        <f t="shared" si="49"/>
        <v>FunctionalPASSFunctional</v>
      </c>
    </row>
    <row r="316" spans="1:24" ht="99.95" customHeight="1">
      <c r="A316" s="379" t="s">
        <v>684</v>
      </c>
      <c r="B316" s="380"/>
      <c r="C316" s="380"/>
      <c r="D316" s="380"/>
      <c r="E316" s="56"/>
      <c r="F316" s="56"/>
      <c r="G316" s="56"/>
      <c r="H316" s="56" t="s">
        <v>457</v>
      </c>
      <c r="I316" s="57"/>
      <c r="J316" s="291"/>
      <c r="K316" s="56"/>
      <c r="L316" s="56"/>
      <c r="M316" s="56"/>
      <c r="N316" s="56"/>
      <c r="O316" s="56"/>
      <c r="P316" s="56" t="s">
        <v>81</v>
      </c>
      <c r="Q316" s="56" t="s">
        <v>86</v>
      </c>
      <c r="R316" s="56" t="s">
        <v>86</v>
      </c>
      <c r="S316" s="56"/>
      <c r="V316" s="17" t="s">
        <v>55</v>
      </c>
      <c r="W316" s="17" t="str">
        <f t="shared" si="48"/>
        <v>Functional</v>
      </c>
      <c r="X316" s="17" t="str">
        <f t="shared" si="49"/>
        <v>Functional</v>
      </c>
    </row>
    <row r="317" spans="1:24" ht="99.95" customHeight="1">
      <c r="A317" s="376" t="s">
        <v>685</v>
      </c>
      <c r="B317" s="179" t="s">
        <v>686</v>
      </c>
      <c r="C317" s="152" t="s">
        <v>824</v>
      </c>
      <c r="D317" s="200" t="s">
        <v>825</v>
      </c>
      <c r="E317" s="189" t="s">
        <v>826</v>
      </c>
      <c r="F317" s="189" t="s">
        <v>663</v>
      </c>
      <c r="G317" s="272" t="s">
        <v>1652</v>
      </c>
      <c r="H317" s="228" t="s">
        <v>1323</v>
      </c>
      <c r="I317" s="139" t="s">
        <v>41</v>
      </c>
      <c r="J317" s="289"/>
      <c r="K317" s="169" t="s">
        <v>46</v>
      </c>
      <c r="L317" s="169" t="s">
        <v>46</v>
      </c>
      <c r="M317" s="169" t="s">
        <v>7</v>
      </c>
      <c r="N317" s="169" t="s">
        <v>54</v>
      </c>
      <c r="O317" s="194" t="s">
        <v>334</v>
      </c>
      <c r="P317" s="194" t="s">
        <v>81</v>
      </c>
      <c r="Q317" s="252" t="s">
        <v>86</v>
      </c>
      <c r="R317" s="252" t="s">
        <v>86</v>
      </c>
      <c r="S317" s="169" t="s">
        <v>55</v>
      </c>
      <c r="V317" s="17" t="s">
        <v>55</v>
      </c>
      <c r="W317" s="17" t="str">
        <f t="shared" si="48"/>
        <v>FunctionalPASS</v>
      </c>
      <c r="X317" s="17" t="str">
        <f t="shared" si="49"/>
        <v>FunctionalPASSFunctional</v>
      </c>
    </row>
    <row r="318" spans="1:24" ht="99.95" customHeight="1">
      <c r="A318" s="377"/>
      <c r="B318" s="179" t="s">
        <v>687</v>
      </c>
      <c r="C318" s="152" t="s">
        <v>827</v>
      </c>
      <c r="D318" s="200" t="s">
        <v>701</v>
      </c>
      <c r="E318" s="189" t="s">
        <v>828</v>
      </c>
      <c r="F318" s="189" t="s">
        <v>663</v>
      </c>
      <c r="G318" s="272" t="s">
        <v>1653</v>
      </c>
      <c r="H318" s="228" t="s">
        <v>1323</v>
      </c>
      <c r="I318" s="139" t="s">
        <v>41</v>
      </c>
      <c r="J318" s="289"/>
      <c r="K318" s="169" t="s">
        <v>46</v>
      </c>
      <c r="L318" s="169" t="s">
        <v>46</v>
      </c>
      <c r="M318" s="169" t="s">
        <v>7</v>
      </c>
      <c r="N318" s="169" t="s">
        <v>54</v>
      </c>
      <c r="O318" s="194" t="s">
        <v>334</v>
      </c>
      <c r="P318" s="194" t="s">
        <v>81</v>
      </c>
      <c r="Q318" s="252" t="s">
        <v>86</v>
      </c>
      <c r="R318" s="252" t="s">
        <v>86</v>
      </c>
      <c r="S318" s="169" t="s">
        <v>55</v>
      </c>
      <c r="V318" s="17" t="s">
        <v>55</v>
      </c>
      <c r="W318" s="17" t="str">
        <f t="shared" si="48"/>
        <v>FunctionalPASS</v>
      </c>
      <c r="X318" s="17" t="str">
        <f t="shared" si="49"/>
        <v>FunctionalPASSFunctional</v>
      </c>
    </row>
    <row r="319" spans="1:24" ht="99.95" customHeight="1">
      <c r="A319" s="377"/>
      <c r="B319" s="179" t="s">
        <v>688</v>
      </c>
      <c r="C319" s="152" t="s">
        <v>827</v>
      </c>
      <c r="D319" s="200" t="s">
        <v>701</v>
      </c>
      <c r="E319" s="189" t="s">
        <v>828</v>
      </c>
      <c r="F319" s="189" t="s">
        <v>663</v>
      </c>
      <c r="G319" s="272" t="s">
        <v>1654</v>
      </c>
      <c r="H319" s="228" t="s">
        <v>1323</v>
      </c>
      <c r="I319" s="139" t="s">
        <v>41</v>
      </c>
      <c r="J319" s="289"/>
      <c r="K319" s="169" t="s">
        <v>46</v>
      </c>
      <c r="L319" s="169" t="s">
        <v>46</v>
      </c>
      <c r="M319" s="169" t="s">
        <v>7</v>
      </c>
      <c r="N319" s="169" t="s">
        <v>54</v>
      </c>
      <c r="O319" s="194" t="s">
        <v>334</v>
      </c>
      <c r="P319" s="194" t="s">
        <v>81</v>
      </c>
      <c r="Q319" s="252" t="s">
        <v>86</v>
      </c>
      <c r="R319" s="252" t="s">
        <v>86</v>
      </c>
      <c r="S319" s="169" t="s">
        <v>55</v>
      </c>
      <c r="V319" s="17" t="s">
        <v>55</v>
      </c>
      <c r="W319" s="17" t="str">
        <f t="shared" si="48"/>
        <v>FunctionalPASS</v>
      </c>
      <c r="X319" s="17" t="str">
        <f t="shared" si="49"/>
        <v>FunctionalPASSFunctional</v>
      </c>
    </row>
    <row r="320" spans="1:24" ht="99.95" customHeight="1">
      <c r="A320" s="377"/>
      <c r="B320" s="179" t="s">
        <v>689</v>
      </c>
      <c r="C320" s="152" t="s">
        <v>827</v>
      </c>
      <c r="D320" s="200" t="s">
        <v>701</v>
      </c>
      <c r="E320" s="189" t="s">
        <v>828</v>
      </c>
      <c r="F320" s="189" t="s">
        <v>663</v>
      </c>
      <c r="G320" s="272" t="s">
        <v>1655</v>
      </c>
      <c r="H320" s="228" t="s">
        <v>1323</v>
      </c>
      <c r="I320" s="139" t="s">
        <v>41</v>
      </c>
      <c r="J320" s="289"/>
      <c r="K320" s="169" t="s">
        <v>46</v>
      </c>
      <c r="L320" s="169" t="s">
        <v>46</v>
      </c>
      <c r="M320" s="169" t="s">
        <v>7</v>
      </c>
      <c r="N320" s="169" t="s">
        <v>54</v>
      </c>
      <c r="O320" s="194" t="s">
        <v>334</v>
      </c>
      <c r="P320" s="194" t="s">
        <v>81</v>
      </c>
      <c r="Q320" s="252" t="s">
        <v>86</v>
      </c>
      <c r="R320" s="252" t="s">
        <v>86</v>
      </c>
      <c r="S320" s="169" t="s">
        <v>55</v>
      </c>
      <c r="V320" s="17" t="s">
        <v>55</v>
      </c>
      <c r="W320" s="17" t="str">
        <f t="shared" si="48"/>
        <v>FunctionalPASS</v>
      </c>
      <c r="X320" s="17" t="str">
        <f t="shared" si="49"/>
        <v>FunctionalPASSFunctional</v>
      </c>
    </row>
    <row r="321" spans="1:24" ht="99.95" customHeight="1">
      <c r="A321" s="377"/>
      <c r="B321" s="179" t="s">
        <v>694</v>
      </c>
      <c r="C321" s="152" t="s">
        <v>827</v>
      </c>
      <c r="D321" s="200" t="s">
        <v>701</v>
      </c>
      <c r="E321" s="189" t="s">
        <v>828</v>
      </c>
      <c r="F321" s="189" t="s">
        <v>661</v>
      </c>
      <c r="G321" s="272" t="s">
        <v>1656</v>
      </c>
      <c r="H321" s="189" t="s">
        <v>1322</v>
      </c>
      <c r="I321" s="139" t="s">
        <v>41</v>
      </c>
      <c r="J321" s="289"/>
      <c r="K321" s="169" t="s">
        <v>46</v>
      </c>
      <c r="L321" s="169" t="s">
        <v>46</v>
      </c>
      <c r="M321" s="169" t="s">
        <v>7</v>
      </c>
      <c r="N321" s="169" t="s">
        <v>54</v>
      </c>
      <c r="O321" s="194" t="s">
        <v>334</v>
      </c>
      <c r="P321" s="194" t="s">
        <v>81</v>
      </c>
      <c r="Q321" s="252" t="s">
        <v>86</v>
      </c>
      <c r="R321" s="252" t="s">
        <v>86</v>
      </c>
      <c r="S321" s="169" t="s">
        <v>55</v>
      </c>
      <c r="V321" s="17" t="s">
        <v>55</v>
      </c>
      <c r="W321" s="17" t="str">
        <f t="shared" si="48"/>
        <v>FunctionalPASS</v>
      </c>
      <c r="X321" s="17" t="str">
        <f t="shared" si="49"/>
        <v>FunctionalPASSFunctional</v>
      </c>
    </row>
    <row r="322" spans="1:24" ht="99.95" customHeight="1">
      <c r="A322" s="377"/>
      <c r="B322" s="179" t="s">
        <v>695</v>
      </c>
      <c r="C322" s="152" t="s">
        <v>827</v>
      </c>
      <c r="D322" s="200" t="s">
        <v>701</v>
      </c>
      <c r="E322" s="189" t="s">
        <v>828</v>
      </c>
      <c r="F322" s="189" t="s">
        <v>661</v>
      </c>
      <c r="G322" s="272" t="s">
        <v>1657</v>
      </c>
      <c r="H322" s="228" t="s">
        <v>1323</v>
      </c>
      <c r="I322" s="139" t="s">
        <v>41</v>
      </c>
      <c r="J322" s="289"/>
      <c r="K322" s="169" t="s">
        <v>46</v>
      </c>
      <c r="L322" s="169" t="s">
        <v>46</v>
      </c>
      <c r="M322" s="169" t="s">
        <v>7</v>
      </c>
      <c r="N322" s="169" t="s">
        <v>54</v>
      </c>
      <c r="O322" s="194" t="s">
        <v>334</v>
      </c>
      <c r="P322" s="194" t="s">
        <v>81</v>
      </c>
      <c r="Q322" s="252" t="s">
        <v>86</v>
      </c>
      <c r="R322" s="252" t="s">
        <v>86</v>
      </c>
      <c r="S322" s="169" t="s">
        <v>55</v>
      </c>
      <c r="V322" s="17" t="s">
        <v>55</v>
      </c>
      <c r="W322" s="17" t="str">
        <f t="shared" si="48"/>
        <v>FunctionalPASS</v>
      </c>
      <c r="X322" s="17" t="str">
        <f t="shared" si="49"/>
        <v>FunctionalPASSFunctional</v>
      </c>
    </row>
    <row r="323" spans="1:24" ht="99.95" customHeight="1">
      <c r="A323" s="377"/>
      <c r="B323" s="179" t="s">
        <v>696</v>
      </c>
      <c r="C323" s="152" t="s">
        <v>827</v>
      </c>
      <c r="D323" s="200" t="s">
        <v>702</v>
      </c>
      <c r="E323" s="189" t="s">
        <v>828</v>
      </c>
      <c r="F323" s="189" t="s">
        <v>663</v>
      </c>
      <c r="G323" s="272" t="s">
        <v>1658</v>
      </c>
      <c r="H323" s="228" t="s">
        <v>1323</v>
      </c>
      <c r="I323" s="139" t="s">
        <v>41</v>
      </c>
      <c r="J323" s="289"/>
      <c r="K323" s="169" t="s">
        <v>46</v>
      </c>
      <c r="L323" s="169" t="s">
        <v>46</v>
      </c>
      <c r="M323" s="169" t="s">
        <v>7</v>
      </c>
      <c r="N323" s="169" t="s">
        <v>54</v>
      </c>
      <c r="O323" s="194" t="s">
        <v>334</v>
      </c>
      <c r="P323" s="194" t="s">
        <v>81</v>
      </c>
      <c r="Q323" s="252" t="s">
        <v>86</v>
      </c>
      <c r="R323" s="252" t="s">
        <v>86</v>
      </c>
      <c r="S323" s="169" t="s">
        <v>55</v>
      </c>
      <c r="V323" s="17" t="s">
        <v>55</v>
      </c>
      <c r="W323" s="17" t="str">
        <f t="shared" si="48"/>
        <v>FunctionalPASS</v>
      </c>
      <c r="X323" s="17" t="str">
        <f t="shared" si="49"/>
        <v>FunctionalPASSFunctional</v>
      </c>
    </row>
    <row r="324" spans="1:24" ht="99.95" customHeight="1">
      <c r="A324" s="377"/>
      <c r="B324" s="179" t="s">
        <v>697</v>
      </c>
      <c r="C324" s="152" t="s">
        <v>827</v>
      </c>
      <c r="D324" s="200" t="s">
        <v>702</v>
      </c>
      <c r="E324" s="189" t="s">
        <v>828</v>
      </c>
      <c r="F324" s="189" t="s">
        <v>663</v>
      </c>
      <c r="G324" s="272" t="s">
        <v>1659</v>
      </c>
      <c r="H324" s="228" t="s">
        <v>1323</v>
      </c>
      <c r="I324" s="139" t="s">
        <v>41</v>
      </c>
      <c r="J324" s="289"/>
      <c r="K324" s="169" t="s">
        <v>46</v>
      </c>
      <c r="L324" s="169" t="s">
        <v>46</v>
      </c>
      <c r="M324" s="169" t="s">
        <v>7</v>
      </c>
      <c r="N324" s="169" t="s">
        <v>54</v>
      </c>
      <c r="O324" s="194" t="s">
        <v>334</v>
      </c>
      <c r="P324" s="194" t="s">
        <v>81</v>
      </c>
      <c r="Q324" s="252" t="s">
        <v>86</v>
      </c>
      <c r="R324" s="252" t="s">
        <v>86</v>
      </c>
      <c r="S324" s="169" t="s">
        <v>55</v>
      </c>
      <c r="V324" s="17" t="s">
        <v>55</v>
      </c>
      <c r="W324" s="17" t="str">
        <f t="shared" si="48"/>
        <v>FunctionalPASS</v>
      </c>
      <c r="X324" s="17" t="str">
        <f t="shared" si="49"/>
        <v>FunctionalPASSFunctional</v>
      </c>
    </row>
    <row r="325" spans="1:24" ht="99.95" customHeight="1">
      <c r="A325" s="377"/>
      <c r="B325" s="179" t="s">
        <v>698</v>
      </c>
      <c r="C325" s="152" t="s">
        <v>827</v>
      </c>
      <c r="D325" s="200" t="s">
        <v>702</v>
      </c>
      <c r="E325" s="189" t="s">
        <v>828</v>
      </c>
      <c r="F325" s="189" t="s">
        <v>663</v>
      </c>
      <c r="G325" s="272" t="s">
        <v>1660</v>
      </c>
      <c r="H325" s="228" t="s">
        <v>1323</v>
      </c>
      <c r="I325" s="139" t="s">
        <v>41</v>
      </c>
      <c r="J325" s="289"/>
      <c r="K325" s="169" t="s">
        <v>46</v>
      </c>
      <c r="L325" s="169" t="s">
        <v>46</v>
      </c>
      <c r="M325" s="169" t="s">
        <v>7</v>
      </c>
      <c r="N325" s="169" t="s">
        <v>54</v>
      </c>
      <c r="O325" s="194" t="s">
        <v>334</v>
      </c>
      <c r="P325" s="194" t="s">
        <v>81</v>
      </c>
      <c r="Q325" s="252" t="s">
        <v>86</v>
      </c>
      <c r="R325" s="252" t="s">
        <v>86</v>
      </c>
      <c r="S325" s="169" t="s">
        <v>55</v>
      </c>
      <c r="V325" s="17" t="s">
        <v>55</v>
      </c>
      <c r="W325" s="17" t="str">
        <f t="shared" si="48"/>
        <v>FunctionalPASS</v>
      </c>
      <c r="X325" s="17" t="str">
        <f t="shared" si="49"/>
        <v>FunctionalPASSFunctional</v>
      </c>
    </row>
    <row r="326" spans="1:24" ht="99.95" customHeight="1">
      <c r="A326" s="377"/>
      <c r="B326" s="179" t="s">
        <v>699</v>
      </c>
      <c r="C326" s="152" t="s">
        <v>827</v>
      </c>
      <c r="D326" s="200" t="s">
        <v>702</v>
      </c>
      <c r="E326" s="189" t="s">
        <v>828</v>
      </c>
      <c r="F326" s="189" t="s">
        <v>663</v>
      </c>
      <c r="G326" s="272" t="s">
        <v>1661</v>
      </c>
      <c r="H326" s="228" t="s">
        <v>1323</v>
      </c>
      <c r="I326" s="139" t="s">
        <v>41</v>
      </c>
      <c r="J326" s="289"/>
      <c r="K326" s="169" t="s">
        <v>46</v>
      </c>
      <c r="L326" s="169" t="s">
        <v>46</v>
      </c>
      <c r="M326" s="169" t="s">
        <v>7</v>
      </c>
      <c r="N326" s="169" t="s">
        <v>54</v>
      </c>
      <c r="O326" s="194" t="s">
        <v>334</v>
      </c>
      <c r="P326" s="194" t="s">
        <v>81</v>
      </c>
      <c r="Q326" s="252" t="s">
        <v>86</v>
      </c>
      <c r="R326" s="252" t="s">
        <v>86</v>
      </c>
      <c r="S326" s="169" t="s">
        <v>55</v>
      </c>
      <c r="V326" s="17" t="s">
        <v>55</v>
      </c>
      <c r="W326" s="17" t="str">
        <f t="shared" si="48"/>
        <v>FunctionalPASS</v>
      </c>
      <c r="X326" s="17" t="str">
        <f t="shared" si="49"/>
        <v>FunctionalPASSFunctional</v>
      </c>
    </row>
    <row r="327" spans="1:24" ht="99.95" customHeight="1">
      <c r="A327" s="378"/>
      <c r="B327" s="179" t="s">
        <v>700</v>
      </c>
      <c r="C327" s="152" t="s">
        <v>827</v>
      </c>
      <c r="D327" s="200" t="s">
        <v>702</v>
      </c>
      <c r="E327" s="189" t="s">
        <v>828</v>
      </c>
      <c r="F327" s="189" t="s">
        <v>663</v>
      </c>
      <c r="G327" s="272" t="s">
        <v>1662</v>
      </c>
      <c r="H327" s="228" t="s">
        <v>1323</v>
      </c>
      <c r="I327" s="139" t="s">
        <v>41</v>
      </c>
      <c r="J327" s="289"/>
      <c r="K327" s="169" t="s">
        <v>46</v>
      </c>
      <c r="L327" s="169" t="s">
        <v>46</v>
      </c>
      <c r="M327" s="169" t="s">
        <v>7</v>
      </c>
      <c r="N327" s="169" t="s">
        <v>54</v>
      </c>
      <c r="O327" s="194" t="s">
        <v>334</v>
      </c>
      <c r="P327" s="194" t="s">
        <v>81</v>
      </c>
      <c r="Q327" s="252" t="s">
        <v>86</v>
      </c>
      <c r="R327" s="252" t="s">
        <v>86</v>
      </c>
      <c r="S327" s="169" t="s">
        <v>55</v>
      </c>
      <c r="V327" s="17" t="s">
        <v>55</v>
      </c>
      <c r="W327" s="17" t="str">
        <f t="shared" si="48"/>
        <v>FunctionalPASS</v>
      </c>
      <c r="X327" s="17" t="str">
        <f t="shared" si="49"/>
        <v>FunctionalPASSFunctional</v>
      </c>
    </row>
    <row r="328" spans="1:24" ht="99.95" customHeight="1">
      <c r="A328" s="373" t="s">
        <v>718</v>
      </c>
      <c r="B328" s="179" t="s">
        <v>719</v>
      </c>
      <c r="C328" s="152" t="s">
        <v>824</v>
      </c>
      <c r="D328" s="200" t="s">
        <v>829</v>
      </c>
      <c r="E328" s="189" t="s">
        <v>826</v>
      </c>
      <c r="F328" s="189" t="s">
        <v>665</v>
      </c>
      <c r="G328" s="272" t="s">
        <v>1663</v>
      </c>
      <c r="H328" s="228" t="s">
        <v>1323</v>
      </c>
      <c r="I328" s="139" t="s">
        <v>41</v>
      </c>
      <c r="J328" s="289"/>
      <c r="K328" s="169" t="s">
        <v>46</v>
      </c>
      <c r="L328" s="169" t="s">
        <v>46</v>
      </c>
      <c r="M328" s="169" t="s">
        <v>7</v>
      </c>
      <c r="N328" s="169" t="s">
        <v>54</v>
      </c>
      <c r="O328" s="194" t="s">
        <v>334</v>
      </c>
      <c r="P328" s="194" t="s">
        <v>81</v>
      </c>
      <c r="Q328" s="252" t="s">
        <v>86</v>
      </c>
      <c r="R328" s="252" t="s">
        <v>86</v>
      </c>
      <c r="S328" s="169" t="s">
        <v>55</v>
      </c>
      <c r="V328" s="17" t="s">
        <v>55</v>
      </c>
      <c r="W328" s="17" t="str">
        <f t="shared" si="48"/>
        <v>FunctionalPASS</v>
      </c>
      <c r="X328" s="17" t="str">
        <f t="shared" si="49"/>
        <v>FunctionalPASSFunctional</v>
      </c>
    </row>
    <row r="329" spans="1:24" ht="99.95" customHeight="1">
      <c r="A329" s="374"/>
      <c r="B329" s="179" t="s">
        <v>687</v>
      </c>
      <c r="C329" s="152" t="s">
        <v>827</v>
      </c>
      <c r="D329" s="200" t="s">
        <v>701</v>
      </c>
      <c r="E329" s="189" t="s">
        <v>828</v>
      </c>
      <c r="F329" s="189" t="s">
        <v>665</v>
      </c>
      <c r="G329" s="272" t="s">
        <v>1664</v>
      </c>
      <c r="H329" s="228" t="s">
        <v>1323</v>
      </c>
      <c r="I329" s="139" t="s">
        <v>41</v>
      </c>
      <c r="J329" s="289"/>
      <c r="K329" s="169" t="s">
        <v>46</v>
      </c>
      <c r="L329" s="169" t="s">
        <v>46</v>
      </c>
      <c r="M329" s="169" t="s">
        <v>7</v>
      </c>
      <c r="N329" s="169" t="s">
        <v>54</v>
      </c>
      <c r="O329" s="194" t="s">
        <v>334</v>
      </c>
      <c r="P329" s="194" t="s">
        <v>81</v>
      </c>
      <c r="Q329" s="252" t="s">
        <v>86</v>
      </c>
      <c r="R329" s="252" t="s">
        <v>86</v>
      </c>
      <c r="S329" s="169" t="s">
        <v>55</v>
      </c>
      <c r="V329" s="17" t="s">
        <v>55</v>
      </c>
      <c r="W329" s="17" t="str">
        <f t="shared" si="48"/>
        <v>FunctionalPASS</v>
      </c>
      <c r="X329" s="17" t="str">
        <f t="shared" si="49"/>
        <v>FunctionalPASSFunctional</v>
      </c>
    </row>
    <row r="330" spans="1:24" ht="99.95" customHeight="1">
      <c r="A330" s="374"/>
      <c r="B330" s="179" t="s">
        <v>688</v>
      </c>
      <c r="C330" s="152" t="s">
        <v>827</v>
      </c>
      <c r="D330" s="200" t="s">
        <v>701</v>
      </c>
      <c r="E330" s="189" t="s">
        <v>828</v>
      </c>
      <c r="F330" s="189" t="s">
        <v>665</v>
      </c>
      <c r="G330" s="272" t="s">
        <v>1665</v>
      </c>
      <c r="H330" s="228" t="s">
        <v>1323</v>
      </c>
      <c r="I330" s="139" t="s">
        <v>41</v>
      </c>
      <c r="J330" s="289"/>
      <c r="K330" s="169" t="s">
        <v>46</v>
      </c>
      <c r="L330" s="169" t="s">
        <v>46</v>
      </c>
      <c r="M330" s="169" t="s">
        <v>7</v>
      </c>
      <c r="N330" s="169" t="s">
        <v>54</v>
      </c>
      <c r="O330" s="194" t="s">
        <v>334</v>
      </c>
      <c r="P330" s="194" t="s">
        <v>81</v>
      </c>
      <c r="Q330" s="252" t="s">
        <v>86</v>
      </c>
      <c r="R330" s="252" t="s">
        <v>86</v>
      </c>
      <c r="S330" s="169" t="s">
        <v>55</v>
      </c>
      <c r="V330" s="17" t="s">
        <v>55</v>
      </c>
      <c r="W330" s="17" t="str">
        <f t="shared" si="48"/>
        <v>FunctionalPASS</v>
      </c>
      <c r="X330" s="17" t="str">
        <f t="shared" si="49"/>
        <v>FunctionalPASSFunctional</v>
      </c>
    </row>
    <row r="331" spans="1:24" ht="99.95" customHeight="1">
      <c r="A331" s="374"/>
      <c r="B331" s="179" t="s">
        <v>689</v>
      </c>
      <c r="C331" s="152" t="s">
        <v>827</v>
      </c>
      <c r="D331" s="200" t="s">
        <v>701</v>
      </c>
      <c r="E331" s="189" t="s">
        <v>828</v>
      </c>
      <c r="F331" s="189" t="s">
        <v>665</v>
      </c>
      <c r="G331" s="272" t="s">
        <v>1666</v>
      </c>
      <c r="H331" s="228" t="s">
        <v>1323</v>
      </c>
      <c r="I331" s="139" t="s">
        <v>41</v>
      </c>
      <c r="J331" s="289"/>
      <c r="K331" s="169" t="s">
        <v>46</v>
      </c>
      <c r="L331" s="169" t="s">
        <v>46</v>
      </c>
      <c r="M331" s="169" t="s">
        <v>7</v>
      </c>
      <c r="N331" s="169" t="s">
        <v>54</v>
      </c>
      <c r="O331" s="194" t="s">
        <v>334</v>
      </c>
      <c r="P331" s="194" t="s">
        <v>81</v>
      </c>
      <c r="Q331" s="252" t="s">
        <v>86</v>
      </c>
      <c r="R331" s="252" t="s">
        <v>86</v>
      </c>
      <c r="S331" s="169" t="s">
        <v>55</v>
      </c>
      <c r="V331" s="17" t="s">
        <v>55</v>
      </c>
      <c r="W331" s="17" t="str">
        <f t="shared" si="48"/>
        <v>FunctionalPASS</v>
      </c>
      <c r="X331" s="17" t="str">
        <f t="shared" si="49"/>
        <v>FunctionalPASSFunctional</v>
      </c>
    </row>
    <row r="332" spans="1:24" ht="99.95" customHeight="1">
      <c r="A332" s="374"/>
      <c r="B332" s="179" t="s">
        <v>690</v>
      </c>
      <c r="C332" s="152" t="s">
        <v>827</v>
      </c>
      <c r="D332" s="200" t="s">
        <v>701</v>
      </c>
      <c r="E332" s="189" t="s">
        <v>828</v>
      </c>
      <c r="F332" s="189" t="s">
        <v>567</v>
      </c>
      <c r="G332" s="272" t="s">
        <v>1667</v>
      </c>
      <c r="H332" s="189" t="s">
        <v>1292</v>
      </c>
      <c r="I332" s="139" t="s">
        <v>41</v>
      </c>
      <c r="J332" s="289"/>
      <c r="K332" s="169" t="s">
        <v>46</v>
      </c>
      <c r="L332" s="169" t="s">
        <v>46</v>
      </c>
      <c r="M332" s="169" t="s">
        <v>7</v>
      </c>
      <c r="N332" s="169" t="s">
        <v>54</v>
      </c>
      <c r="O332" s="194" t="s">
        <v>334</v>
      </c>
      <c r="P332" s="194" t="s">
        <v>81</v>
      </c>
      <c r="Q332" s="252" t="s">
        <v>86</v>
      </c>
      <c r="R332" s="252" t="s">
        <v>86</v>
      </c>
      <c r="S332" s="169" t="s">
        <v>55</v>
      </c>
      <c r="V332" s="17" t="s">
        <v>55</v>
      </c>
      <c r="W332" s="17" t="str">
        <f t="shared" si="48"/>
        <v>FunctionalPASS</v>
      </c>
      <c r="X332" s="17" t="str">
        <f t="shared" si="49"/>
        <v>FunctionalPASSFunctional</v>
      </c>
    </row>
    <row r="333" spans="1:24" ht="99.95" customHeight="1">
      <c r="A333" s="374"/>
      <c r="B333" s="179" t="s">
        <v>691</v>
      </c>
      <c r="C333" s="152" t="s">
        <v>827</v>
      </c>
      <c r="D333" s="200" t="s">
        <v>701</v>
      </c>
      <c r="E333" s="189" t="s">
        <v>828</v>
      </c>
      <c r="F333" s="189" t="s">
        <v>567</v>
      </c>
      <c r="G333" s="272" t="s">
        <v>1668</v>
      </c>
      <c r="H333" s="189" t="s">
        <v>1292</v>
      </c>
      <c r="I333" s="139" t="s">
        <v>41</v>
      </c>
      <c r="J333" s="289"/>
      <c r="K333" s="169" t="s">
        <v>46</v>
      </c>
      <c r="L333" s="169" t="s">
        <v>46</v>
      </c>
      <c r="M333" s="169" t="s">
        <v>7</v>
      </c>
      <c r="N333" s="169" t="s">
        <v>54</v>
      </c>
      <c r="O333" s="194" t="s">
        <v>334</v>
      </c>
      <c r="P333" s="194" t="s">
        <v>81</v>
      </c>
      <c r="Q333" s="252" t="s">
        <v>86</v>
      </c>
      <c r="R333" s="252" t="s">
        <v>86</v>
      </c>
      <c r="S333" s="169" t="s">
        <v>55</v>
      </c>
      <c r="V333" s="17" t="s">
        <v>55</v>
      </c>
      <c r="W333" s="17" t="str">
        <f t="shared" si="48"/>
        <v>FunctionalPASS</v>
      </c>
      <c r="X333" s="17" t="str">
        <f t="shared" si="49"/>
        <v>FunctionalPASSFunctional</v>
      </c>
    </row>
    <row r="334" spans="1:24" ht="99.95" customHeight="1">
      <c r="A334" s="374"/>
      <c r="B334" s="179" t="s">
        <v>692</v>
      </c>
      <c r="C334" s="152" t="s">
        <v>827</v>
      </c>
      <c r="D334" s="200" t="s">
        <v>701</v>
      </c>
      <c r="E334" s="189" t="s">
        <v>828</v>
      </c>
      <c r="F334" s="189" t="s">
        <v>567</v>
      </c>
      <c r="G334" s="272" t="s">
        <v>1669</v>
      </c>
      <c r="H334" s="189" t="s">
        <v>1293</v>
      </c>
      <c r="I334" s="139" t="s">
        <v>41</v>
      </c>
      <c r="J334" s="289"/>
      <c r="K334" s="169" t="s">
        <v>46</v>
      </c>
      <c r="L334" s="169" t="s">
        <v>46</v>
      </c>
      <c r="M334" s="169" t="s">
        <v>7</v>
      </c>
      <c r="N334" s="169" t="s">
        <v>54</v>
      </c>
      <c r="O334" s="194" t="s">
        <v>334</v>
      </c>
      <c r="P334" s="194" t="s">
        <v>81</v>
      </c>
      <c r="Q334" s="252" t="s">
        <v>86</v>
      </c>
      <c r="R334" s="252" t="s">
        <v>86</v>
      </c>
      <c r="S334" s="169" t="s">
        <v>55</v>
      </c>
      <c r="V334" s="17" t="s">
        <v>55</v>
      </c>
      <c r="W334" s="17" t="str">
        <f t="shared" si="48"/>
        <v>FunctionalPASS</v>
      </c>
      <c r="X334" s="17" t="str">
        <f t="shared" si="49"/>
        <v>FunctionalPASSFunctional</v>
      </c>
    </row>
    <row r="335" spans="1:24" ht="99.95" customHeight="1">
      <c r="A335" s="374"/>
      <c r="B335" s="179" t="s">
        <v>693</v>
      </c>
      <c r="C335" s="152" t="s">
        <v>827</v>
      </c>
      <c r="D335" s="200" t="s">
        <v>701</v>
      </c>
      <c r="E335" s="189" t="s">
        <v>828</v>
      </c>
      <c r="F335" s="189" t="s">
        <v>567</v>
      </c>
      <c r="G335" s="272" t="s">
        <v>1670</v>
      </c>
      <c r="H335" s="189" t="s">
        <v>1293</v>
      </c>
      <c r="I335" s="139" t="s">
        <v>41</v>
      </c>
      <c r="J335" s="289"/>
      <c r="K335" s="169" t="s">
        <v>46</v>
      </c>
      <c r="L335" s="169" t="s">
        <v>46</v>
      </c>
      <c r="M335" s="169" t="s">
        <v>7</v>
      </c>
      <c r="N335" s="169" t="s">
        <v>54</v>
      </c>
      <c r="O335" s="194" t="s">
        <v>334</v>
      </c>
      <c r="P335" s="194" t="s">
        <v>81</v>
      </c>
      <c r="Q335" s="252" t="s">
        <v>86</v>
      </c>
      <c r="R335" s="252" t="s">
        <v>86</v>
      </c>
      <c r="S335" s="169" t="s">
        <v>55</v>
      </c>
      <c r="V335" s="17" t="s">
        <v>55</v>
      </c>
      <c r="W335" s="17" t="str">
        <f t="shared" si="48"/>
        <v>FunctionalPASS</v>
      </c>
      <c r="X335" s="17" t="str">
        <f t="shared" si="49"/>
        <v>FunctionalPASSFunctional</v>
      </c>
    </row>
    <row r="336" spans="1:24" ht="99.95" customHeight="1">
      <c r="A336" s="374"/>
      <c r="B336" s="179" t="s">
        <v>694</v>
      </c>
      <c r="C336" s="152" t="s">
        <v>827</v>
      </c>
      <c r="D336" s="200" t="s">
        <v>701</v>
      </c>
      <c r="E336" s="189" t="s">
        <v>828</v>
      </c>
      <c r="F336" s="189" t="s">
        <v>661</v>
      </c>
      <c r="G336" s="272" t="s">
        <v>1671</v>
      </c>
      <c r="H336" s="189" t="s">
        <v>1322</v>
      </c>
      <c r="I336" s="139" t="s">
        <v>41</v>
      </c>
      <c r="J336" s="289"/>
      <c r="K336" s="169" t="s">
        <v>46</v>
      </c>
      <c r="L336" s="169" t="s">
        <v>46</v>
      </c>
      <c r="M336" s="169" t="s">
        <v>7</v>
      </c>
      <c r="N336" s="169" t="s">
        <v>54</v>
      </c>
      <c r="O336" s="194" t="s">
        <v>334</v>
      </c>
      <c r="P336" s="194" t="s">
        <v>81</v>
      </c>
      <c r="Q336" s="252" t="s">
        <v>86</v>
      </c>
      <c r="R336" s="252" t="s">
        <v>86</v>
      </c>
      <c r="S336" s="169" t="s">
        <v>55</v>
      </c>
      <c r="V336" s="17" t="s">
        <v>55</v>
      </c>
      <c r="W336" s="17" t="str">
        <f t="shared" si="48"/>
        <v>FunctionalPASS</v>
      </c>
      <c r="X336" s="17" t="str">
        <f t="shared" si="49"/>
        <v>FunctionalPASSFunctional</v>
      </c>
    </row>
    <row r="337" spans="1:24" ht="99.95" customHeight="1">
      <c r="A337" s="374"/>
      <c r="B337" s="179" t="s">
        <v>695</v>
      </c>
      <c r="C337" s="152" t="s">
        <v>827</v>
      </c>
      <c r="D337" s="200" t="s">
        <v>701</v>
      </c>
      <c r="E337" s="189" t="s">
        <v>828</v>
      </c>
      <c r="F337" s="189" t="s">
        <v>661</v>
      </c>
      <c r="G337" s="272" t="s">
        <v>1672</v>
      </c>
      <c r="H337" s="189" t="s">
        <v>1322</v>
      </c>
      <c r="I337" s="139" t="s">
        <v>41</v>
      </c>
      <c r="J337" s="289"/>
      <c r="K337" s="169" t="s">
        <v>46</v>
      </c>
      <c r="L337" s="169" t="s">
        <v>46</v>
      </c>
      <c r="M337" s="169" t="s">
        <v>7</v>
      </c>
      <c r="N337" s="169" t="s">
        <v>54</v>
      </c>
      <c r="O337" s="194" t="s">
        <v>334</v>
      </c>
      <c r="P337" s="194" t="s">
        <v>81</v>
      </c>
      <c r="Q337" s="252" t="s">
        <v>86</v>
      </c>
      <c r="R337" s="252" t="s">
        <v>86</v>
      </c>
      <c r="S337" s="169" t="s">
        <v>55</v>
      </c>
      <c r="V337" s="17" t="s">
        <v>55</v>
      </c>
      <c r="W337" s="17" t="str">
        <f t="shared" si="48"/>
        <v>FunctionalPASS</v>
      </c>
      <c r="X337" s="17" t="str">
        <f t="shared" si="49"/>
        <v>FunctionalPASSFunctional</v>
      </c>
    </row>
    <row r="338" spans="1:24" ht="99.95" customHeight="1">
      <c r="A338" s="374"/>
      <c r="B338" s="179" t="s">
        <v>696</v>
      </c>
      <c r="C338" s="152" t="s">
        <v>827</v>
      </c>
      <c r="D338" s="200" t="s">
        <v>702</v>
      </c>
      <c r="E338" s="189" t="s">
        <v>828</v>
      </c>
      <c r="F338" s="189" t="s">
        <v>665</v>
      </c>
      <c r="G338" s="272" t="s">
        <v>1673</v>
      </c>
      <c r="H338" s="228" t="s">
        <v>1323</v>
      </c>
      <c r="I338" s="139" t="s">
        <v>41</v>
      </c>
      <c r="J338" s="289"/>
      <c r="K338" s="169" t="s">
        <v>46</v>
      </c>
      <c r="L338" s="169" t="s">
        <v>46</v>
      </c>
      <c r="M338" s="169" t="s">
        <v>7</v>
      </c>
      <c r="N338" s="169" t="s">
        <v>54</v>
      </c>
      <c r="O338" s="194" t="s">
        <v>334</v>
      </c>
      <c r="P338" s="194" t="s">
        <v>81</v>
      </c>
      <c r="Q338" s="252" t="s">
        <v>86</v>
      </c>
      <c r="R338" s="252" t="s">
        <v>86</v>
      </c>
      <c r="S338" s="169" t="s">
        <v>55</v>
      </c>
      <c r="V338" s="17" t="s">
        <v>55</v>
      </c>
      <c r="W338" s="17" t="str">
        <f t="shared" si="48"/>
        <v>FunctionalPASS</v>
      </c>
      <c r="X338" s="17" t="str">
        <f t="shared" si="49"/>
        <v>FunctionalPASSFunctional</v>
      </c>
    </row>
    <row r="339" spans="1:24" ht="99.95" customHeight="1">
      <c r="A339" s="374"/>
      <c r="B339" s="179" t="s">
        <v>697</v>
      </c>
      <c r="C339" s="152" t="s">
        <v>827</v>
      </c>
      <c r="D339" s="200" t="s">
        <v>702</v>
      </c>
      <c r="E339" s="189" t="s">
        <v>828</v>
      </c>
      <c r="F339" s="189" t="s">
        <v>258</v>
      </c>
      <c r="G339" s="272" t="s">
        <v>1674</v>
      </c>
      <c r="H339" s="228" t="s">
        <v>1323</v>
      </c>
      <c r="I339" s="139" t="s">
        <v>41</v>
      </c>
      <c r="J339" s="289"/>
      <c r="K339" s="169" t="s">
        <v>46</v>
      </c>
      <c r="L339" s="169" t="s">
        <v>46</v>
      </c>
      <c r="M339" s="169" t="s">
        <v>7</v>
      </c>
      <c r="N339" s="169" t="s">
        <v>54</v>
      </c>
      <c r="O339" s="194" t="s">
        <v>334</v>
      </c>
      <c r="P339" s="194" t="s">
        <v>81</v>
      </c>
      <c r="Q339" s="252" t="s">
        <v>86</v>
      </c>
      <c r="R339" s="252" t="s">
        <v>86</v>
      </c>
      <c r="S339" s="169" t="s">
        <v>55</v>
      </c>
      <c r="V339" s="17" t="s">
        <v>55</v>
      </c>
      <c r="W339" s="17" t="str">
        <f t="shared" si="48"/>
        <v>FunctionalPASS</v>
      </c>
      <c r="X339" s="17" t="str">
        <f t="shared" si="49"/>
        <v>FunctionalPASSFunctional</v>
      </c>
    </row>
    <row r="340" spans="1:24" ht="99.95" customHeight="1">
      <c r="A340" s="374"/>
      <c r="B340" s="179" t="s">
        <v>698</v>
      </c>
      <c r="C340" s="152" t="s">
        <v>827</v>
      </c>
      <c r="D340" s="200" t="s">
        <v>702</v>
      </c>
      <c r="E340" s="189" t="s">
        <v>828</v>
      </c>
      <c r="F340" s="189" t="s">
        <v>665</v>
      </c>
      <c r="G340" s="272" t="s">
        <v>1675</v>
      </c>
      <c r="H340" s="228" t="s">
        <v>1323</v>
      </c>
      <c r="I340" s="139" t="s">
        <v>41</v>
      </c>
      <c r="J340" s="289"/>
      <c r="K340" s="169" t="s">
        <v>46</v>
      </c>
      <c r="L340" s="169" t="s">
        <v>46</v>
      </c>
      <c r="M340" s="169" t="s">
        <v>7</v>
      </c>
      <c r="N340" s="169" t="s">
        <v>54</v>
      </c>
      <c r="O340" s="194" t="s">
        <v>334</v>
      </c>
      <c r="P340" s="194" t="s">
        <v>81</v>
      </c>
      <c r="Q340" s="252" t="s">
        <v>86</v>
      </c>
      <c r="R340" s="252" t="s">
        <v>86</v>
      </c>
      <c r="S340" s="169" t="s">
        <v>55</v>
      </c>
      <c r="V340" s="17" t="s">
        <v>55</v>
      </c>
      <c r="W340" s="17" t="str">
        <f t="shared" si="48"/>
        <v>FunctionalPASS</v>
      </c>
      <c r="X340" s="17" t="str">
        <f t="shared" si="49"/>
        <v>FunctionalPASSFunctional</v>
      </c>
    </row>
    <row r="341" spans="1:24" ht="99.95" customHeight="1">
      <c r="A341" s="374"/>
      <c r="B341" s="179" t="s">
        <v>699</v>
      </c>
      <c r="C341" s="152" t="s">
        <v>827</v>
      </c>
      <c r="D341" s="200" t="s">
        <v>702</v>
      </c>
      <c r="E341" s="189" t="s">
        <v>828</v>
      </c>
      <c r="F341" s="189" t="s">
        <v>258</v>
      </c>
      <c r="G341" s="272" t="s">
        <v>1676</v>
      </c>
      <c r="H341" s="228" t="s">
        <v>1323</v>
      </c>
      <c r="I341" s="139" t="s">
        <v>41</v>
      </c>
      <c r="J341" s="289"/>
      <c r="K341" s="169" t="s">
        <v>46</v>
      </c>
      <c r="L341" s="169" t="s">
        <v>46</v>
      </c>
      <c r="M341" s="169" t="s">
        <v>7</v>
      </c>
      <c r="N341" s="169" t="s">
        <v>54</v>
      </c>
      <c r="O341" s="194" t="s">
        <v>334</v>
      </c>
      <c r="P341" s="194" t="s">
        <v>81</v>
      </c>
      <c r="Q341" s="252" t="s">
        <v>86</v>
      </c>
      <c r="R341" s="252" t="s">
        <v>86</v>
      </c>
      <c r="S341" s="169" t="s">
        <v>55</v>
      </c>
      <c r="V341" s="17" t="s">
        <v>55</v>
      </c>
      <c r="W341" s="17" t="str">
        <f t="shared" si="48"/>
        <v>FunctionalPASS</v>
      </c>
      <c r="X341" s="17" t="str">
        <f t="shared" si="49"/>
        <v>FunctionalPASSFunctional</v>
      </c>
    </row>
    <row r="342" spans="1:24" ht="99.95" customHeight="1">
      <c r="A342" s="375"/>
      <c r="B342" s="179" t="s">
        <v>700</v>
      </c>
      <c r="C342" s="152" t="s">
        <v>827</v>
      </c>
      <c r="D342" s="200" t="s">
        <v>702</v>
      </c>
      <c r="E342" s="189" t="s">
        <v>828</v>
      </c>
      <c r="F342" s="189" t="s">
        <v>665</v>
      </c>
      <c r="G342" s="272" t="s">
        <v>1677</v>
      </c>
      <c r="H342" s="228" t="s">
        <v>1323</v>
      </c>
      <c r="I342" s="139" t="s">
        <v>41</v>
      </c>
      <c r="J342" s="289"/>
      <c r="K342" s="169" t="s">
        <v>46</v>
      </c>
      <c r="L342" s="169" t="s">
        <v>46</v>
      </c>
      <c r="M342" s="169" t="s">
        <v>7</v>
      </c>
      <c r="N342" s="169" t="s">
        <v>54</v>
      </c>
      <c r="O342" s="194" t="s">
        <v>334</v>
      </c>
      <c r="P342" s="194" t="s">
        <v>81</v>
      </c>
      <c r="Q342" s="252" t="s">
        <v>86</v>
      </c>
      <c r="R342" s="252" t="s">
        <v>86</v>
      </c>
      <c r="S342" s="169" t="s">
        <v>55</v>
      </c>
      <c r="V342" s="17" t="s">
        <v>55</v>
      </c>
      <c r="W342" s="17" t="str">
        <f t="shared" si="48"/>
        <v>FunctionalPASS</v>
      </c>
      <c r="X342" s="17" t="str">
        <f t="shared" si="49"/>
        <v>FunctionalPASSFunctional</v>
      </c>
    </row>
    <row r="343" spans="1:24" ht="99.95" customHeight="1">
      <c r="A343" s="373" t="s">
        <v>720</v>
      </c>
      <c r="B343" s="179" t="s">
        <v>721</v>
      </c>
      <c r="C343" s="152" t="s">
        <v>824</v>
      </c>
      <c r="D343" s="200" t="s">
        <v>830</v>
      </c>
      <c r="E343" s="189" t="s">
        <v>826</v>
      </c>
      <c r="F343" s="189" t="s">
        <v>665</v>
      </c>
      <c r="G343" s="272" t="s">
        <v>1678</v>
      </c>
      <c r="H343" s="228" t="s">
        <v>1323</v>
      </c>
      <c r="I343" s="139" t="s">
        <v>41</v>
      </c>
      <c r="J343" s="289"/>
      <c r="K343" s="169" t="s">
        <v>46</v>
      </c>
      <c r="L343" s="169" t="s">
        <v>46</v>
      </c>
      <c r="M343" s="169" t="s">
        <v>7</v>
      </c>
      <c r="N343" s="169" t="s">
        <v>54</v>
      </c>
      <c r="O343" s="194" t="s">
        <v>334</v>
      </c>
      <c r="P343" s="194" t="s">
        <v>81</v>
      </c>
      <c r="Q343" s="252" t="s">
        <v>86</v>
      </c>
      <c r="R343" s="252" t="s">
        <v>86</v>
      </c>
      <c r="S343" s="169" t="s">
        <v>55</v>
      </c>
      <c r="V343" s="17" t="s">
        <v>55</v>
      </c>
      <c r="W343" s="17" t="str">
        <f t="shared" ref="W343:W358" si="54">V343&amp;I343</f>
        <v>FunctionalPASS</v>
      </c>
      <c r="X343" s="17" t="str">
        <f t="shared" ref="X343:X358" si="55">W343&amp;S343</f>
        <v>FunctionalPASSFunctional</v>
      </c>
    </row>
    <row r="344" spans="1:24" ht="99.95" customHeight="1">
      <c r="A344" s="374"/>
      <c r="B344" s="179" t="s">
        <v>722</v>
      </c>
      <c r="C344" s="152" t="s">
        <v>723</v>
      </c>
      <c r="D344" s="200" t="s">
        <v>831</v>
      </c>
      <c r="E344" s="189" t="s">
        <v>832</v>
      </c>
      <c r="F344" s="189" t="s">
        <v>664</v>
      </c>
      <c r="G344" s="272" t="s">
        <v>1679</v>
      </c>
      <c r="H344" s="269" t="s">
        <v>1502</v>
      </c>
      <c r="I344" s="139" t="s">
        <v>41</v>
      </c>
      <c r="J344" s="289"/>
      <c r="K344" s="169" t="s">
        <v>46</v>
      </c>
      <c r="L344" s="169" t="s">
        <v>46</v>
      </c>
      <c r="M344" s="169" t="s">
        <v>7</v>
      </c>
      <c r="N344" s="169" t="s">
        <v>54</v>
      </c>
      <c r="O344" s="194" t="s">
        <v>334</v>
      </c>
      <c r="P344" s="194" t="s">
        <v>81</v>
      </c>
      <c r="Q344" s="252" t="s">
        <v>86</v>
      </c>
      <c r="R344" s="252" t="s">
        <v>86</v>
      </c>
      <c r="S344" s="169" t="s">
        <v>55</v>
      </c>
      <c r="V344" s="17" t="s">
        <v>55</v>
      </c>
      <c r="W344" s="17" t="str">
        <f t="shared" si="54"/>
        <v>FunctionalPASS</v>
      </c>
      <c r="X344" s="17" t="str">
        <f t="shared" si="55"/>
        <v>FunctionalPASSFunctional</v>
      </c>
    </row>
    <row r="345" spans="1:24" ht="99.95" customHeight="1">
      <c r="A345" s="374"/>
      <c r="B345" s="179" t="s">
        <v>687</v>
      </c>
      <c r="C345" s="152" t="s">
        <v>827</v>
      </c>
      <c r="D345" s="200" t="s">
        <v>701</v>
      </c>
      <c r="E345" s="189" t="s">
        <v>828</v>
      </c>
      <c r="F345" s="189" t="s">
        <v>665</v>
      </c>
      <c r="G345" s="272" t="s">
        <v>1680</v>
      </c>
      <c r="H345" s="228" t="s">
        <v>1323</v>
      </c>
      <c r="I345" s="139" t="s">
        <v>41</v>
      </c>
      <c r="J345" s="289"/>
      <c r="K345" s="169" t="s">
        <v>46</v>
      </c>
      <c r="L345" s="169" t="s">
        <v>46</v>
      </c>
      <c r="M345" s="169" t="s">
        <v>7</v>
      </c>
      <c r="N345" s="169" t="s">
        <v>54</v>
      </c>
      <c r="O345" s="194" t="s">
        <v>334</v>
      </c>
      <c r="P345" s="194" t="s">
        <v>81</v>
      </c>
      <c r="Q345" s="252" t="s">
        <v>86</v>
      </c>
      <c r="R345" s="252" t="s">
        <v>86</v>
      </c>
      <c r="S345" s="169" t="s">
        <v>55</v>
      </c>
      <c r="V345" s="17" t="s">
        <v>55</v>
      </c>
      <c r="W345" s="17" t="str">
        <f t="shared" si="54"/>
        <v>FunctionalPASS</v>
      </c>
      <c r="X345" s="17" t="str">
        <f t="shared" si="55"/>
        <v>FunctionalPASSFunctional</v>
      </c>
    </row>
    <row r="346" spans="1:24" ht="99.95" customHeight="1">
      <c r="A346" s="374"/>
      <c r="B346" s="179" t="s">
        <v>688</v>
      </c>
      <c r="C346" s="152" t="s">
        <v>827</v>
      </c>
      <c r="D346" s="200" t="s">
        <v>701</v>
      </c>
      <c r="E346" s="189" t="s">
        <v>828</v>
      </c>
      <c r="F346" s="189" t="s">
        <v>665</v>
      </c>
      <c r="G346" s="272" t="s">
        <v>1681</v>
      </c>
      <c r="H346" s="228" t="s">
        <v>1323</v>
      </c>
      <c r="I346" s="139" t="s">
        <v>41</v>
      </c>
      <c r="J346" s="289"/>
      <c r="K346" s="169" t="s">
        <v>46</v>
      </c>
      <c r="L346" s="169" t="s">
        <v>46</v>
      </c>
      <c r="M346" s="169" t="s">
        <v>7</v>
      </c>
      <c r="N346" s="169" t="s">
        <v>54</v>
      </c>
      <c r="O346" s="194" t="s">
        <v>334</v>
      </c>
      <c r="P346" s="194" t="s">
        <v>81</v>
      </c>
      <c r="Q346" s="252" t="s">
        <v>86</v>
      </c>
      <c r="R346" s="252" t="s">
        <v>86</v>
      </c>
      <c r="S346" s="169" t="s">
        <v>55</v>
      </c>
      <c r="V346" s="17" t="s">
        <v>55</v>
      </c>
      <c r="W346" s="17" t="str">
        <f t="shared" si="54"/>
        <v>FunctionalPASS</v>
      </c>
      <c r="X346" s="17" t="str">
        <f t="shared" si="55"/>
        <v>FunctionalPASSFunctional</v>
      </c>
    </row>
    <row r="347" spans="1:24" ht="99.95" customHeight="1">
      <c r="A347" s="374"/>
      <c r="B347" s="179" t="s">
        <v>689</v>
      </c>
      <c r="C347" s="152" t="s">
        <v>827</v>
      </c>
      <c r="D347" s="200" t="s">
        <v>701</v>
      </c>
      <c r="E347" s="189" t="s">
        <v>828</v>
      </c>
      <c r="F347" s="189" t="s">
        <v>665</v>
      </c>
      <c r="G347" s="272" t="s">
        <v>1682</v>
      </c>
      <c r="H347" s="228" t="s">
        <v>1323</v>
      </c>
      <c r="I347" s="139" t="s">
        <v>41</v>
      </c>
      <c r="J347" s="289"/>
      <c r="K347" s="169" t="s">
        <v>46</v>
      </c>
      <c r="L347" s="169" t="s">
        <v>46</v>
      </c>
      <c r="M347" s="169" t="s">
        <v>7</v>
      </c>
      <c r="N347" s="169" t="s">
        <v>54</v>
      </c>
      <c r="O347" s="194" t="s">
        <v>334</v>
      </c>
      <c r="P347" s="194" t="s">
        <v>81</v>
      </c>
      <c r="Q347" s="252" t="s">
        <v>86</v>
      </c>
      <c r="R347" s="252" t="s">
        <v>86</v>
      </c>
      <c r="S347" s="169" t="s">
        <v>55</v>
      </c>
      <c r="V347" s="17" t="s">
        <v>55</v>
      </c>
      <c r="W347" s="17" t="str">
        <f t="shared" si="54"/>
        <v>FunctionalPASS</v>
      </c>
      <c r="X347" s="17" t="str">
        <f t="shared" si="55"/>
        <v>FunctionalPASSFunctional</v>
      </c>
    </row>
    <row r="348" spans="1:24" ht="99.95" customHeight="1">
      <c r="A348" s="374"/>
      <c r="B348" s="179" t="s">
        <v>690</v>
      </c>
      <c r="C348" s="152" t="s">
        <v>827</v>
      </c>
      <c r="D348" s="200" t="s">
        <v>701</v>
      </c>
      <c r="E348" s="189" t="s">
        <v>828</v>
      </c>
      <c r="F348" s="189" t="s">
        <v>567</v>
      </c>
      <c r="G348" s="272" t="s">
        <v>1683</v>
      </c>
      <c r="H348" s="189" t="s">
        <v>1292</v>
      </c>
      <c r="I348" s="139" t="s">
        <v>41</v>
      </c>
      <c r="J348" s="289"/>
      <c r="K348" s="169" t="s">
        <v>46</v>
      </c>
      <c r="L348" s="169" t="s">
        <v>46</v>
      </c>
      <c r="M348" s="169" t="s">
        <v>7</v>
      </c>
      <c r="N348" s="169" t="s">
        <v>54</v>
      </c>
      <c r="O348" s="194" t="s">
        <v>334</v>
      </c>
      <c r="P348" s="194" t="s">
        <v>81</v>
      </c>
      <c r="Q348" s="252" t="s">
        <v>86</v>
      </c>
      <c r="R348" s="252" t="s">
        <v>86</v>
      </c>
      <c r="S348" s="169" t="s">
        <v>55</v>
      </c>
      <c r="V348" s="17" t="s">
        <v>55</v>
      </c>
      <c r="W348" s="17" t="str">
        <f t="shared" si="54"/>
        <v>FunctionalPASS</v>
      </c>
      <c r="X348" s="17" t="str">
        <f t="shared" si="55"/>
        <v>FunctionalPASSFunctional</v>
      </c>
    </row>
    <row r="349" spans="1:24" ht="99.95" customHeight="1">
      <c r="A349" s="374"/>
      <c r="B349" s="179" t="s">
        <v>691</v>
      </c>
      <c r="C349" s="152" t="s">
        <v>827</v>
      </c>
      <c r="D349" s="200" t="s">
        <v>701</v>
      </c>
      <c r="E349" s="189" t="s">
        <v>828</v>
      </c>
      <c r="F349" s="189" t="s">
        <v>567</v>
      </c>
      <c r="G349" s="272" t="s">
        <v>1684</v>
      </c>
      <c r="H349" s="189" t="s">
        <v>1292</v>
      </c>
      <c r="I349" s="139" t="s">
        <v>41</v>
      </c>
      <c r="J349" s="289"/>
      <c r="K349" s="169" t="s">
        <v>46</v>
      </c>
      <c r="L349" s="169" t="s">
        <v>46</v>
      </c>
      <c r="M349" s="169" t="s">
        <v>7</v>
      </c>
      <c r="N349" s="169" t="s">
        <v>54</v>
      </c>
      <c r="O349" s="194" t="s">
        <v>334</v>
      </c>
      <c r="P349" s="194" t="s">
        <v>81</v>
      </c>
      <c r="Q349" s="252" t="s">
        <v>86</v>
      </c>
      <c r="R349" s="252" t="s">
        <v>86</v>
      </c>
      <c r="S349" s="169" t="s">
        <v>55</v>
      </c>
      <c r="V349" s="17" t="s">
        <v>55</v>
      </c>
      <c r="W349" s="17" t="str">
        <f t="shared" si="54"/>
        <v>FunctionalPASS</v>
      </c>
      <c r="X349" s="17" t="str">
        <f t="shared" si="55"/>
        <v>FunctionalPASSFunctional</v>
      </c>
    </row>
    <row r="350" spans="1:24" ht="99.95" customHeight="1">
      <c r="A350" s="374"/>
      <c r="B350" s="179" t="s">
        <v>692</v>
      </c>
      <c r="C350" s="152" t="s">
        <v>827</v>
      </c>
      <c r="D350" s="200" t="s">
        <v>701</v>
      </c>
      <c r="E350" s="189" t="s">
        <v>828</v>
      </c>
      <c r="F350" s="189" t="s">
        <v>567</v>
      </c>
      <c r="G350" s="272" t="s">
        <v>1685</v>
      </c>
      <c r="H350" s="189" t="s">
        <v>1293</v>
      </c>
      <c r="I350" s="139" t="s">
        <v>41</v>
      </c>
      <c r="J350" s="289"/>
      <c r="K350" s="169" t="s">
        <v>46</v>
      </c>
      <c r="L350" s="169" t="s">
        <v>46</v>
      </c>
      <c r="M350" s="169" t="s">
        <v>7</v>
      </c>
      <c r="N350" s="169" t="s">
        <v>54</v>
      </c>
      <c r="O350" s="194" t="s">
        <v>334</v>
      </c>
      <c r="P350" s="194" t="s">
        <v>81</v>
      </c>
      <c r="Q350" s="252" t="s">
        <v>86</v>
      </c>
      <c r="R350" s="252" t="s">
        <v>86</v>
      </c>
      <c r="S350" s="169" t="s">
        <v>55</v>
      </c>
      <c r="V350" s="17" t="s">
        <v>55</v>
      </c>
      <c r="W350" s="17" t="str">
        <f t="shared" si="54"/>
        <v>FunctionalPASS</v>
      </c>
      <c r="X350" s="17" t="str">
        <f t="shared" si="55"/>
        <v>FunctionalPASSFunctional</v>
      </c>
    </row>
    <row r="351" spans="1:24" ht="99.95" customHeight="1">
      <c r="A351" s="374"/>
      <c r="B351" s="179" t="s">
        <v>693</v>
      </c>
      <c r="C351" s="152" t="s">
        <v>827</v>
      </c>
      <c r="D351" s="200" t="s">
        <v>701</v>
      </c>
      <c r="E351" s="189" t="s">
        <v>828</v>
      </c>
      <c r="F351" s="189" t="s">
        <v>567</v>
      </c>
      <c r="G351" s="272" t="s">
        <v>1686</v>
      </c>
      <c r="H351" s="189" t="s">
        <v>1293</v>
      </c>
      <c r="I351" s="139" t="s">
        <v>41</v>
      </c>
      <c r="J351" s="289"/>
      <c r="K351" s="169" t="s">
        <v>46</v>
      </c>
      <c r="L351" s="169" t="s">
        <v>46</v>
      </c>
      <c r="M351" s="169" t="s">
        <v>7</v>
      </c>
      <c r="N351" s="169" t="s">
        <v>54</v>
      </c>
      <c r="O351" s="194" t="s">
        <v>334</v>
      </c>
      <c r="P351" s="194" t="s">
        <v>81</v>
      </c>
      <c r="Q351" s="252" t="s">
        <v>86</v>
      </c>
      <c r="R351" s="252" t="s">
        <v>86</v>
      </c>
      <c r="S351" s="169" t="s">
        <v>55</v>
      </c>
      <c r="V351" s="17" t="s">
        <v>55</v>
      </c>
      <c r="W351" s="17" t="str">
        <f t="shared" si="54"/>
        <v>FunctionalPASS</v>
      </c>
      <c r="X351" s="17" t="str">
        <f t="shared" si="55"/>
        <v>FunctionalPASSFunctional</v>
      </c>
    </row>
    <row r="352" spans="1:24" ht="99.95" customHeight="1">
      <c r="A352" s="374"/>
      <c r="B352" s="179" t="s">
        <v>694</v>
      </c>
      <c r="C352" s="152" t="s">
        <v>827</v>
      </c>
      <c r="D352" s="200" t="s">
        <v>701</v>
      </c>
      <c r="E352" s="189" t="s">
        <v>828</v>
      </c>
      <c r="F352" s="189" t="s">
        <v>661</v>
      </c>
      <c r="G352" s="272" t="s">
        <v>1687</v>
      </c>
      <c r="H352" s="189" t="s">
        <v>1322</v>
      </c>
      <c r="I352" s="139" t="s">
        <v>41</v>
      </c>
      <c r="J352" s="289"/>
      <c r="K352" s="169" t="s">
        <v>46</v>
      </c>
      <c r="L352" s="169" t="s">
        <v>46</v>
      </c>
      <c r="M352" s="169" t="s">
        <v>7</v>
      </c>
      <c r="N352" s="169" t="s">
        <v>54</v>
      </c>
      <c r="O352" s="194" t="s">
        <v>334</v>
      </c>
      <c r="P352" s="194" t="s">
        <v>81</v>
      </c>
      <c r="Q352" s="252" t="s">
        <v>86</v>
      </c>
      <c r="R352" s="252" t="s">
        <v>86</v>
      </c>
      <c r="S352" s="169" t="s">
        <v>55</v>
      </c>
      <c r="V352" s="17" t="s">
        <v>55</v>
      </c>
      <c r="W352" s="17" t="str">
        <f t="shared" si="54"/>
        <v>FunctionalPASS</v>
      </c>
      <c r="X352" s="17" t="str">
        <f t="shared" si="55"/>
        <v>FunctionalPASSFunctional</v>
      </c>
    </row>
    <row r="353" spans="1:24" ht="99.95" customHeight="1">
      <c r="A353" s="374"/>
      <c r="B353" s="179" t="s">
        <v>695</v>
      </c>
      <c r="C353" s="152" t="s">
        <v>827</v>
      </c>
      <c r="D353" s="200" t="s">
        <v>701</v>
      </c>
      <c r="E353" s="189" t="s">
        <v>828</v>
      </c>
      <c r="F353" s="189" t="s">
        <v>661</v>
      </c>
      <c r="G353" s="272" t="s">
        <v>1688</v>
      </c>
      <c r="H353" s="189" t="s">
        <v>1322</v>
      </c>
      <c r="I353" s="139" t="s">
        <v>41</v>
      </c>
      <c r="J353" s="289"/>
      <c r="K353" s="169" t="s">
        <v>46</v>
      </c>
      <c r="L353" s="169" t="s">
        <v>46</v>
      </c>
      <c r="M353" s="169" t="s">
        <v>7</v>
      </c>
      <c r="N353" s="169" t="s">
        <v>54</v>
      </c>
      <c r="O353" s="194" t="s">
        <v>334</v>
      </c>
      <c r="P353" s="194" t="s">
        <v>81</v>
      </c>
      <c r="Q353" s="252" t="s">
        <v>86</v>
      </c>
      <c r="R353" s="252" t="s">
        <v>86</v>
      </c>
      <c r="S353" s="169" t="s">
        <v>55</v>
      </c>
      <c r="V353" s="17" t="s">
        <v>55</v>
      </c>
      <c r="W353" s="17" t="str">
        <f t="shared" si="54"/>
        <v>FunctionalPASS</v>
      </c>
      <c r="X353" s="17" t="str">
        <f t="shared" si="55"/>
        <v>FunctionalPASSFunctional</v>
      </c>
    </row>
    <row r="354" spans="1:24" ht="99.95" customHeight="1">
      <c r="A354" s="374"/>
      <c r="B354" s="179" t="s">
        <v>696</v>
      </c>
      <c r="C354" s="152" t="s">
        <v>827</v>
      </c>
      <c r="D354" s="200" t="s">
        <v>702</v>
      </c>
      <c r="E354" s="189" t="s">
        <v>828</v>
      </c>
      <c r="F354" s="189" t="s">
        <v>665</v>
      </c>
      <c r="G354" s="272" t="s">
        <v>1689</v>
      </c>
      <c r="H354" s="228" t="s">
        <v>1323</v>
      </c>
      <c r="I354" s="139" t="s">
        <v>41</v>
      </c>
      <c r="J354" s="289"/>
      <c r="K354" s="169" t="s">
        <v>46</v>
      </c>
      <c r="L354" s="169" t="s">
        <v>46</v>
      </c>
      <c r="M354" s="169" t="s">
        <v>7</v>
      </c>
      <c r="N354" s="169" t="s">
        <v>54</v>
      </c>
      <c r="O354" s="194" t="s">
        <v>334</v>
      </c>
      <c r="P354" s="194" t="s">
        <v>81</v>
      </c>
      <c r="Q354" s="252" t="s">
        <v>86</v>
      </c>
      <c r="R354" s="252" t="s">
        <v>86</v>
      </c>
      <c r="S354" s="169" t="s">
        <v>55</v>
      </c>
      <c r="V354" s="17" t="s">
        <v>55</v>
      </c>
      <c r="W354" s="17" t="str">
        <f t="shared" si="54"/>
        <v>FunctionalPASS</v>
      </c>
      <c r="X354" s="17" t="str">
        <f t="shared" si="55"/>
        <v>FunctionalPASSFunctional</v>
      </c>
    </row>
    <row r="355" spans="1:24" ht="99.95" customHeight="1">
      <c r="A355" s="374"/>
      <c r="B355" s="179" t="s">
        <v>697</v>
      </c>
      <c r="C355" s="152" t="s">
        <v>827</v>
      </c>
      <c r="D355" s="200" t="s">
        <v>702</v>
      </c>
      <c r="E355" s="189" t="s">
        <v>828</v>
      </c>
      <c r="F355" s="189" t="s">
        <v>258</v>
      </c>
      <c r="G355" s="272" t="s">
        <v>1690</v>
      </c>
      <c r="H355" s="228" t="s">
        <v>1323</v>
      </c>
      <c r="I355" s="139" t="s">
        <v>41</v>
      </c>
      <c r="J355" s="289"/>
      <c r="K355" s="169" t="s">
        <v>46</v>
      </c>
      <c r="L355" s="169" t="s">
        <v>46</v>
      </c>
      <c r="M355" s="169" t="s">
        <v>7</v>
      </c>
      <c r="N355" s="169" t="s">
        <v>54</v>
      </c>
      <c r="O355" s="194" t="s">
        <v>334</v>
      </c>
      <c r="P355" s="194" t="s">
        <v>81</v>
      </c>
      <c r="Q355" s="252" t="s">
        <v>86</v>
      </c>
      <c r="R355" s="252" t="s">
        <v>86</v>
      </c>
      <c r="S355" s="169" t="s">
        <v>55</v>
      </c>
      <c r="V355" s="17" t="s">
        <v>55</v>
      </c>
      <c r="W355" s="17" t="str">
        <f t="shared" si="54"/>
        <v>FunctionalPASS</v>
      </c>
      <c r="X355" s="17" t="str">
        <f t="shared" si="55"/>
        <v>FunctionalPASSFunctional</v>
      </c>
    </row>
    <row r="356" spans="1:24" ht="99.95" customHeight="1">
      <c r="A356" s="374"/>
      <c r="B356" s="179" t="s">
        <v>698</v>
      </c>
      <c r="C356" s="152" t="s">
        <v>827</v>
      </c>
      <c r="D356" s="200" t="s">
        <v>702</v>
      </c>
      <c r="E356" s="189" t="s">
        <v>828</v>
      </c>
      <c r="F356" s="189" t="s">
        <v>665</v>
      </c>
      <c r="G356" s="272" t="s">
        <v>1691</v>
      </c>
      <c r="H356" s="228" t="s">
        <v>1323</v>
      </c>
      <c r="I356" s="139" t="s">
        <v>41</v>
      </c>
      <c r="J356" s="289"/>
      <c r="K356" s="169" t="s">
        <v>46</v>
      </c>
      <c r="L356" s="169" t="s">
        <v>46</v>
      </c>
      <c r="M356" s="169" t="s">
        <v>7</v>
      </c>
      <c r="N356" s="169" t="s">
        <v>54</v>
      </c>
      <c r="O356" s="194" t="s">
        <v>334</v>
      </c>
      <c r="P356" s="194" t="s">
        <v>81</v>
      </c>
      <c r="Q356" s="252" t="s">
        <v>86</v>
      </c>
      <c r="R356" s="252" t="s">
        <v>86</v>
      </c>
      <c r="S356" s="169" t="s">
        <v>55</v>
      </c>
      <c r="V356" s="17" t="s">
        <v>55</v>
      </c>
      <c r="W356" s="17" t="str">
        <f t="shared" si="54"/>
        <v>FunctionalPASS</v>
      </c>
      <c r="X356" s="17" t="str">
        <f t="shared" si="55"/>
        <v>FunctionalPASSFunctional</v>
      </c>
    </row>
    <row r="357" spans="1:24" ht="99.95" customHeight="1">
      <c r="A357" s="374"/>
      <c r="B357" s="179" t="s">
        <v>699</v>
      </c>
      <c r="C357" s="152" t="s">
        <v>827</v>
      </c>
      <c r="D357" s="200" t="s">
        <v>702</v>
      </c>
      <c r="E357" s="189" t="s">
        <v>828</v>
      </c>
      <c r="F357" s="189" t="s">
        <v>258</v>
      </c>
      <c r="G357" s="272" t="s">
        <v>1692</v>
      </c>
      <c r="H357" s="228" t="s">
        <v>1323</v>
      </c>
      <c r="I357" s="139" t="s">
        <v>41</v>
      </c>
      <c r="J357" s="289"/>
      <c r="K357" s="169" t="s">
        <v>46</v>
      </c>
      <c r="L357" s="169" t="s">
        <v>46</v>
      </c>
      <c r="M357" s="169" t="s">
        <v>7</v>
      </c>
      <c r="N357" s="169" t="s">
        <v>54</v>
      </c>
      <c r="O357" s="194" t="s">
        <v>334</v>
      </c>
      <c r="P357" s="194" t="s">
        <v>81</v>
      </c>
      <c r="Q357" s="252" t="s">
        <v>86</v>
      </c>
      <c r="R357" s="252" t="s">
        <v>86</v>
      </c>
      <c r="S357" s="169" t="s">
        <v>55</v>
      </c>
      <c r="V357" s="17" t="s">
        <v>55</v>
      </c>
      <c r="W357" s="17" t="str">
        <f t="shared" si="54"/>
        <v>FunctionalPASS</v>
      </c>
      <c r="X357" s="17" t="str">
        <f t="shared" si="55"/>
        <v>FunctionalPASSFunctional</v>
      </c>
    </row>
    <row r="358" spans="1:24" ht="99.95" customHeight="1">
      <c r="A358" s="375"/>
      <c r="B358" s="179" t="s">
        <v>700</v>
      </c>
      <c r="C358" s="152" t="s">
        <v>827</v>
      </c>
      <c r="D358" s="200" t="s">
        <v>702</v>
      </c>
      <c r="E358" s="189" t="s">
        <v>828</v>
      </c>
      <c r="F358" s="189" t="s">
        <v>665</v>
      </c>
      <c r="G358" s="272" t="s">
        <v>1693</v>
      </c>
      <c r="H358" s="228" t="s">
        <v>1323</v>
      </c>
      <c r="I358" s="139" t="s">
        <v>41</v>
      </c>
      <c r="J358" s="289"/>
      <c r="K358" s="169" t="s">
        <v>46</v>
      </c>
      <c r="L358" s="169" t="s">
        <v>46</v>
      </c>
      <c r="M358" s="169" t="s">
        <v>7</v>
      </c>
      <c r="N358" s="169" t="s">
        <v>54</v>
      </c>
      <c r="O358" s="194" t="s">
        <v>334</v>
      </c>
      <c r="P358" s="194" t="s">
        <v>81</v>
      </c>
      <c r="Q358" s="252" t="s">
        <v>86</v>
      </c>
      <c r="R358" s="252" t="s">
        <v>86</v>
      </c>
      <c r="S358" s="169" t="s">
        <v>55</v>
      </c>
      <c r="V358" s="17" t="s">
        <v>55</v>
      </c>
      <c r="W358" s="17" t="str">
        <f t="shared" si="54"/>
        <v>FunctionalPASS</v>
      </c>
      <c r="X358" s="17" t="str">
        <f t="shared" si="55"/>
        <v>FunctionalPASSFunctional</v>
      </c>
    </row>
    <row r="359" spans="1:24" ht="72.75" customHeight="1">
      <c r="A359" s="365" t="s">
        <v>1769</v>
      </c>
      <c r="B359" s="179" t="s">
        <v>1772</v>
      </c>
      <c r="C359" s="152" t="s">
        <v>1771</v>
      </c>
      <c r="D359" s="200" t="s">
        <v>1778</v>
      </c>
      <c r="E359" s="189" t="s">
        <v>1781</v>
      </c>
      <c r="F359" s="189" t="s">
        <v>567</v>
      </c>
      <c r="G359" s="292"/>
      <c r="H359" s="293" t="s">
        <v>1773</v>
      </c>
      <c r="I359" s="139" t="s">
        <v>41</v>
      </c>
      <c r="J359" s="294"/>
      <c r="K359" s="169" t="s">
        <v>46</v>
      </c>
      <c r="L359" s="169" t="s">
        <v>46</v>
      </c>
      <c r="M359" s="169" t="s">
        <v>7</v>
      </c>
      <c r="N359" s="169" t="s">
        <v>54</v>
      </c>
      <c r="O359" s="194" t="s">
        <v>334</v>
      </c>
      <c r="P359" s="194" t="s">
        <v>81</v>
      </c>
      <c r="Q359" s="252" t="s">
        <v>86</v>
      </c>
      <c r="R359" s="252" t="s">
        <v>86</v>
      </c>
      <c r="S359" s="169" t="s">
        <v>55</v>
      </c>
      <c r="V359" s="17" t="s">
        <v>55</v>
      </c>
      <c r="W359" s="17" t="str">
        <f t="shared" ref="W359:W363" si="56">V359&amp;I359</f>
        <v>FunctionalPASS</v>
      </c>
      <c r="X359" s="17" t="str">
        <f t="shared" ref="X359:X363" si="57">W359&amp;S359</f>
        <v>FunctionalPASSFunctional</v>
      </c>
    </row>
    <row r="360" spans="1:24" ht="72.75" customHeight="1">
      <c r="A360" s="366"/>
      <c r="B360" s="179" t="s">
        <v>1772</v>
      </c>
      <c r="C360" s="152" t="s">
        <v>1771</v>
      </c>
      <c r="D360" s="200" t="s">
        <v>1784</v>
      </c>
      <c r="E360" s="189" t="s">
        <v>1782</v>
      </c>
      <c r="F360" s="189" t="s">
        <v>567</v>
      </c>
      <c r="G360" s="292"/>
      <c r="H360" s="293" t="s">
        <v>1773</v>
      </c>
      <c r="I360" s="139" t="s">
        <v>41</v>
      </c>
      <c r="J360" s="294"/>
      <c r="K360" s="169" t="s">
        <v>46</v>
      </c>
      <c r="L360" s="169" t="s">
        <v>46</v>
      </c>
      <c r="M360" s="169" t="s">
        <v>7</v>
      </c>
      <c r="N360" s="169" t="s">
        <v>54</v>
      </c>
      <c r="O360" s="194" t="s">
        <v>334</v>
      </c>
      <c r="P360" s="194" t="s">
        <v>81</v>
      </c>
      <c r="Q360" s="252" t="s">
        <v>86</v>
      </c>
      <c r="R360" s="252" t="s">
        <v>86</v>
      </c>
      <c r="S360" s="169" t="s">
        <v>55</v>
      </c>
      <c r="V360" s="17" t="s">
        <v>55</v>
      </c>
      <c r="W360" s="17" t="str">
        <f t="shared" si="56"/>
        <v>FunctionalPASS</v>
      </c>
      <c r="X360" s="17" t="str">
        <f t="shared" si="57"/>
        <v>FunctionalPASSFunctional</v>
      </c>
    </row>
    <row r="361" spans="1:24" ht="62.25" customHeight="1">
      <c r="A361" s="367"/>
      <c r="B361" s="179" t="s">
        <v>1772</v>
      </c>
      <c r="C361" s="152" t="s">
        <v>1771</v>
      </c>
      <c r="D361" s="200" t="s">
        <v>1779</v>
      </c>
      <c r="E361" s="189" t="s">
        <v>1780</v>
      </c>
      <c r="F361" s="189" t="s">
        <v>567</v>
      </c>
      <c r="G361" s="292"/>
      <c r="H361" s="293" t="s">
        <v>1773</v>
      </c>
      <c r="I361" s="139" t="s">
        <v>41</v>
      </c>
      <c r="J361" s="294"/>
      <c r="K361" s="169" t="s">
        <v>46</v>
      </c>
      <c r="L361" s="169" t="s">
        <v>46</v>
      </c>
      <c r="M361" s="169" t="s">
        <v>7</v>
      </c>
      <c r="N361" s="169" t="s">
        <v>54</v>
      </c>
      <c r="O361" s="194" t="s">
        <v>334</v>
      </c>
      <c r="P361" s="194" t="s">
        <v>81</v>
      </c>
      <c r="Q361" s="252" t="s">
        <v>86</v>
      </c>
      <c r="R361" s="252" t="s">
        <v>86</v>
      </c>
      <c r="S361" s="169" t="s">
        <v>55</v>
      </c>
      <c r="V361" s="17" t="s">
        <v>55</v>
      </c>
      <c r="W361" s="17" t="str">
        <f t="shared" si="56"/>
        <v>FunctionalPASS</v>
      </c>
      <c r="X361" s="17" t="str">
        <f t="shared" si="57"/>
        <v>FunctionalPASSFunctional</v>
      </c>
    </row>
    <row r="362" spans="1:24" ht="99.95" customHeight="1">
      <c r="A362" s="365" t="s">
        <v>1770</v>
      </c>
      <c r="B362" s="179" t="s">
        <v>1775</v>
      </c>
      <c r="C362" s="152" t="s">
        <v>1774</v>
      </c>
      <c r="D362" s="200" t="s">
        <v>1776</v>
      </c>
      <c r="E362" s="189" t="s">
        <v>1777</v>
      </c>
      <c r="F362" s="189" t="s">
        <v>665</v>
      </c>
      <c r="G362" s="292"/>
      <c r="H362" s="293" t="s">
        <v>1786</v>
      </c>
      <c r="I362" s="139" t="s">
        <v>41</v>
      </c>
      <c r="J362" s="294"/>
      <c r="K362" s="169" t="s">
        <v>46</v>
      </c>
      <c r="L362" s="169" t="s">
        <v>46</v>
      </c>
      <c r="M362" s="169" t="s">
        <v>7</v>
      </c>
      <c r="N362" s="169" t="s">
        <v>54</v>
      </c>
      <c r="O362" s="194" t="s">
        <v>334</v>
      </c>
      <c r="P362" s="194" t="s">
        <v>81</v>
      </c>
      <c r="Q362" s="252" t="s">
        <v>86</v>
      </c>
      <c r="R362" s="252" t="s">
        <v>86</v>
      </c>
      <c r="S362" s="169" t="s">
        <v>55</v>
      </c>
      <c r="V362" s="17" t="s">
        <v>55</v>
      </c>
      <c r="W362" s="17" t="str">
        <f t="shared" si="56"/>
        <v>FunctionalPASS</v>
      </c>
      <c r="X362" s="17" t="str">
        <f t="shared" si="57"/>
        <v>FunctionalPASSFunctional</v>
      </c>
    </row>
    <row r="363" spans="1:24" ht="99.95" customHeight="1">
      <c r="A363" s="367"/>
      <c r="B363" s="179" t="s">
        <v>1775</v>
      </c>
      <c r="C363" s="152" t="s">
        <v>1783</v>
      </c>
      <c r="D363" s="200" t="s">
        <v>1785</v>
      </c>
      <c r="E363" s="189" t="s">
        <v>1777</v>
      </c>
      <c r="F363" s="189" t="s">
        <v>665</v>
      </c>
      <c r="G363" s="292"/>
      <c r="H363" s="293" t="s">
        <v>1786</v>
      </c>
      <c r="I363" s="139" t="s">
        <v>41</v>
      </c>
      <c r="J363" s="294"/>
      <c r="K363" s="169" t="s">
        <v>46</v>
      </c>
      <c r="L363" s="169" t="s">
        <v>46</v>
      </c>
      <c r="M363" s="169" t="s">
        <v>7</v>
      </c>
      <c r="N363" s="169" t="s">
        <v>54</v>
      </c>
      <c r="O363" s="194" t="s">
        <v>334</v>
      </c>
      <c r="P363" s="194" t="s">
        <v>81</v>
      </c>
      <c r="Q363" s="252" t="s">
        <v>86</v>
      </c>
      <c r="R363" s="252" t="s">
        <v>86</v>
      </c>
      <c r="S363" s="169" t="s">
        <v>55</v>
      </c>
      <c r="V363" s="17" t="s">
        <v>55</v>
      </c>
      <c r="W363" s="17" t="str">
        <f t="shared" si="56"/>
        <v>FunctionalPASS</v>
      </c>
      <c r="X363" s="17" t="str">
        <f t="shared" si="57"/>
        <v>FunctionalPASSFunctional</v>
      </c>
    </row>
  </sheetData>
  <dataConsolidate/>
  <customSheetViews>
    <customSheetView guid="{DA988E2C-579E-4080-B77C-C39EF129773D}" scale="70" showPageBreaks="1" printArea="1" hiddenColumns="1" topLeftCell="A262">
      <selection activeCell="H281" sqref="H281"/>
      <pageMargins left="0.55000000000000004" right="0.59" top="0.78" bottom="0.79" header="0.37" footer="0.5"/>
      <printOptions horizontalCentered="1" gridLines="1"/>
      <pageSetup scale="38" orientation="landscape" r:id="rId1"/>
      <headerFooter alignWithMargins="0">
        <oddHeader xml:space="preserve">&amp;CI2C SYSTEM TEST MATRIX </oddHeader>
        <oddFooter>&amp;L&amp;"Arial,Bold"Texas Instruments, India. Confidential&amp;C&amp;D&amp;RPage &amp;P</oddFooter>
      </headerFooter>
    </customSheetView>
    <customSheetView guid="{62FADC18-C868-4F08-8536-453D61485DD1}" scale="70" showPageBreaks="1" printArea="1" hiddenColumns="1" topLeftCell="A196">
      <selection activeCell="C229" sqref="C229"/>
      <pageMargins left="0.55000000000000004" right="0.59" top="0.78" bottom="0.79" header="0.37" footer="0.5"/>
      <printOptions horizontalCentered="1" gridLines="1"/>
      <pageSetup scale="38" orientation="landscape" r:id="rId2"/>
      <headerFooter alignWithMargins="0">
        <oddHeader xml:space="preserve">&amp;CI2C SYSTEM TEST MATRIX </oddHeader>
        <oddFooter>&amp;L&amp;"Arial,Bold"Texas Instruments, India. Confidential&amp;C&amp;D&amp;RPage &amp;P</oddFooter>
      </headerFooter>
    </customSheetView>
  </customSheetViews>
  <mergeCells count="138">
    <mergeCell ref="D166:D167"/>
    <mergeCell ref="B114:B118"/>
    <mergeCell ref="E166:E167"/>
    <mergeCell ref="E106:E110"/>
    <mergeCell ref="A163:D163"/>
    <mergeCell ref="A328:A342"/>
    <mergeCell ref="A157:D157"/>
    <mergeCell ref="A229:A245"/>
    <mergeCell ref="A246:A262"/>
    <mergeCell ref="D202:D205"/>
    <mergeCell ref="D122:D126"/>
    <mergeCell ref="D154:D156"/>
    <mergeCell ref="A122:A126"/>
    <mergeCell ref="B122:B126"/>
    <mergeCell ref="A263:A279"/>
    <mergeCell ref="A280:A296"/>
    <mergeCell ref="E128:E141"/>
    <mergeCell ref="D128:D141"/>
    <mergeCell ref="D82:D83"/>
    <mergeCell ref="B106:B110"/>
    <mergeCell ref="A106:A110"/>
    <mergeCell ref="A105:D105"/>
    <mergeCell ref="A93:D93"/>
    <mergeCell ref="B82:B83"/>
    <mergeCell ref="E114:E118"/>
    <mergeCell ref="A95:D95"/>
    <mergeCell ref="A96:A98"/>
    <mergeCell ref="A113:D113"/>
    <mergeCell ref="A103:D103"/>
    <mergeCell ref="A1:S4"/>
    <mergeCell ref="A5:S5"/>
    <mergeCell ref="A8:D8"/>
    <mergeCell ref="D99:D101"/>
    <mergeCell ref="A99:A102"/>
    <mergeCell ref="B99:B102"/>
    <mergeCell ref="D40:D42"/>
    <mergeCell ref="E40:E42"/>
    <mergeCell ref="B66:B74"/>
    <mergeCell ref="A66:A74"/>
    <mergeCell ref="D66:D74"/>
    <mergeCell ref="A65:D65"/>
    <mergeCell ref="A49:A54"/>
    <mergeCell ref="A15:A22"/>
    <mergeCell ref="E84:E85"/>
    <mergeCell ref="D96:D98"/>
    <mergeCell ref="B15:B22"/>
    <mergeCell ref="D28:D35"/>
    <mergeCell ref="A75:A81"/>
    <mergeCell ref="B57:B59"/>
    <mergeCell ref="D57:D59"/>
    <mergeCell ref="D15:D22"/>
    <mergeCell ref="E15:E22"/>
    <mergeCell ref="E28:E35"/>
    <mergeCell ref="A28:A35"/>
    <mergeCell ref="B28:B35"/>
    <mergeCell ref="E44:E48"/>
    <mergeCell ref="A43:D43"/>
    <mergeCell ref="E57:E59"/>
    <mergeCell ref="D60:D62"/>
    <mergeCell ref="E66:E74"/>
    <mergeCell ref="A40:A42"/>
    <mergeCell ref="A60:A62"/>
    <mergeCell ref="B60:B62"/>
    <mergeCell ref="B49:B54"/>
    <mergeCell ref="E49:E54"/>
    <mergeCell ref="A36:A39"/>
    <mergeCell ref="E75:E81"/>
    <mergeCell ref="E60:E62"/>
    <mergeCell ref="D75:D81"/>
    <mergeCell ref="B44:B48"/>
    <mergeCell ref="B55:B56"/>
    <mergeCell ref="A55:A56"/>
    <mergeCell ref="D55:D56"/>
    <mergeCell ref="R154:R156"/>
    <mergeCell ref="A151:A152"/>
    <mergeCell ref="A121:D121"/>
    <mergeCell ref="Q154:Q156"/>
    <mergeCell ref="A119:D119"/>
    <mergeCell ref="R149:R150"/>
    <mergeCell ref="A148:D148"/>
    <mergeCell ref="A149:A150"/>
    <mergeCell ref="B149:B150"/>
    <mergeCell ref="D149:D150"/>
    <mergeCell ref="A142:D142"/>
    <mergeCell ref="A145:D145"/>
    <mergeCell ref="Q149:Q150"/>
    <mergeCell ref="P154:P156"/>
    <mergeCell ref="P151:P152"/>
    <mergeCell ref="Q151:Q152"/>
    <mergeCell ref="R151:R152"/>
    <mergeCell ref="E82:E83"/>
    <mergeCell ref="E10:E14"/>
    <mergeCell ref="A190:D190"/>
    <mergeCell ref="P149:P150"/>
    <mergeCell ref="A168:A173"/>
    <mergeCell ref="B168:B173"/>
    <mergeCell ref="D168:D173"/>
    <mergeCell ref="E168:E173"/>
    <mergeCell ref="E122:E126"/>
    <mergeCell ref="A23:A27"/>
    <mergeCell ref="B23:B27"/>
    <mergeCell ref="D23:D27"/>
    <mergeCell ref="E23:E27"/>
    <mergeCell ref="A111:D111"/>
    <mergeCell ref="A10:A14"/>
    <mergeCell ref="B10:B14"/>
    <mergeCell ref="D10:D14"/>
    <mergeCell ref="A153:D153"/>
    <mergeCell ref="A154:A156"/>
    <mergeCell ref="D44:D48"/>
    <mergeCell ref="D49:D54"/>
    <mergeCell ref="A57:A59"/>
    <mergeCell ref="A114:A118"/>
    <mergeCell ref="B154:B156"/>
    <mergeCell ref="A359:A361"/>
    <mergeCell ref="A362:A363"/>
    <mergeCell ref="A84:A85"/>
    <mergeCell ref="B84:B85"/>
    <mergeCell ref="D84:D85"/>
    <mergeCell ref="A82:A83"/>
    <mergeCell ref="A44:A48"/>
    <mergeCell ref="D106:D110"/>
    <mergeCell ref="D114:D118"/>
    <mergeCell ref="A212:A228"/>
    <mergeCell ref="A202:A205"/>
    <mergeCell ref="B75:B81"/>
    <mergeCell ref="A175:D175"/>
    <mergeCell ref="B96:B98"/>
    <mergeCell ref="A185:D185"/>
    <mergeCell ref="A343:A358"/>
    <mergeCell ref="A316:D316"/>
    <mergeCell ref="A317:A327"/>
    <mergeCell ref="A198:D198"/>
    <mergeCell ref="A127:D127"/>
    <mergeCell ref="A311:A315"/>
    <mergeCell ref="A306:D306"/>
    <mergeCell ref="A166:A167"/>
    <mergeCell ref="B166:B167"/>
  </mergeCells>
  <phoneticPr fontId="0" type="noConversion"/>
  <conditionalFormatting sqref="I146:I147 I94 I104 I112 I120 I128:I141 I143:I144 I149:I152 I154:I156 I158:I162 I164:I174 I176:I184 I186:I188 I191:I197 I307:I315 I317:I358 I39:I42 I10:I36 I44:I64 I66:I92 I96:I102 I106:I110 I114:I118 I122:I126 I211:I305 I199:I209">
    <cfRule type="cellIs" dxfId="23" priority="661" stopIfTrue="1" operator="equal">
      <formula>"PASS"</formula>
    </cfRule>
    <cfRule type="cellIs" dxfId="22" priority="662" stopIfTrue="1" operator="equal">
      <formula>"FAIL"</formula>
    </cfRule>
    <cfRule type="cellIs" dxfId="21" priority="663" stopIfTrue="1" operator="equal">
      <formula>"BLK"</formula>
    </cfRule>
  </conditionalFormatting>
  <conditionalFormatting sqref="I189">
    <cfRule type="cellIs" dxfId="20" priority="16" stopIfTrue="1" operator="equal">
      <formula>"PASS"</formula>
    </cfRule>
    <cfRule type="cellIs" dxfId="19" priority="17" stopIfTrue="1" operator="equal">
      <formula>"FAIL"</formula>
    </cfRule>
    <cfRule type="cellIs" dxfId="18" priority="18" stopIfTrue="1" operator="equal">
      <formula>"BLK"</formula>
    </cfRule>
  </conditionalFormatting>
  <conditionalFormatting sqref="I37:I38">
    <cfRule type="cellIs" dxfId="17" priority="13" stopIfTrue="1" operator="equal">
      <formula>"PASS"</formula>
    </cfRule>
    <cfRule type="cellIs" dxfId="16" priority="14" stopIfTrue="1" operator="equal">
      <formula>"FAIL"</formula>
    </cfRule>
    <cfRule type="cellIs" dxfId="15" priority="15" stopIfTrue="1" operator="equal">
      <formula>"BLK"</formula>
    </cfRule>
  </conditionalFormatting>
  <conditionalFormatting sqref="I359:I363">
    <cfRule type="cellIs" dxfId="14" priority="10" stopIfTrue="1" operator="equal">
      <formula>"PASS"</formula>
    </cfRule>
    <cfRule type="cellIs" dxfId="13" priority="11" stopIfTrue="1" operator="equal">
      <formula>"FAIL"</formula>
    </cfRule>
    <cfRule type="cellIs" dxfId="12" priority="12" stopIfTrue="1" operator="equal">
      <formula>"BLK"</formula>
    </cfRule>
  </conditionalFormatting>
  <conditionalFormatting sqref="I362:I363">
    <cfRule type="cellIs" dxfId="11" priority="7" stopIfTrue="1" operator="equal">
      <formula>"PASS"</formula>
    </cfRule>
    <cfRule type="cellIs" dxfId="10" priority="8" stopIfTrue="1" operator="equal">
      <formula>"FAIL"</formula>
    </cfRule>
    <cfRule type="cellIs" dxfId="9" priority="9" stopIfTrue="1" operator="equal">
      <formula>"BLK"</formula>
    </cfRule>
  </conditionalFormatting>
  <conditionalFormatting sqref="I363">
    <cfRule type="cellIs" dxfId="8" priority="4" stopIfTrue="1" operator="equal">
      <formula>"PASS"</formula>
    </cfRule>
    <cfRule type="cellIs" dxfId="7" priority="5" stopIfTrue="1" operator="equal">
      <formula>"FAIL"</formula>
    </cfRule>
    <cfRule type="cellIs" dxfId="6" priority="6" stopIfTrue="1" operator="equal">
      <formula>"BLK"</formula>
    </cfRule>
  </conditionalFormatting>
  <conditionalFormatting sqref="I210">
    <cfRule type="cellIs" dxfId="5" priority="1" stopIfTrue="1" operator="equal">
      <formula>"PASS"</formula>
    </cfRule>
    <cfRule type="cellIs" dxfId="4" priority="2" stopIfTrue="1" operator="equal">
      <formula>"FAIL"</formula>
    </cfRule>
    <cfRule type="cellIs" dxfId="3" priority="3" stopIfTrue="1" operator="equal">
      <formula>"BLK"</formula>
    </cfRule>
  </conditionalFormatting>
  <dataValidations count="10">
    <dataValidation type="list" allowBlank="1" showInputMessage="1" showErrorMessage="1" sqref="I313:I314 I176:I184 I164:I174 I309 I146:I147 I149:I152 I128:I141 I301 I154:I156 I120 I114:I118 I94 I104 I66:I92 I112 I143:I144 I158:I162 I186:I189 I191:I197 I122:I126 I10:I42 I44:I64 I96:I102 I106:I110 I199:I211">
      <formula1>$AA$1:$AA$26</formula1>
    </dataValidation>
    <dataValidation type="list" allowBlank="1" showInputMessage="1" showErrorMessage="1" sqref="M176:M184 M164:M174 M146:M147 M122:M126 M143:M144 M158:M162 M120 M112 M96:M102 M104 M94 M44:M64 M128:M141 M186:M189 M10:M42 M191:M197 M66:M92 M106:M110 M114:M118 M199:M363">
      <formula1>$AD$1:$AD$3</formula1>
    </dataValidation>
    <dataValidation type="list" allowBlank="1" showInputMessage="1" showErrorMessage="1" sqref="N176:N184 N122:N126 N146:N147 N143:N144 N128:N141 N158:N162 N164:N174 N96:N102 N104 N120 N112 N94 N44:N64 N186:N189 N191:N197 N10:N42 N66:N92 N106:N110 N114:N118 N199:N363">
      <formula1>$AB$1:$AB$3</formula1>
    </dataValidation>
    <dataValidation type="list" allowBlank="1" showInputMessage="1" showErrorMessage="1" sqref="S176:S184 S149:S152 S122:S126 S143:S144 S158:S162 S164:S174 S154:S156 S146:S147 S120 S112 S104 S96:S102 S94 S44:S64 S128:S141 S186:S189 S10:S42 S191:S197 S66:S92 S106:S110 S114:S118 S199:S363">
      <formula1>$AC$1:$AC$5</formula1>
    </dataValidation>
    <dataValidation type="list" allowBlank="1" showInputMessage="1" showErrorMessage="1" sqref="I263:I300 I302:I305 I307:I308 I310:I312 I315 I317:I358">
      <formula1>$AA$2:$AA$27</formula1>
    </dataValidation>
    <dataValidation type="list" allowBlank="1" showInputMessage="1" showErrorMessage="1" sqref="F297:F1048576 F1:F211">
      <formula1>Platfrom</formula1>
    </dataValidation>
    <dataValidation type="list" allowBlank="1" showInputMessage="1" showErrorMessage="1" sqref="I212:I262">
      <formula1>$AA$2:$AA$29</formula1>
    </dataValidation>
    <dataValidation type="list" allowBlank="1" showInputMessage="1" showErrorMessage="1" sqref="F212:F296">
      <formula1>TDA3xx</formula1>
    </dataValidation>
    <dataValidation type="list" allowBlank="1" showInputMessage="1" showErrorMessage="1" sqref="P146:P147 P128:P141 P122:P126 P94 P44:P64 P120 P112 P104 P96:P102 P143:P144 P165:P173 P66:P92 P106:P110 P114:P118 P10:P42">
      <formula1>$AE$1:$AE$2</formula1>
    </dataValidation>
    <dataValidation type="list" allowBlank="1" showInputMessage="1" showErrorMessage="1" sqref="Q146:R147 Q128:R141 Q122:R126 Q94:R94 Q44:R64 Q120:R120 Q112:R112 Q104:R104 Q96:R102 Q143:R144 Q165:R173 Q66:R92 Q106:R110 Q114:R118 Q10:R42">
      <formula1>$AF$1:$AF$2</formula1>
    </dataValidation>
  </dataValidations>
  <hyperlinks>
    <hyperlink ref="M9" location="Help_Test_Category" display="Category"/>
    <hyperlink ref="N9" location="Help_Test_Automation" display="Automated"/>
    <hyperlink ref="O9" location="Help_Test_Setup" display="Setup"/>
    <hyperlink ref="P9" location="Help_Pre_Silicon_Scope" display="Pre Silicon Scope"/>
    <hyperlink ref="R9" location="Help_Pre_BFT" display="PreBFT"/>
    <hyperlink ref="S9" location="Help_Test_Adequacy" display="Test Adequacy"/>
    <hyperlink ref="Q9" location="Help_Pre_BFT" display="PreBFT"/>
    <hyperlink ref="O82" location="SCV!A1" display="SCV Setup"/>
    <hyperlink ref="O43" location="'Test Setup'!A1" display="setup_TestSetup1"/>
    <hyperlink ref="O65" location="'Test Setup'!A1" display="setup_TestSetup1"/>
    <hyperlink ref="O93" location="'Test Setup'!A1" display="setup_TestSetup1"/>
    <hyperlink ref="O95" location="'Test Setup'!A1" display="setup_TestSetup1"/>
    <hyperlink ref="O103" location="'Test Setup'!A1" display="setup_TestSetup1"/>
    <hyperlink ref="O105" location="'Test Setup'!A1" display="setup_TestSetup1"/>
    <hyperlink ref="O111" location="'Test Setup'!A1" display="setup_TestSetup1"/>
    <hyperlink ref="O112" location="'Functional &amp; Usability'!A1" display="SCV Setup"/>
    <hyperlink ref="O113" location="'Test Setup'!A1" display="setup_TestSetup1"/>
    <hyperlink ref="O119" location="'Test Setup'!A1" display="setup_TestSetup1"/>
    <hyperlink ref="O120" location="SCV!A1" display="SCV Setup"/>
    <hyperlink ref="O121" location="'Test Setup'!A1" display="setup_TestSetup1"/>
    <hyperlink ref="O15:O17" location="SCV!A1" display="SCV Setup"/>
    <hyperlink ref="O18:O27" location="SCV!A1" display="SCV Setup"/>
    <hyperlink ref="O44" location="SCV!A1" display="SCV Setup"/>
    <hyperlink ref="O45:O54" location="SCV!A1" display="SCV Setup"/>
    <hyperlink ref="O66" location="SCV!A1" display="SCV Setup"/>
    <hyperlink ref="O67:O74" location="SCV!A1" display="SCV Setup"/>
    <hyperlink ref="O83" location="'Test Setup'!A1" display="setup_TestSetup1"/>
    <hyperlink ref="O94" location="SCV!A1" display="SCV Setup"/>
    <hyperlink ref="O104" location="SCV!A1" display="SCV Setup"/>
    <hyperlink ref="O106" location="SCV!A1" display="SCV Setup"/>
    <hyperlink ref="O107:O110" location="SCV!A1" display="SCV Setup"/>
    <hyperlink ref="O114" location="'Functional &amp; Usability'!A1" display="SCV Setup"/>
    <hyperlink ref="O115:O118" location="'Functional &amp; Usability'!A1" display="SCV Setup"/>
    <hyperlink ref="O28" location="LVDS!A1" display="LVDS Setup"/>
    <hyperlink ref="O29:O35" location="LVDS!A1" display="LVDS Setup"/>
    <hyperlink ref="O40:O42" location="LVDS!A1" display="LVDS Setup"/>
    <hyperlink ref="O75" location="LVDS!A1" display="LVDS Setup"/>
    <hyperlink ref="O76:O81" location="LVDS!A1" display="LVDS Setup"/>
    <hyperlink ref="O84" location="LVDS!A1" display="LVDS Setup"/>
    <hyperlink ref="O85" location="LVDS!A1" display="LVDS Setup"/>
    <hyperlink ref="O96" location="LVDS!A1" display="LVDS Setup"/>
    <hyperlink ref="O97:O102" location="LVDS!A1" display="LVDS Setup"/>
    <hyperlink ref="O122" location="SCV!A1" display="SCV Setup"/>
    <hyperlink ref="O123:O126" location="SCV!A1" display="SCV Setup"/>
    <hyperlink ref="O86" location="LVDS!A1" display="LVDS Setup"/>
    <hyperlink ref="O10" location="SCV!A1" display="SCV Setup"/>
    <hyperlink ref="O12" location="SCV!A1" display="SCV Setup"/>
    <hyperlink ref="O13" location="SCV!A1" display="SCV Setup"/>
    <hyperlink ref="O14" location="SCV!A1" display="SCV Setup"/>
    <hyperlink ref="O57" location="SCV!A1" display="SCV Setup"/>
    <hyperlink ref="O58:O59" location="SCV!A1" display="SCV Setup"/>
    <hyperlink ref="O60" location="SCV!A1" display="SCV Setup"/>
    <hyperlink ref="O61:O62" location="SCV!A1" display="SCV Setup"/>
    <hyperlink ref="O55" location="SCV!A1" display="SCV Setup"/>
    <hyperlink ref="O56" location="SCV!A1" display="SCV Setup"/>
    <hyperlink ref="O63" location="SCV!A1" display="SCV Setup"/>
    <hyperlink ref="O64" location="SCV!A1" display="SCV Setup"/>
    <hyperlink ref="O163" location="'Test Setup'!A1" display="setup_TestSetup1"/>
    <hyperlink ref="O40" location="LVDS!A1" display="LVDS Setup"/>
    <hyperlink ref="O87" location="LVDS!A1" display="LVDS Setup"/>
    <hyperlink ref="O88" location="LVDS!A1" display="LVDS Setup"/>
    <hyperlink ref="O89" location="LVDS!A1" display="LVDS Setup"/>
    <hyperlink ref="O90" location="LVDS!A1" display="LVDS Setup"/>
    <hyperlink ref="O128" location="SCV!A1" display="SCV Setup"/>
    <hyperlink ref="O133" location="SCV!A1" display="SCV Setup"/>
    <hyperlink ref="O137" location="SCV!A1" display="SCV Setup"/>
    <hyperlink ref="O139" location="SCV!A1" display="SCV Setup"/>
    <hyperlink ref="O141" location="SCV!A1" display="SCV Setup"/>
    <hyperlink ref="O41" location="LVDS!A1" display="LVDS Setup"/>
    <hyperlink ref="O140" location="SCV!A1" display="SCV Setup"/>
    <hyperlink ref="O91" location="LVDS!A1" display="LVDS Setup"/>
    <hyperlink ref="O36" location="LVDS!A1" display="LVDS Setup"/>
    <hyperlink ref="O39" location="LVDS!A1" display="LVDS Setup"/>
    <hyperlink ref="O92" location="LVDS!A1" display="LVDS Setup"/>
    <hyperlink ref="O37" location="LVDS!A1" display="LVDS Setup"/>
    <hyperlink ref="O38" location="LVDS!A1" display="LVDS Setup"/>
  </hyperlinks>
  <printOptions horizontalCentered="1" gridLines="1"/>
  <pageMargins left="0.55000000000000004" right="0.59" top="0.78" bottom="0.79" header="0.37" footer="0.5"/>
  <pageSetup scale="38" orientation="landscape" r:id="rId3"/>
  <headerFooter alignWithMargins="0">
    <oddHeader xml:space="preserve">&amp;CI2C SYSTEM TEST MATRIX </oddHeader>
    <oddFooter>&amp;L&amp;"Arial,Bold"Texas Instruments, India. Confidential&amp;C&amp;D&amp;RPage &amp;P</oddFooter>
  </headerFooter>
</worksheet>
</file>

<file path=xl/worksheets/sheet3.xml><?xml version="1.0" encoding="utf-8"?>
<worksheet xmlns="http://schemas.openxmlformats.org/spreadsheetml/2006/main" xmlns:r="http://schemas.openxmlformats.org/officeDocument/2006/relationships">
  <sheetPr codeName="Sheet10"/>
  <dimension ref="A1:EY29"/>
  <sheetViews>
    <sheetView zoomScale="85" zoomScaleNormal="85" zoomScaleSheetLayoutView="75" workbookViewId="0">
      <selection activeCell="J28" sqref="J28"/>
    </sheetView>
  </sheetViews>
  <sheetFormatPr defaultRowHeight="12.75"/>
  <cols>
    <col min="1" max="1" width="25.7109375" style="21" customWidth="1"/>
    <col min="2" max="2" width="37.5703125" style="22" customWidth="1"/>
    <col min="3" max="3" width="13.5703125" style="23" customWidth="1"/>
    <col min="4" max="4" width="43" style="33" customWidth="1"/>
    <col min="5" max="5" width="26.7109375" style="33" customWidth="1"/>
    <col min="6" max="6" width="32.85546875" style="33" customWidth="1"/>
    <col min="7" max="7" width="12" style="23" customWidth="1"/>
    <col min="8" max="8" width="11" style="23" customWidth="1"/>
    <col min="9" max="9" width="10.5703125" style="23" customWidth="1"/>
    <col min="10" max="10" width="8.7109375" style="22" customWidth="1"/>
    <col min="11" max="12" width="11.5703125" style="60" customWidth="1"/>
    <col min="13" max="13" width="10.5703125" style="60" customWidth="1"/>
    <col min="14" max="14" width="11" style="60" customWidth="1"/>
    <col min="15" max="15" width="10.5703125" style="60" bestFit="1" customWidth="1"/>
    <col min="16" max="16" width="11.42578125" style="60" customWidth="1"/>
    <col min="17" max="17" width="10.5703125" style="6" customWidth="1"/>
    <col min="18" max="18" width="11.5703125" style="6" customWidth="1"/>
    <col min="19" max="19" width="12.5703125" style="60" bestFit="1" customWidth="1"/>
    <col min="20" max="20" width="9.140625" style="21"/>
    <col min="21" max="21" width="9.140625" style="21" customWidth="1"/>
    <col min="22" max="22" width="10.5703125" style="21" customWidth="1"/>
    <col min="23" max="23" width="16.7109375" style="21" customWidth="1"/>
    <col min="24" max="27" width="9.140625" style="21" customWidth="1"/>
    <col min="28" max="28" width="10.85546875" style="21" customWidth="1"/>
    <col min="29" max="32" width="9.140625" style="21" customWidth="1"/>
    <col min="33" max="16384" width="9.140625" style="21"/>
  </cols>
  <sheetData>
    <row r="1" spans="1:155" s="17" customFormat="1" ht="9.9499999999999993" customHeight="1">
      <c r="A1" s="415" t="s">
        <v>801</v>
      </c>
      <c r="B1" s="415"/>
      <c r="C1" s="415"/>
      <c r="D1" s="415"/>
      <c r="E1" s="415"/>
      <c r="F1" s="415"/>
      <c r="G1" s="415"/>
      <c r="H1" s="415"/>
      <c r="I1" s="415"/>
      <c r="J1" s="415"/>
      <c r="K1" s="415"/>
      <c r="L1" s="415"/>
      <c r="M1" s="415"/>
      <c r="N1" s="415"/>
      <c r="O1" s="415"/>
      <c r="P1" s="415"/>
      <c r="Q1" s="415"/>
      <c r="R1" s="415"/>
      <c r="S1" s="415"/>
      <c r="AA1" s="17" t="str">
        <f>Help!F9</f>
        <v>NRY</v>
      </c>
      <c r="AB1" s="17" t="str">
        <f>Help!A31</f>
        <v>Completed</v>
      </c>
      <c r="AC1" s="17" t="str">
        <f>Help!A24</f>
        <v>Functional</v>
      </c>
      <c r="AD1" s="17" t="str">
        <f>Help!A19</f>
        <v>Sanity</v>
      </c>
      <c r="AE1" s="17" t="str">
        <f>Help!A47</f>
        <v>Yes</v>
      </c>
      <c r="AF1" s="17" t="str">
        <f>Help!A51</f>
        <v>Yes</v>
      </c>
    </row>
    <row r="2" spans="1:155" s="17" customFormat="1" ht="9.9499999999999993" customHeight="1">
      <c r="A2" s="415"/>
      <c r="B2" s="415"/>
      <c r="C2" s="415"/>
      <c r="D2" s="415"/>
      <c r="E2" s="415"/>
      <c r="F2" s="415"/>
      <c r="G2" s="415"/>
      <c r="H2" s="415"/>
      <c r="I2" s="415"/>
      <c r="J2" s="415"/>
      <c r="K2" s="415"/>
      <c r="L2" s="415"/>
      <c r="M2" s="415"/>
      <c r="N2" s="415"/>
      <c r="O2" s="415"/>
      <c r="P2" s="415"/>
      <c r="Q2" s="415"/>
      <c r="R2" s="415"/>
      <c r="S2" s="415"/>
      <c r="AA2" s="17" t="str">
        <f>Help!F10</f>
        <v>PASS</v>
      </c>
      <c r="AB2" s="17" t="str">
        <f>Help!A32</f>
        <v>Planned</v>
      </c>
      <c r="AC2" s="17" t="str">
        <f>Help!A25</f>
        <v>Usability</v>
      </c>
      <c r="AD2" s="17" t="str">
        <f>Help!A20</f>
        <v>Regression</v>
      </c>
      <c r="AE2" s="17" t="str">
        <f>Help!A48</f>
        <v>No</v>
      </c>
      <c r="AF2" s="17" t="str">
        <f>Help!A52</f>
        <v>No</v>
      </c>
    </row>
    <row r="3" spans="1:155" s="17" customFormat="1" ht="9.9499999999999993" customHeight="1">
      <c r="A3" s="415"/>
      <c r="B3" s="415"/>
      <c r="C3" s="415"/>
      <c r="D3" s="415"/>
      <c r="E3" s="415"/>
      <c r="F3" s="415"/>
      <c r="G3" s="415"/>
      <c r="H3" s="415"/>
      <c r="I3" s="415"/>
      <c r="J3" s="415"/>
      <c r="K3" s="415"/>
      <c r="L3" s="415"/>
      <c r="M3" s="415"/>
      <c r="N3" s="415"/>
      <c r="O3" s="415"/>
      <c r="P3" s="415"/>
      <c r="Q3" s="415"/>
      <c r="R3" s="415"/>
      <c r="S3" s="415"/>
      <c r="AA3" s="17" t="str">
        <f>Help!F11</f>
        <v>FAIL</v>
      </c>
      <c r="AB3" s="17" t="str">
        <f>Help!A33</f>
        <v>Not Scoped</v>
      </c>
      <c r="AC3" s="17" t="str">
        <f>Help!A26</f>
        <v>Performance</v>
      </c>
      <c r="AD3" s="17" t="str">
        <f>Help!A21</f>
        <v>Full</v>
      </c>
    </row>
    <row r="4" spans="1:155" s="17" customFormat="1" ht="9.9499999999999993" customHeight="1">
      <c r="A4" s="415"/>
      <c r="B4" s="415"/>
      <c r="C4" s="415"/>
      <c r="D4" s="415"/>
      <c r="E4" s="415"/>
      <c r="F4" s="415"/>
      <c r="G4" s="415"/>
      <c r="H4" s="415"/>
      <c r="I4" s="415"/>
      <c r="J4" s="415"/>
      <c r="K4" s="415"/>
      <c r="L4" s="415"/>
      <c r="M4" s="415"/>
      <c r="N4" s="415"/>
      <c r="O4" s="415"/>
      <c r="P4" s="415"/>
      <c r="Q4" s="415"/>
      <c r="R4" s="415"/>
      <c r="S4" s="415"/>
      <c r="AA4" s="17" t="str">
        <f>Help!F12</f>
        <v>BLK</v>
      </c>
      <c r="AC4" s="17" t="str">
        <f>Help!A27</f>
        <v>Reliability</v>
      </c>
    </row>
    <row r="5" spans="1:155" s="17" customFormat="1" ht="27" customHeight="1">
      <c r="A5" s="416" t="s">
        <v>835</v>
      </c>
      <c r="B5" s="416"/>
      <c r="C5" s="416"/>
      <c r="D5" s="416"/>
      <c r="E5" s="416"/>
      <c r="F5" s="416"/>
      <c r="G5" s="416"/>
      <c r="H5" s="416"/>
      <c r="I5" s="416"/>
      <c r="J5" s="416"/>
      <c r="K5" s="416"/>
      <c r="L5" s="416"/>
      <c r="M5" s="416"/>
      <c r="N5" s="416"/>
      <c r="O5" s="416"/>
      <c r="P5" s="416"/>
      <c r="Q5" s="416"/>
      <c r="R5" s="416"/>
      <c r="S5" s="416"/>
      <c r="AA5" s="17" t="str">
        <f>Help!F13</f>
        <v>DNR</v>
      </c>
      <c r="AC5" s="17" t="str">
        <f>Help!A28</f>
        <v>Stress</v>
      </c>
    </row>
    <row r="6" spans="1:155" s="18" customFormat="1" ht="19.149999999999999" customHeight="1">
      <c r="A6" s="63"/>
      <c r="B6" s="64"/>
      <c r="C6" s="64"/>
      <c r="D6" s="64"/>
      <c r="E6" s="64"/>
      <c r="F6" s="175"/>
      <c r="G6" s="64"/>
      <c r="H6" s="64"/>
      <c r="I6" s="64"/>
      <c r="J6" s="64"/>
      <c r="K6" s="64"/>
      <c r="L6" s="64"/>
      <c r="M6" s="64"/>
      <c r="N6" s="64"/>
      <c r="O6" s="64"/>
      <c r="P6" s="64"/>
      <c r="Q6" s="64"/>
      <c r="R6" s="64"/>
      <c r="S6" s="65"/>
      <c r="T6" s="17"/>
      <c r="U6" s="17"/>
      <c r="V6" s="17"/>
      <c r="W6" s="17"/>
      <c r="X6" s="17"/>
      <c r="Y6" s="17"/>
      <c r="Z6" s="17"/>
      <c r="AA6" s="17" t="str">
        <f>Help!F14</f>
        <v>TNR</v>
      </c>
      <c r="AB6" s="17"/>
      <c r="AC6" s="17"/>
      <c r="AD6" s="17"/>
      <c r="AE6" s="17"/>
      <c r="AF6" s="17"/>
      <c r="AG6" s="17"/>
      <c r="AH6" s="17"/>
      <c r="AI6" s="17"/>
      <c r="AJ6" s="17"/>
      <c r="AK6" s="17"/>
      <c r="AL6" s="17"/>
      <c r="AM6" s="17"/>
      <c r="AN6" s="17"/>
      <c r="AO6" s="17"/>
      <c r="AP6" s="17"/>
      <c r="AQ6" s="17"/>
      <c r="AR6" s="17"/>
      <c r="AS6" s="17"/>
      <c r="AT6" s="17"/>
      <c r="AU6" s="17"/>
      <c r="AV6" s="17"/>
      <c r="AW6" s="17"/>
      <c r="AX6" s="17"/>
      <c r="AY6" s="17"/>
      <c r="AZ6" s="17"/>
      <c r="BA6" s="17"/>
      <c r="BB6" s="17"/>
      <c r="BC6" s="17"/>
      <c r="BD6" s="17"/>
      <c r="BE6" s="17"/>
      <c r="BF6" s="17"/>
      <c r="BG6" s="17"/>
      <c r="BH6" s="17"/>
      <c r="BI6" s="17"/>
      <c r="BJ6" s="17"/>
      <c r="BK6" s="17"/>
      <c r="BL6" s="17"/>
      <c r="BM6" s="17"/>
      <c r="BN6" s="17"/>
      <c r="BO6" s="17"/>
      <c r="BP6" s="17"/>
      <c r="BQ6" s="17"/>
      <c r="BR6" s="17"/>
      <c r="BS6" s="17"/>
      <c r="BT6" s="17"/>
      <c r="BU6" s="17"/>
      <c r="BV6" s="17"/>
      <c r="BW6" s="17"/>
      <c r="BX6" s="17"/>
      <c r="BY6" s="17"/>
      <c r="BZ6" s="17"/>
      <c r="CA6" s="17"/>
      <c r="CB6" s="17"/>
      <c r="CC6" s="17"/>
      <c r="CD6" s="17"/>
      <c r="CE6" s="17"/>
      <c r="CF6" s="17"/>
      <c r="CG6" s="17"/>
      <c r="CH6" s="17"/>
      <c r="CI6" s="17"/>
      <c r="CJ6" s="17"/>
      <c r="CK6" s="17"/>
      <c r="CL6" s="17"/>
      <c r="CM6" s="17"/>
      <c r="CN6" s="17"/>
      <c r="CO6" s="17"/>
      <c r="CP6" s="17"/>
      <c r="CQ6" s="17"/>
      <c r="CR6" s="17"/>
      <c r="CS6" s="17"/>
      <c r="CT6" s="17"/>
      <c r="CU6" s="17"/>
      <c r="CV6" s="17"/>
      <c r="CW6" s="17"/>
      <c r="CX6" s="17"/>
      <c r="CY6" s="17"/>
      <c r="CZ6" s="17"/>
      <c r="DA6" s="17"/>
      <c r="DB6" s="17"/>
      <c r="DC6" s="17"/>
      <c r="DD6" s="17"/>
      <c r="DE6" s="17"/>
      <c r="DF6" s="17"/>
      <c r="DG6" s="17"/>
      <c r="DH6" s="17"/>
      <c r="DI6" s="17"/>
      <c r="DJ6" s="17"/>
      <c r="DK6" s="17"/>
      <c r="DL6" s="17"/>
      <c r="DM6" s="17"/>
      <c r="DN6" s="17"/>
      <c r="DO6" s="17"/>
      <c r="DP6" s="17"/>
      <c r="DQ6" s="17"/>
      <c r="DR6" s="17"/>
      <c r="DS6" s="17"/>
      <c r="DT6" s="17"/>
      <c r="DU6" s="17"/>
      <c r="DV6" s="17"/>
      <c r="DW6" s="17"/>
      <c r="DX6" s="17"/>
      <c r="DY6" s="17"/>
      <c r="DZ6" s="17"/>
      <c r="EA6" s="17"/>
      <c r="EB6" s="17"/>
      <c r="EC6" s="17"/>
      <c r="ED6" s="17"/>
      <c r="EE6" s="17"/>
      <c r="EF6" s="17"/>
      <c r="EG6" s="17"/>
      <c r="EH6" s="17"/>
      <c r="EI6" s="17"/>
      <c r="EJ6" s="17"/>
      <c r="EK6" s="17"/>
      <c r="EL6" s="17"/>
      <c r="EM6" s="17"/>
      <c r="EN6" s="17"/>
      <c r="EO6" s="17"/>
      <c r="EP6" s="17"/>
      <c r="EQ6" s="17"/>
      <c r="ER6" s="17"/>
      <c r="ES6" s="17"/>
      <c r="ET6" s="17"/>
      <c r="EU6" s="17"/>
      <c r="EV6" s="17"/>
      <c r="EW6" s="17"/>
      <c r="EX6" s="17"/>
      <c r="EY6" s="17"/>
    </row>
    <row r="7" spans="1:155" s="17" customFormat="1" ht="15.75">
      <c r="A7" s="63"/>
      <c r="B7" s="64"/>
      <c r="C7" s="64"/>
      <c r="D7" s="64"/>
      <c r="E7" s="64"/>
      <c r="F7" s="175"/>
      <c r="G7" s="64"/>
      <c r="H7" s="64"/>
      <c r="I7" s="64"/>
      <c r="J7" s="64"/>
      <c r="K7" s="64"/>
      <c r="L7" s="64"/>
      <c r="M7" s="64"/>
      <c r="N7" s="64"/>
      <c r="O7" s="64"/>
      <c r="P7" s="64"/>
      <c r="Q7" s="64"/>
      <c r="R7" s="64"/>
      <c r="S7" s="65"/>
      <c r="AA7" s="17" t="str">
        <f>Help!F15</f>
        <v>NA</v>
      </c>
    </row>
    <row r="8" spans="1:155" s="52" customFormat="1" ht="30" customHeight="1">
      <c r="A8" s="379" t="s">
        <v>356</v>
      </c>
      <c r="B8" s="380"/>
      <c r="C8" s="380"/>
      <c r="D8" s="380"/>
      <c r="E8" s="56"/>
      <c r="F8" s="56"/>
      <c r="G8" s="57"/>
      <c r="H8" s="57"/>
      <c r="I8" s="57"/>
      <c r="J8" s="26"/>
      <c r="K8" s="57"/>
      <c r="L8" s="57"/>
      <c r="M8" s="57"/>
      <c r="N8" s="57"/>
      <c r="O8" s="57"/>
      <c r="P8" s="57"/>
      <c r="Q8" s="57"/>
      <c r="R8" s="57"/>
      <c r="S8" s="59"/>
      <c r="T8" s="17"/>
      <c r="U8" s="17"/>
      <c r="V8" s="17"/>
      <c r="W8" s="17"/>
      <c r="AA8" s="52" t="str">
        <f>Help!F16</f>
        <v>NST</v>
      </c>
    </row>
    <row r="9" spans="1:155" s="17" customFormat="1" ht="42" customHeight="1">
      <c r="A9" s="54" t="s">
        <v>38</v>
      </c>
      <c r="B9" s="16" t="s">
        <v>39</v>
      </c>
      <c r="C9" s="20"/>
      <c r="D9" s="55" t="s">
        <v>29</v>
      </c>
      <c r="E9" s="32" t="s">
        <v>30</v>
      </c>
      <c r="F9" s="185" t="s">
        <v>566</v>
      </c>
      <c r="G9" s="50" t="s">
        <v>36</v>
      </c>
      <c r="H9" s="20" t="s">
        <v>136</v>
      </c>
      <c r="I9" s="58" t="s">
        <v>37</v>
      </c>
      <c r="J9" s="19" t="s">
        <v>113</v>
      </c>
      <c r="K9" s="50" t="s">
        <v>114</v>
      </c>
      <c r="L9" s="50" t="s">
        <v>116</v>
      </c>
      <c r="M9" s="47" t="s">
        <v>115</v>
      </c>
      <c r="N9" s="47" t="s">
        <v>64</v>
      </c>
      <c r="O9" s="47" t="s">
        <v>62</v>
      </c>
      <c r="P9" s="47" t="s">
        <v>63</v>
      </c>
      <c r="Q9" s="47" t="s">
        <v>117</v>
      </c>
      <c r="R9" s="47" t="s">
        <v>118</v>
      </c>
      <c r="S9" s="47" t="s">
        <v>74</v>
      </c>
    </row>
    <row r="10" spans="1:155" s="17" customFormat="1" ht="39.950000000000003" customHeight="1">
      <c r="A10" s="417" t="s">
        <v>278</v>
      </c>
      <c r="B10" s="417" t="s">
        <v>279</v>
      </c>
      <c r="C10" s="91" t="s">
        <v>280</v>
      </c>
      <c r="D10" s="418" t="s">
        <v>282</v>
      </c>
      <c r="E10" s="418" t="s">
        <v>283</v>
      </c>
      <c r="F10" s="206" t="s">
        <v>258</v>
      </c>
      <c r="G10" s="150" t="s">
        <v>335</v>
      </c>
      <c r="H10" s="62"/>
      <c r="I10" s="139" t="s">
        <v>41</v>
      </c>
      <c r="J10" s="24"/>
      <c r="K10" s="51" t="s">
        <v>46</v>
      </c>
      <c r="L10" s="51" t="s">
        <v>46</v>
      </c>
      <c r="M10" s="51" t="s">
        <v>7</v>
      </c>
      <c r="N10" s="51" t="s">
        <v>56</v>
      </c>
      <c r="O10" s="135" t="s">
        <v>46</v>
      </c>
      <c r="P10" s="51" t="s">
        <v>86</v>
      </c>
      <c r="Q10" s="51" t="s">
        <v>87</v>
      </c>
      <c r="R10" s="51" t="s">
        <v>87</v>
      </c>
      <c r="S10" s="51" t="s">
        <v>60</v>
      </c>
      <c r="T10" s="31"/>
      <c r="V10" s="17" t="s">
        <v>321</v>
      </c>
      <c r="W10" s="17" t="str">
        <f t="shared" ref="W10:W15" si="0">V10&amp;I10</f>
        <v>NonFunctionalPASS</v>
      </c>
      <c r="X10" s="17" t="str">
        <f t="shared" ref="X10:X15" si="1">W10&amp;S10</f>
        <v>NonFunctionalPASSPerformance</v>
      </c>
    </row>
    <row r="11" spans="1:155" s="17" customFormat="1" ht="39.950000000000003" customHeight="1">
      <c r="A11" s="417"/>
      <c r="B11" s="417"/>
      <c r="C11" s="91" t="s">
        <v>281</v>
      </c>
      <c r="D11" s="418"/>
      <c r="E11" s="418"/>
      <c r="F11" s="176" t="s">
        <v>258</v>
      </c>
      <c r="G11" s="49" t="s">
        <v>336</v>
      </c>
      <c r="H11" s="62"/>
      <c r="I11" s="139" t="s">
        <v>41</v>
      </c>
      <c r="J11" s="24"/>
      <c r="K11" s="51" t="s">
        <v>46</v>
      </c>
      <c r="L11" s="51" t="s">
        <v>46</v>
      </c>
      <c r="M11" s="51" t="s">
        <v>7</v>
      </c>
      <c r="N11" s="51" t="s">
        <v>56</v>
      </c>
      <c r="O11" s="135" t="s">
        <v>46</v>
      </c>
      <c r="P11" s="51" t="s">
        <v>86</v>
      </c>
      <c r="Q11" s="51" t="s">
        <v>87</v>
      </c>
      <c r="R11" s="51" t="s">
        <v>87</v>
      </c>
      <c r="S11" s="51" t="s">
        <v>60</v>
      </c>
      <c r="T11" s="31"/>
      <c r="V11" s="17" t="s">
        <v>321</v>
      </c>
      <c r="W11" s="17" t="str">
        <f t="shared" si="0"/>
        <v>NonFunctionalPASS</v>
      </c>
      <c r="X11" s="17" t="str">
        <f t="shared" si="1"/>
        <v>NonFunctionalPASSPerformance</v>
      </c>
    </row>
    <row r="12" spans="1:155" s="17" customFormat="1" ht="63.75">
      <c r="A12" s="136" t="s">
        <v>347</v>
      </c>
      <c r="B12" s="136" t="s">
        <v>352</v>
      </c>
      <c r="C12" s="53"/>
      <c r="D12" s="121" t="s">
        <v>312</v>
      </c>
      <c r="E12" s="121" t="s">
        <v>343</v>
      </c>
      <c r="F12" s="176" t="s">
        <v>568</v>
      </c>
      <c r="G12" s="49" t="s">
        <v>337</v>
      </c>
      <c r="H12" s="62"/>
      <c r="I12" s="139" t="s">
        <v>41</v>
      </c>
      <c r="J12" s="24"/>
      <c r="K12" s="51" t="s">
        <v>46</v>
      </c>
      <c r="L12" s="51" t="s">
        <v>46</v>
      </c>
      <c r="M12" s="51" t="s">
        <v>7</v>
      </c>
      <c r="N12" s="51" t="s">
        <v>56</v>
      </c>
      <c r="O12" s="137" t="s">
        <v>305</v>
      </c>
      <c r="P12" s="51" t="s">
        <v>86</v>
      </c>
      <c r="Q12" s="51" t="s">
        <v>87</v>
      </c>
      <c r="R12" s="51" t="s">
        <v>87</v>
      </c>
      <c r="S12" s="51" t="s">
        <v>79</v>
      </c>
      <c r="T12" s="31"/>
      <c r="V12" s="17" t="s">
        <v>321</v>
      </c>
      <c r="W12" s="17" t="str">
        <f t="shared" si="0"/>
        <v>NonFunctionalPASS</v>
      </c>
      <c r="X12" s="17" t="str">
        <f t="shared" si="1"/>
        <v>NonFunctionalPASSStress</v>
      </c>
    </row>
    <row r="13" spans="1:155" s="17" customFormat="1" ht="63.75">
      <c r="A13" s="136" t="s">
        <v>348</v>
      </c>
      <c r="B13" s="136" t="s">
        <v>353</v>
      </c>
      <c r="C13" s="53"/>
      <c r="D13" s="125" t="s">
        <v>312</v>
      </c>
      <c r="E13" s="125" t="s">
        <v>344</v>
      </c>
      <c r="F13" s="176" t="s">
        <v>258</v>
      </c>
      <c r="G13" s="49" t="s">
        <v>338</v>
      </c>
      <c r="H13" s="62"/>
      <c r="I13" s="139" t="s">
        <v>41</v>
      </c>
      <c r="J13" s="138"/>
      <c r="K13" s="51" t="s">
        <v>46</v>
      </c>
      <c r="L13" s="51" t="s">
        <v>46</v>
      </c>
      <c r="M13" s="51" t="s">
        <v>7</v>
      </c>
      <c r="N13" s="51" t="s">
        <v>56</v>
      </c>
      <c r="O13" s="137" t="s">
        <v>306</v>
      </c>
      <c r="P13" s="51" t="s">
        <v>86</v>
      </c>
      <c r="Q13" s="51" t="s">
        <v>87</v>
      </c>
      <c r="R13" s="51" t="s">
        <v>87</v>
      </c>
      <c r="S13" s="51" t="s">
        <v>79</v>
      </c>
      <c r="T13" s="31"/>
      <c r="V13" s="17" t="s">
        <v>321</v>
      </c>
      <c r="W13" s="17" t="str">
        <f t="shared" si="0"/>
        <v>NonFunctionalPASS</v>
      </c>
      <c r="X13" s="17" t="str">
        <f t="shared" si="1"/>
        <v>NonFunctionalPASSStress</v>
      </c>
    </row>
    <row r="14" spans="1:155" s="17" customFormat="1">
      <c r="A14" s="419" t="s">
        <v>350</v>
      </c>
      <c r="B14" s="419" t="s">
        <v>341</v>
      </c>
      <c r="C14" s="91" t="s">
        <v>280</v>
      </c>
      <c r="D14" s="418" t="s">
        <v>311</v>
      </c>
      <c r="E14" s="418" t="s">
        <v>343</v>
      </c>
      <c r="F14" s="176" t="s">
        <v>665</v>
      </c>
      <c r="G14" s="49" t="s">
        <v>339</v>
      </c>
      <c r="H14" s="62"/>
      <c r="I14" s="139" t="s">
        <v>41</v>
      </c>
      <c r="J14" s="24"/>
      <c r="K14" s="51" t="s">
        <v>46</v>
      </c>
      <c r="L14" s="51" t="s">
        <v>46</v>
      </c>
      <c r="M14" s="51" t="s">
        <v>7</v>
      </c>
      <c r="N14" s="51" t="s">
        <v>56</v>
      </c>
      <c r="O14" s="137" t="s">
        <v>305</v>
      </c>
      <c r="P14" s="51" t="s">
        <v>86</v>
      </c>
      <c r="Q14" s="51" t="s">
        <v>87</v>
      </c>
      <c r="R14" s="51" t="s">
        <v>87</v>
      </c>
      <c r="S14" s="51" t="s">
        <v>3</v>
      </c>
      <c r="T14" s="31"/>
      <c r="V14" s="17" t="s">
        <v>321</v>
      </c>
      <c r="W14" s="17" t="str">
        <f t="shared" si="0"/>
        <v>NonFunctionalPASS</v>
      </c>
      <c r="X14" s="17" t="str">
        <f t="shared" si="1"/>
        <v>NonFunctionalPASSReliability</v>
      </c>
    </row>
    <row r="15" spans="1:155" ht="40.5" customHeight="1">
      <c r="A15" s="417"/>
      <c r="B15" s="417"/>
      <c r="C15" s="91" t="s">
        <v>281</v>
      </c>
      <c r="D15" s="418"/>
      <c r="E15" s="418"/>
      <c r="F15" s="176" t="s">
        <v>665</v>
      </c>
      <c r="G15" s="49" t="s">
        <v>340</v>
      </c>
      <c r="H15" s="62"/>
      <c r="I15" s="139" t="s">
        <v>41</v>
      </c>
      <c r="J15" s="24"/>
      <c r="K15" s="51" t="s">
        <v>46</v>
      </c>
      <c r="L15" s="51" t="s">
        <v>46</v>
      </c>
      <c r="M15" s="51" t="s">
        <v>7</v>
      </c>
      <c r="N15" s="51" t="s">
        <v>56</v>
      </c>
      <c r="O15" s="137" t="s">
        <v>305</v>
      </c>
      <c r="P15" s="51" t="s">
        <v>86</v>
      </c>
      <c r="Q15" s="51" t="s">
        <v>87</v>
      </c>
      <c r="R15" s="51" t="s">
        <v>87</v>
      </c>
      <c r="S15" s="51" t="s">
        <v>3</v>
      </c>
      <c r="V15" s="17" t="s">
        <v>321</v>
      </c>
      <c r="W15" s="17" t="str">
        <f t="shared" si="0"/>
        <v>NonFunctionalPASS</v>
      </c>
      <c r="X15" s="17" t="str">
        <f t="shared" si="1"/>
        <v>NonFunctionalPASSReliability</v>
      </c>
    </row>
    <row r="16" spans="1:155" s="17" customFormat="1" ht="25.5">
      <c r="A16" s="419" t="s">
        <v>351</v>
      </c>
      <c r="B16" s="419" t="s">
        <v>342</v>
      </c>
      <c r="C16" s="91" t="s">
        <v>280</v>
      </c>
      <c r="D16" s="420" t="s">
        <v>311</v>
      </c>
      <c r="E16" s="418" t="s">
        <v>344</v>
      </c>
      <c r="F16" s="176" t="s">
        <v>665</v>
      </c>
      <c r="G16" s="49" t="s">
        <v>345</v>
      </c>
      <c r="H16" s="62"/>
      <c r="I16" s="139" t="s">
        <v>41</v>
      </c>
      <c r="J16" s="24"/>
      <c r="K16" s="51" t="s">
        <v>46</v>
      </c>
      <c r="L16" s="51" t="s">
        <v>46</v>
      </c>
      <c r="M16" s="51" t="s">
        <v>7</v>
      </c>
      <c r="N16" s="51" t="s">
        <v>56</v>
      </c>
      <c r="O16" s="137" t="s">
        <v>306</v>
      </c>
      <c r="P16" s="51" t="s">
        <v>86</v>
      </c>
      <c r="Q16" s="51" t="s">
        <v>87</v>
      </c>
      <c r="R16" s="51" t="s">
        <v>87</v>
      </c>
      <c r="S16" s="51" t="s">
        <v>3</v>
      </c>
      <c r="T16" s="31"/>
      <c r="V16" s="17" t="s">
        <v>321</v>
      </c>
      <c r="W16" s="17" t="str">
        <f t="shared" ref="W16:W23" si="2">V16&amp;I16</f>
        <v>NonFunctionalPASS</v>
      </c>
      <c r="X16" s="17" t="str">
        <f t="shared" ref="X16:X23" si="3">W16&amp;S16</f>
        <v>NonFunctionalPASSReliability</v>
      </c>
    </row>
    <row r="17" spans="1:24" ht="40.5" customHeight="1">
      <c r="A17" s="417"/>
      <c r="B17" s="417"/>
      <c r="C17" s="91" t="s">
        <v>281</v>
      </c>
      <c r="D17" s="418"/>
      <c r="E17" s="418"/>
      <c r="F17" s="176" t="s">
        <v>665</v>
      </c>
      <c r="G17" s="49" t="s">
        <v>346</v>
      </c>
      <c r="H17" s="62"/>
      <c r="I17" s="139" t="s">
        <v>41</v>
      </c>
      <c r="J17" s="24"/>
      <c r="K17" s="51" t="s">
        <v>46</v>
      </c>
      <c r="L17" s="51" t="s">
        <v>46</v>
      </c>
      <c r="M17" s="51" t="s">
        <v>7</v>
      </c>
      <c r="N17" s="51" t="s">
        <v>56</v>
      </c>
      <c r="O17" s="137" t="s">
        <v>306</v>
      </c>
      <c r="P17" s="51" t="s">
        <v>86</v>
      </c>
      <c r="Q17" s="51" t="s">
        <v>87</v>
      </c>
      <c r="R17" s="51" t="s">
        <v>87</v>
      </c>
      <c r="S17" s="51" t="s">
        <v>3</v>
      </c>
      <c r="V17" s="17" t="s">
        <v>321</v>
      </c>
      <c r="W17" s="17" t="str">
        <f t="shared" si="2"/>
        <v>NonFunctionalPASS</v>
      </c>
      <c r="X17" s="17" t="str">
        <f t="shared" si="3"/>
        <v>NonFunctionalPASSReliability</v>
      </c>
    </row>
    <row r="18" spans="1:24" ht="63.75">
      <c r="A18" s="171" t="s">
        <v>554</v>
      </c>
      <c r="B18" s="171" t="s">
        <v>517</v>
      </c>
      <c r="C18" s="170" t="s">
        <v>281</v>
      </c>
      <c r="D18" s="153" t="s">
        <v>557</v>
      </c>
      <c r="E18" s="174" t="s">
        <v>344</v>
      </c>
      <c r="F18" s="206" t="s">
        <v>664</v>
      </c>
      <c r="G18" s="150" t="s">
        <v>518</v>
      </c>
      <c r="H18" s="62"/>
      <c r="I18" s="139" t="s">
        <v>41</v>
      </c>
      <c r="J18" s="138"/>
      <c r="K18" s="51" t="s">
        <v>46</v>
      </c>
      <c r="L18" s="51" t="s">
        <v>46</v>
      </c>
      <c r="M18" s="51" t="s">
        <v>7</v>
      </c>
      <c r="N18" s="51" t="s">
        <v>56</v>
      </c>
      <c r="O18" s="137" t="s">
        <v>306</v>
      </c>
      <c r="P18" s="51" t="s">
        <v>86</v>
      </c>
      <c r="Q18" s="51" t="s">
        <v>87</v>
      </c>
      <c r="R18" s="51" t="s">
        <v>87</v>
      </c>
      <c r="S18" s="51" t="s">
        <v>3</v>
      </c>
      <c r="V18" s="17" t="s">
        <v>321</v>
      </c>
      <c r="W18" s="17" t="str">
        <f t="shared" si="2"/>
        <v>NonFunctionalPASS</v>
      </c>
      <c r="X18" s="17" t="str">
        <f t="shared" si="3"/>
        <v>NonFunctionalPASSReliability</v>
      </c>
    </row>
    <row r="19" spans="1:24" ht="63.75">
      <c r="A19" s="173" t="s">
        <v>555</v>
      </c>
      <c r="B19" s="173" t="s">
        <v>556</v>
      </c>
      <c r="C19" s="172" t="s">
        <v>281</v>
      </c>
      <c r="D19" s="174" t="s">
        <v>558</v>
      </c>
      <c r="E19" s="174" t="s">
        <v>560</v>
      </c>
      <c r="F19" s="206" t="s">
        <v>664</v>
      </c>
      <c r="G19" s="150" t="s">
        <v>561</v>
      </c>
      <c r="H19" s="62"/>
      <c r="I19" s="139" t="s">
        <v>41</v>
      </c>
      <c r="J19" s="138"/>
      <c r="K19" s="51" t="s">
        <v>46</v>
      </c>
      <c r="L19" s="51" t="s">
        <v>46</v>
      </c>
      <c r="M19" s="51" t="s">
        <v>7</v>
      </c>
      <c r="N19" s="51" t="s">
        <v>56</v>
      </c>
      <c r="O19" s="137" t="s">
        <v>306</v>
      </c>
      <c r="P19" s="51" t="s">
        <v>86</v>
      </c>
      <c r="Q19" s="51" t="s">
        <v>87</v>
      </c>
      <c r="R19" s="51" t="s">
        <v>87</v>
      </c>
      <c r="S19" s="51" t="s">
        <v>3</v>
      </c>
      <c r="V19" s="17" t="s">
        <v>321</v>
      </c>
      <c r="W19" s="17" t="str">
        <f t="shared" si="2"/>
        <v>NonFunctionalPASS</v>
      </c>
      <c r="X19" s="17" t="str">
        <f t="shared" si="3"/>
        <v>NonFunctionalPASSReliability</v>
      </c>
    </row>
    <row r="20" spans="1:24" ht="51">
      <c r="A20" s="173" t="s">
        <v>549</v>
      </c>
      <c r="B20" s="173" t="s">
        <v>553</v>
      </c>
      <c r="C20" s="172" t="s">
        <v>281</v>
      </c>
      <c r="D20" s="174" t="s">
        <v>559</v>
      </c>
      <c r="E20" s="174" t="s">
        <v>560</v>
      </c>
      <c r="F20" s="206" t="s">
        <v>664</v>
      </c>
      <c r="G20" s="150" t="s">
        <v>562</v>
      </c>
      <c r="H20" s="62"/>
      <c r="I20" s="139" t="s">
        <v>41</v>
      </c>
      <c r="J20" s="138"/>
      <c r="K20" s="51" t="s">
        <v>46</v>
      </c>
      <c r="L20" s="51" t="s">
        <v>46</v>
      </c>
      <c r="M20" s="51" t="s">
        <v>7</v>
      </c>
      <c r="N20" s="51" t="s">
        <v>56</v>
      </c>
      <c r="O20" s="137" t="s">
        <v>306</v>
      </c>
      <c r="P20" s="51" t="s">
        <v>86</v>
      </c>
      <c r="Q20" s="51" t="s">
        <v>87</v>
      </c>
      <c r="R20" s="51" t="s">
        <v>87</v>
      </c>
      <c r="S20" s="51" t="s">
        <v>3</v>
      </c>
      <c r="V20" s="17" t="s">
        <v>321</v>
      </c>
      <c r="W20" s="17" t="str">
        <f t="shared" si="2"/>
        <v>NonFunctionalPASS</v>
      </c>
      <c r="X20" s="17" t="str">
        <f t="shared" si="3"/>
        <v>NonFunctionalPASSReliability</v>
      </c>
    </row>
    <row r="21" spans="1:24" ht="51">
      <c r="A21" s="173" t="s">
        <v>550</v>
      </c>
      <c r="B21" s="173" t="s">
        <v>553</v>
      </c>
      <c r="C21" s="172" t="s">
        <v>281</v>
      </c>
      <c r="D21" s="174" t="s">
        <v>559</v>
      </c>
      <c r="E21" s="174" t="s">
        <v>560</v>
      </c>
      <c r="F21" s="206" t="s">
        <v>664</v>
      </c>
      <c r="G21" s="150" t="s">
        <v>563</v>
      </c>
      <c r="H21" s="62"/>
      <c r="I21" s="139" t="s">
        <v>41</v>
      </c>
      <c r="J21" s="138"/>
      <c r="K21" s="51" t="s">
        <v>46</v>
      </c>
      <c r="L21" s="51" t="s">
        <v>46</v>
      </c>
      <c r="M21" s="51" t="s">
        <v>7</v>
      </c>
      <c r="N21" s="51" t="s">
        <v>56</v>
      </c>
      <c r="O21" s="137" t="s">
        <v>306</v>
      </c>
      <c r="P21" s="51" t="s">
        <v>86</v>
      </c>
      <c r="Q21" s="51" t="s">
        <v>87</v>
      </c>
      <c r="R21" s="51" t="s">
        <v>87</v>
      </c>
      <c r="S21" s="51" t="s">
        <v>3</v>
      </c>
      <c r="V21" s="17" t="s">
        <v>321</v>
      </c>
      <c r="W21" s="17" t="str">
        <f t="shared" si="2"/>
        <v>NonFunctionalPASS</v>
      </c>
      <c r="X21" s="17" t="str">
        <f t="shared" si="3"/>
        <v>NonFunctionalPASSReliability</v>
      </c>
    </row>
    <row r="22" spans="1:24" ht="51">
      <c r="A22" s="173" t="s">
        <v>551</v>
      </c>
      <c r="B22" s="173" t="s">
        <v>553</v>
      </c>
      <c r="C22" s="172" t="s">
        <v>281</v>
      </c>
      <c r="D22" s="174" t="s">
        <v>559</v>
      </c>
      <c r="E22" s="174" t="s">
        <v>560</v>
      </c>
      <c r="F22" s="177" t="s">
        <v>664</v>
      </c>
      <c r="G22" s="150" t="s">
        <v>349</v>
      </c>
      <c r="H22" s="62"/>
      <c r="I22" s="139" t="s">
        <v>41</v>
      </c>
      <c r="J22" s="138"/>
      <c r="K22" s="51" t="s">
        <v>46</v>
      </c>
      <c r="L22" s="51" t="s">
        <v>46</v>
      </c>
      <c r="M22" s="51" t="s">
        <v>7</v>
      </c>
      <c r="N22" s="51" t="s">
        <v>56</v>
      </c>
      <c r="O22" s="137" t="s">
        <v>306</v>
      </c>
      <c r="P22" s="51" t="s">
        <v>86</v>
      </c>
      <c r="Q22" s="51" t="s">
        <v>87</v>
      </c>
      <c r="R22" s="51" t="s">
        <v>87</v>
      </c>
      <c r="S22" s="51" t="s">
        <v>3</v>
      </c>
      <c r="V22" s="17" t="s">
        <v>321</v>
      </c>
      <c r="W22" s="17" t="str">
        <f t="shared" si="2"/>
        <v>NonFunctionalPASS</v>
      </c>
      <c r="X22" s="17" t="str">
        <f t="shared" si="3"/>
        <v>NonFunctionalPASSReliability</v>
      </c>
    </row>
    <row r="23" spans="1:24" ht="69" customHeight="1">
      <c r="A23" s="173" t="s">
        <v>552</v>
      </c>
      <c r="B23" s="173" t="s">
        <v>553</v>
      </c>
      <c r="C23" s="172" t="s">
        <v>281</v>
      </c>
      <c r="D23" s="174" t="s">
        <v>559</v>
      </c>
      <c r="E23" s="174" t="s">
        <v>560</v>
      </c>
      <c r="F23" s="177" t="s">
        <v>258</v>
      </c>
      <c r="G23" s="150" t="s">
        <v>564</v>
      </c>
      <c r="H23" s="62"/>
      <c r="I23" s="139" t="s">
        <v>41</v>
      </c>
      <c r="J23" s="138"/>
      <c r="K23" s="51" t="s">
        <v>46</v>
      </c>
      <c r="L23" s="51" t="s">
        <v>46</v>
      </c>
      <c r="M23" s="51" t="s">
        <v>7</v>
      </c>
      <c r="N23" s="51" t="s">
        <v>56</v>
      </c>
      <c r="O23" s="137" t="s">
        <v>306</v>
      </c>
      <c r="P23" s="51" t="s">
        <v>86</v>
      </c>
      <c r="Q23" s="51" t="s">
        <v>87</v>
      </c>
      <c r="R23" s="51" t="s">
        <v>87</v>
      </c>
      <c r="S23" s="51" t="s">
        <v>3</v>
      </c>
      <c r="V23" s="17" t="s">
        <v>321</v>
      </c>
      <c r="W23" s="17" t="str">
        <f t="shared" si="2"/>
        <v>NonFunctionalPASS</v>
      </c>
      <c r="X23" s="17" t="str">
        <f t="shared" si="3"/>
        <v>NonFunctionalPASSReliability</v>
      </c>
    </row>
    <row r="24" spans="1:24" ht="69" customHeight="1">
      <c r="A24" s="192" t="s">
        <v>787</v>
      </c>
      <c r="B24" s="192" t="s">
        <v>553</v>
      </c>
      <c r="C24" s="191" t="s">
        <v>281</v>
      </c>
      <c r="D24" s="193" t="s">
        <v>559</v>
      </c>
      <c r="E24" s="193" t="s">
        <v>560</v>
      </c>
      <c r="F24" s="193" t="s">
        <v>567</v>
      </c>
      <c r="G24" s="150" t="s">
        <v>791</v>
      </c>
      <c r="H24" s="62"/>
      <c r="I24" s="139" t="s">
        <v>41</v>
      </c>
      <c r="J24" s="138"/>
      <c r="K24" s="51" t="s">
        <v>46</v>
      </c>
      <c r="L24" s="51" t="s">
        <v>46</v>
      </c>
      <c r="M24" s="51" t="s">
        <v>7</v>
      </c>
      <c r="N24" s="51" t="s">
        <v>56</v>
      </c>
      <c r="O24" s="137" t="s">
        <v>306</v>
      </c>
      <c r="P24" s="51" t="s">
        <v>86</v>
      </c>
      <c r="Q24" s="51" t="s">
        <v>87</v>
      </c>
      <c r="R24" s="51" t="s">
        <v>87</v>
      </c>
      <c r="S24" s="51" t="s">
        <v>3</v>
      </c>
      <c r="V24" s="17" t="s">
        <v>321</v>
      </c>
      <c r="W24" s="17" t="str">
        <f t="shared" ref="W24:W29" si="4">V24&amp;I24</f>
        <v>NonFunctionalPASS</v>
      </c>
      <c r="X24" s="17" t="str">
        <f t="shared" ref="X24:X29" si="5">W24&amp;S24</f>
        <v>NonFunctionalPASSReliability</v>
      </c>
    </row>
    <row r="25" spans="1:24" ht="69" customHeight="1">
      <c r="A25" s="205" t="s">
        <v>788</v>
      </c>
      <c r="B25" s="205" t="s">
        <v>553</v>
      </c>
      <c r="C25" s="204" t="s">
        <v>281</v>
      </c>
      <c r="D25" s="206" t="s">
        <v>559</v>
      </c>
      <c r="E25" s="206" t="s">
        <v>560</v>
      </c>
      <c r="F25" s="206" t="s">
        <v>567</v>
      </c>
      <c r="G25" s="150" t="s">
        <v>792</v>
      </c>
      <c r="H25" s="62"/>
      <c r="I25" s="139" t="s">
        <v>41</v>
      </c>
      <c r="J25" s="138"/>
      <c r="K25" s="51" t="s">
        <v>46</v>
      </c>
      <c r="L25" s="51" t="s">
        <v>46</v>
      </c>
      <c r="M25" s="51" t="s">
        <v>7</v>
      </c>
      <c r="N25" s="51" t="s">
        <v>56</v>
      </c>
      <c r="O25" s="137" t="s">
        <v>306</v>
      </c>
      <c r="P25" s="51" t="s">
        <v>86</v>
      </c>
      <c r="Q25" s="51" t="s">
        <v>87</v>
      </c>
      <c r="R25" s="51" t="s">
        <v>87</v>
      </c>
      <c r="S25" s="51" t="s">
        <v>3</v>
      </c>
      <c r="V25" s="17" t="s">
        <v>321</v>
      </c>
      <c r="W25" s="17" t="str">
        <f t="shared" si="4"/>
        <v>NonFunctionalPASS</v>
      </c>
      <c r="X25" s="17" t="str">
        <f t="shared" si="5"/>
        <v>NonFunctionalPASSReliability</v>
      </c>
    </row>
    <row r="26" spans="1:24" ht="69" customHeight="1">
      <c r="A26" s="205" t="s">
        <v>789</v>
      </c>
      <c r="B26" s="205" t="s">
        <v>553</v>
      </c>
      <c r="C26" s="204" t="s">
        <v>281</v>
      </c>
      <c r="D26" s="206" t="s">
        <v>559</v>
      </c>
      <c r="E26" s="206" t="s">
        <v>560</v>
      </c>
      <c r="F26" s="206" t="s">
        <v>567</v>
      </c>
      <c r="G26" s="150" t="s">
        <v>793</v>
      </c>
      <c r="H26" s="62"/>
      <c r="I26" s="139" t="s">
        <v>41</v>
      </c>
      <c r="J26" s="138"/>
      <c r="K26" s="51" t="s">
        <v>46</v>
      </c>
      <c r="L26" s="51" t="s">
        <v>46</v>
      </c>
      <c r="M26" s="51" t="s">
        <v>7</v>
      </c>
      <c r="N26" s="51" t="s">
        <v>56</v>
      </c>
      <c r="O26" s="137" t="s">
        <v>306</v>
      </c>
      <c r="P26" s="51" t="s">
        <v>86</v>
      </c>
      <c r="Q26" s="51" t="s">
        <v>87</v>
      </c>
      <c r="R26" s="51" t="s">
        <v>87</v>
      </c>
      <c r="S26" s="51" t="s">
        <v>3</v>
      </c>
      <c r="V26" s="17" t="s">
        <v>321</v>
      </c>
      <c r="W26" s="17" t="str">
        <f t="shared" si="4"/>
        <v>NonFunctionalPASS</v>
      </c>
      <c r="X26" s="17" t="str">
        <f t="shared" si="5"/>
        <v>NonFunctionalPASSReliability</v>
      </c>
    </row>
    <row r="27" spans="1:24" ht="69" customHeight="1">
      <c r="A27" s="205" t="s">
        <v>790</v>
      </c>
      <c r="B27" s="205" t="s">
        <v>553</v>
      </c>
      <c r="C27" s="204" t="s">
        <v>281</v>
      </c>
      <c r="D27" s="206" t="s">
        <v>559</v>
      </c>
      <c r="E27" s="206" t="s">
        <v>560</v>
      </c>
      <c r="F27" s="206" t="s">
        <v>567</v>
      </c>
      <c r="G27" s="150" t="s">
        <v>794</v>
      </c>
      <c r="H27" s="62"/>
      <c r="I27" s="139" t="s">
        <v>41</v>
      </c>
      <c r="J27" s="138"/>
      <c r="K27" s="51" t="s">
        <v>46</v>
      </c>
      <c r="L27" s="51" t="s">
        <v>46</v>
      </c>
      <c r="M27" s="51" t="s">
        <v>7</v>
      </c>
      <c r="N27" s="51" t="s">
        <v>56</v>
      </c>
      <c r="O27" s="137" t="s">
        <v>306</v>
      </c>
      <c r="P27" s="51" t="s">
        <v>86</v>
      </c>
      <c r="Q27" s="51" t="s">
        <v>87</v>
      </c>
      <c r="R27" s="51" t="s">
        <v>87</v>
      </c>
      <c r="S27" s="51" t="s">
        <v>3</v>
      </c>
      <c r="V27" s="17" t="s">
        <v>321</v>
      </c>
      <c r="W27" s="17" t="str">
        <f t="shared" si="4"/>
        <v>NonFunctionalPASS</v>
      </c>
      <c r="X27" s="17" t="str">
        <f t="shared" si="5"/>
        <v>NonFunctionalPASSReliability</v>
      </c>
    </row>
    <row r="28" spans="1:24" ht="69" customHeight="1">
      <c r="A28" s="151" t="s">
        <v>1724</v>
      </c>
      <c r="B28" s="278" t="s">
        <v>553</v>
      </c>
      <c r="C28" s="276" t="s">
        <v>281</v>
      </c>
      <c r="D28" s="279" t="s">
        <v>559</v>
      </c>
      <c r="E28" s="279" t="s">
        <v>560</v>
      </c>
      <c r="F28" s="279" t="s">
        <v>661</v>
      </c>
      <c r="G28" s="275" t="s">
        <v>1725</v>
      </c>
      <c r="H28" s="62"/>
      <c r="I28" s="139" t="s">
        <v>42</v>
      </c>
      <c r="J28" s="138" t="s">
        <v>1726</v>
      </c>
      <c r="K28" s="51" t="s">
        <v>46</v>
      </c>
      <c r="L28" s="51" t="s">
        <v>46</v>
      </c>
      <c r="M28" s="51" t="s">
        <v>7</v>
      </c>
      <c r="N28" s="51" t="s">
        <v>56</v>
      </c>
      <c r="O28" s="137" t="s">
        <v>306</v>
      </c>
      <c r="P28" s="51" t="s">
        <v>86</v>
      </c>
      <c r="Q28" s="51" t="s">
        <v>87</v>
      </c>
      <c r="R28" s="51" t="s">
        <v>87</v>
      </c>
      <c r="S28" s="51" t="s">
        <v>3</v>
      </c>
      <c r="V28" s="17" t="s">
        <v>321</v>
      </c>
      <c r="W28" s="17" t="str">
        <f t="shared" si="4"/>
        <v>NonFunctionalFAIL</v>
      </c>
      <c r="X28" s="17" t="str">
        <f t="shared" si="5"/>
        <v>NonFunctionalFAILReliability</v>
      </c>
    </row>
    <row r="29" spans="1:24" ht="25.5" customHeight="1">
      <c r="A29" s="123" t="s">
        <v>313</v>
      </c>
      <c r="B29" s="151" t="s">
        <v>314</v>
      </c>
      <c r="C29" s="91" t="s">
        <v>281</v>
      </c>
      <c r="D29" s="124" t="s">
        <v>282</v>
      </c>
      <c r="E29" s="181" t="s">
        <v>569</v>
      </c>
      <c r="F29" s="176" t="s">
        <v>665</v>
      </c>
      <c r="G29" s="150" t="s">
        <v>565</v>
      </c>
      <c r="H29" s="62"/>
      <c r="I29" s="139" t="s">
        <v>41</v>
      </c>
      <c r="J29" s="24"/>
      <c r="K29" s="51" t="s">
        <v>46</v>
      </c>
      <c r="L29" s="51" t="s">
        <v>46</v>
      </c>
      <c r="M29" s="51" t="s">
        <v>7</v>
      </c>
      <c r="N29" s="51" t="s">
        <v>56</v>
      </c>
      <c r="O29" s="111" t="s">
        <v>123</v>
      </c>
      <c r="P29" s="51" t="s">
        <v>86</v>
      </c>
      <c r="Q29" s="51" t="s">
        <v>87</v>
      </c>
      <c r="R29" s="51" t="s">
        <v>87</v>
      </c>
      <c r="S29" s="51" t="s">
        <v>60</v>
      </c>
      <c r="V29" s="17" t="s">
        <v>321</v>
      </c>
      <c r="W29" s="17" t="str">
        <f t="shared" si="4"/>
        <v>NonFunctionalPASS</v>
      </c>
      <c r="X29" s="17" t="str">
        <f t="shared" si="5"/>
        <v>NonFunctionalPASSPerformance</v>
      </c>
    </row>
  </sheetData>
  <dataConsolidate/>
  <customSheetViews>
    <customSheetView guid="{DA988E2C-579E-4080-B77C-C39EF129773D}" scale="90" showPageBreaks="1" printArea="1" hiddenColumns="1" topLeftCell="A14">
      <selection activeCell="AA20" sqref="AA20"/>
      <pageMargins left="0.55000000000000004" right="0.59" top="0.78" bottom="0.79" header="0.37" footer="0.5"/>
      <printOptions horizontalCentered="1" gridLines="1"/>
      <pageSetup scale="38" orientation="landscape" r:id="rId1"/>
      <headerFooter alignWithMargins="0">
        <oddHeader xml:space="preserve">&amp;CI2C SYSTEM TEST MATRIX </oddHeader>
        <oddFooter>&amp;L&amp;"Arial,Bold"Texas Instruments, India. Confidential&amp;C&amp;D&amp;RPage &amp;P</oddFooter>
      </headerFooter>
    </customSheetView>
    <customSheetView guid="{62FADC18-C868-4F08-8536-453D61485DD1}" scale="90" showPageBreaks="1" printArea="1" hiddenColumns="1" topLeftCell="M1">
      <selection activeCell="H32" sqref="H32"/>
      <pageMargins left="0.55000000000000004" right="0.59" top="0.78" bottom="0.79" header="0.37" footer="0.5"/>
      <printOptions horizontalCentered="1" gridLines="1"/>
      <pageSetup scale="38" orientation="landscape" r:id="rId2"/>
      <headerFooter alignWithMargins="0">
        <oddHeader xml:space="preserve">&amp;CI2C SYSTEM TEST MATRIX </oddHeader>
        <oddFooter>&amp;L&amp;"Arial,Bold"Texas Instruments, India. Confidential&amp;C&amp;D&amp;RPage &amp;P</oddFooter>
      </headerFooter>
    </customSheetView>
  </customSheetViews>
  <mergeCells count="15">
    <mergeCell ref="A16:A17"/>
    <mergeCell ref="B16:B17"/>
    <mergeCell ref="D16:D17"/>
    <mergeCell ref="E16:E17"/>
    <mergeCell ref="A14:A15"/>
    <mergeCell ref="B14:B15"/>
    <mergeCell ref="D14:D15"/>
    <mergeCell ref="E14:E15"/>
    <mergeCell ref="A1:S4"/>
    <mergeCell ref="A5:S5"/>
    <mergeCell ref="A10:A11"/>
    <mergeCell ref="B10:B11"/>
    <mergeCell ref="D10:D11"/>
    <mergeCell ref="E10:E11"/>
    <mergeCell ref="A8:D8"/>
  </mergeCells>
  <phoneticPr fontId="0" type="noConversion"/>
  <conditionalFormatting sqref="I10:I12">
    <cfRule type="cellIs" dxfId="89" priority="67" stopIfTrue="1" operator="equal">
      <formula>"PASS"</formula>
    </cfRule>
    <cfRule type="cellIs" dxfId="88" priority="68" stopIfTrue="1" operator="equal">
      <formula>"FAIL"</formula>
    </cfRule>
    <cfRule type="cellIs" dxfId="87" priority="69" stopIfTrue="1" operator="equal">
      <formula>"BLK"</formula>
    </cfRule>
  </conditionalFormatting>
  <conditionalFormatting sqref="I14:I17">
    <cfRule type="cellIs" dxfId="86" priority="61" stopIfTrue="1" operator="equal">
      <formula>"PASS"</formula>
    </cfRule>
    <cfRule type="cellIs" dxfId="85" priority="62" stopIfTrue="1" operator="equal">
      <formula>"FAIL"</formula>
    </cfRule>
    <cfRule type="cellIs" dxfId="84" priority="63" stopIfTrue="1" operator="equal">
      <formula>"BLK"</formula>
    </cfRule>
  </conditionalFormatting>
  <conditionalFormatting sqref="I29">
    <cfRule type="cellIs" dxfId="83" priority="58" stopIfTrue="1" operator="equal">
      <formula>"PASS"</formula>
    </cfRule>
    <cfRule type="cellIs" dxfId="82" priority="59" stopIfTrue="1" operator="equal">
      <formula>"FAIL"</formula>
    </cfRule>
    <cfRule type="cellIs" dxfId="81" priority="60" stopIfTrue="1" operator="equal">
      <formula>"BLK"</formula>
    </cfRule>
  </conditionalFormatting>
  <conditionalFormatting sqref="I16:I24">
    <cfRule type="cellIs" dxfId="80" priority="55" stopIfTrue="1" operator="equal">
      <formula>"PASS"</formula>
    </cfRule>
    <cfRule type="cellIs" dxfId="79" priority="56" stopIfTrue="1" operator="equal">
      <formula>"FAIL"</formula>
    </cfRule>
    <cfRule type="cellIs" dxfId="78" priority="57" stopIfTrue="1" operator="equal">
      <formula>"BLK"</formula>
    </cfRule>
  </conditionalFormatting>
  <conditionalFormatting sqref="I13">
    <cfRule type="cellIs" dxfId="77" priority="52" stopIfTrue="1" operator="equal">
      <formula>"PASS"</formula>
    </cfRule>
    <cfRule type="cellIs" dxfId="76" priority="53" stopIfTrue="1" operator="equal">
      <formula>"FAIL"</formula>
    </cfRule>
    <cfRule type="cellIs" dxfId="75" priority="54" stopIfTrue="1" operator="equal">
      <formula>"BLK"</formula>
    </cfRule>
  </conditionalFormatting>
  <conditionalFormatting sqref="I25">
    <cfRule type="cellIs" dxfId="74" priority="49" stopIfTrue="1" operator="equal">
      <formula>"PASS"</formula>
    </cfRule>
    <cfRule type="cellIs" dxfId="73" priority="50" stopIfTrue="1" operator="equal">
      <formula>"FAIL"</formula>
    </cfRule>
    <cfRule type="cellIs" dxfId="72" priority="51" stopIfTrue="1" operator="equal">
      <formula>"BLK"</formula>
    </cfRule>
  </conditionalFormatting>
  <conditionalFormatting sqref="I27:I28">
    <cfRule type="cellIs" dxfId="71" priority="46" stopIfTrue="1" operator="equal">
      <formula>"PASS"</formula>
    </cfRule>
    <cfRule type="cellIs" dxfId="70" priority="47" stopIfTrue="1" operator="equal">
      <formula>"FAIL"</formula>
    </cfRule>
    <cfRule type="cellIs" dxfId="69" priority="48" stopIfTrue="1" operator="equal">
      <formula>"BLK"</formula>
    </cfRule>
  </conditionalFormatting>
  <conditionalFormatting sqref="I26">
    <cfRule type="cellIs" dxfId="68" priority="43" stopIfTrue="1" operator="equal">
      <formula>"PASS"</formula>
    </cfRule>
    <cfRule type="cellIs" dxfId="67" priority="44" stopIfTrue="1" operator="equal">
      <formula>"FAIL"</formula>
    </cfRule>
    <cfRule type="cellIs" dxfId="66" priority="45" stopIfTrue="1" operator="equal">
      <formula>"BLK"</formula>
    </cfRule>
  </conditionalFormatting>
  <conditionalFormatting sqref="I14">
    <cfRule type="cellIs" dxfId="65" priority="40" stopIfTrue="1" operator="equal">
      <formula>"PASS"</formula>
    </cfRule>
    <cfRule type="cellIs" dxfId="64" priority="41" stopIfTrue="1" operator="equal">
      <formula>"FAIL"</formula>
    </cfRule>
    <cfRule type="cellIs" dxfId="63" priority="42" stopIfTrue="1" operator="equal">
      <formula>"BLK"</formula>
    </cfRule>
  </conditionalFormatting>
  <conditionalFormatting sqref="I15">
    <cfRule type="cellIs" dxfId="62" priority="37" stopIfTrue="1" operator="equal">
      <formula>"PASS"</formula>
    </cfRule>
    <cfRule type="cellIs" dxfId="61" priority="38" stopIfTrue="1" operator="equal">
      <formula>"FAIL"</formula>
    </cfRule>
    <cfRule type="cellIs" dxfId="60" priority="39" stopIfTrue="1" operator="equal">
      <formula>"BLK"</formula>
    </cfRule>
  </conditionalFormatting>
  <conditionalFormatting sqref="I16">
    <cfRule type="cellIs" dxfId="59" priority="34" stopIfTrue="1" operator="equal">
      <formula>"PASS"</formula>
    </cfRule>
    <cfRule type="cellIs" dxfId="58" priority="35" stopIfTrue="1" operator="equal">
      <formula>"FAIL"</formula>
    </cfRule>
    <cfRule type="cellIs" dxfId="57" priority="36" stopIfTrue="1" operator="equal">
      <formula>"BLK"</formula>
    </cfRule>
  </conditionalFormatting>
  <conditionalFormatting sqref="I17">
    <cfRule type="cellIs" dxfId="56" priority="31" stopIfTrue="1" operator="equal">
      <formula>"PASS"</formula>
    </cfRule>
    <cfRule type="cellIs" dxfId="55" priority="32" stopIfTrue="1" operator="equal">
      <formula>"FAIL"</formula>
    </cfRule>
    <cfRule type="cellIs" dxfId="54" priority="33" stopIfTrue="1" operator="equal">
      <formula>"BLK"</formula>
    </cfRule>
  </conditionalFormatting>
  <conditionalFormatting sqref="I19">
    <cfRule type="cellIs" dxfId="53" priority="28" stopIfTrue="1" operator="equal">
      <formula>"PASS"</formula>
    </cfRule>
    <cfRule type="cellIs" dxfId="52" priority="29" stopIfTrue="1" operator="equal">
      <formula>"FAIL"</formula>
    </cfRule>
    <cfRule type="cellIs" dxfId="51" priority="30" stopIfTrue="1" operator="equal">
      <formula>"BLK"</formula>
    </cfRule>
  </conditionalFormatting>
  <conditionalFormatting sqref="I20">
    <cfRule type="cellIs" dxfId="50" priority="25" stopIfTrue="1" operator="equal">
      <formula>"PASS"</formula>
    </cfRule>
    <cfRule type="cellIs" dxfId="49" priority="26" stopIfTrue="1" operator="equal">
      <formula>"FAIL"</formula>
    </cfRule>
    <cfRule type="cellIs" dxfId="48" priority="27" stopIfTrue="1" operator="equal">
      <formula>"BLK"</formula>
    </cfRule>
  </conditionalFormatting>
  <conditionalFormatting sqref="I21">
    <cfRule type="cellIs" dxfId="47" priority="22" stopIfTrue="1" operator="equal">
      <formula>"PASS"</formula>
    </cfRule>
    <cfRule type="cellIs" dxfId="46" priority="23" stopIfTrue="1" operator="equal">
      <formula>"FAIL"</formula>
    </cfRule>
    <cfRule type="cellIs" dxfId="45" priority="24" stopIfTrue="1" operator="equal">
      <formula>"BLK"</formula>
    </cfRule>
  </conditionalFormatting>
  <conditionalFormatting sqref="I22">
    <cfRule type="cellIs" dxfId="44" priority="19" stopIfTrue="1" operator="equal">
      <formula>"PASS"</formula>
    </cfRule>
    <cfRule type="cellIs" dxfId="43" priority="20" stopIfTrue="1" operator="equal">
      <formula>"FAIL"</formula>
    </cfRule>
    <cfRule type="cellIs" dxfId="42" priority="21" stopIfTrue="1" operator="equal">
      <formula>"BLK"</formula>
    </cfRule>
  </conditionalFormatting>
  <conditionalFormatting sqref="I23">
    <cfRule type="cellIs" dxfId="41" priority="16" stopIfTrue="1" operator="equal">
      <formula>"PASS"</formula>
    </cfRule>
    <cfRule type="cellIs" dxfId="40" priority="17" stopIfTrue="1" operator="equal">
      <formula>"FAIL"</formula>
    </cfRule>
    <cfRule type="cellIs" dxfId="39" priority="18" stopIfTrue="1" operator="equal">
      <formula>"BLK"</formula>
    </cfRule>
  </conditionalFormatting>
  <conditionalFormatting sqref="I24">
    <cfRule type="cellIs" dxfId="38" priority="13" stopIfTrue="1" operator="equal">
      <formula>"PASS"</formula>
    </cfRule>
    <cfRule type="cellIs" dxfId="37" priority="14" stopIfTrue="1" operator="equal">
      <formula>"FAIL"</formula>
    </cfRule>
    <cfRule type="cellIs" dxfId="36" priority="15" stopIfTrue="1" operator="equal">
      <formula>"BLK"</formula>
    </cfRule>
  </conditionalFormatting>
  <conditionalFormatting sqref="I25">
    <cfRule type="cellIs" dxfId="35" priority="10" stopIfTrue="1" operator="equal">
      <formula>"PASS"</formula>
    </cfRule>
    <cfRule type="cellIs" dxfId="34" priority="11" stopIfTrue="1" operator="equal">
      <formula>"FAIL"</formula>
    </cfRule>
    <cfRule type="cellIs" dxfId="33" priority="12" stopIfTrue="1" operator="equal">
      <formula>"BLK"</formula>
    </cfRule>
  </conditionalFormatting>
  <conditionalFormatting sqref="I26">
    <cfRule type="cellIs" dxfId="32" priority="7" stopIfTrue="1" operator="equal">
      <formula>"PASS"</formula>
    </cfRule>
    <cfRule type="cellIs" dxfId="31" priority="8" stopIfTrue="1" operator="equal">
      <formula>"FAIL"</formula>
    </cfRule>
    <cfRule type="cellIs" dxfId="30" priority="9" stopIfTrue="1" operator="equal">
      <formula>"BLK"</formula>
    </cfRule>
  </conditionalFormatting>
  <conditionalFormatting sqref="I27:I28">
    <cfRule type="cellIs" dxfId="29" priority="4" stopIfTrue="1" operator="equal">
      <formula>"PASS"</formula>
    </cfRule>
    <cfRule type="cellIs" dxfId="28" priority="5" stopIfTrue="1" operator="equal">
      <formula>"FAIL"</formula>
    </cfRule>
    <cfRule type="cellIs" dxfId="27" priority="6" stopIfTrue="1" operator="equal">
      <formula>"BLK"</formula>
    </cfRule>
  </conditionalFormatting>
  <conditionalFormatting sqref="I29">
    <cfRule type="cellIs" dxfId="26" priority="1" stopIfTrue="1" operator="equal">
      <formula>"PASS"</formula>
    </cfRule>
    <cfRule type="cellIs" dxfId="25" priority="2" stopIfTrue="1" operator="equal">
      <formula>"FAIL"</formula>
    </cfRule>
    <cfRule type="cellIs" dxfId="24" priority="3" stopIfTrue="1" operator="equal">
      <formula>"BLK"</formula>
    </cfRule>
  </conditionalFormatting>
  <dataValidations count="7">
    <dataValidation type="list" allowBlank="1" showInputMessage="1" showErrorMessage="1" sqref="P10:P29">
      <formula1>$AE$1:$AE$2</formula1>
    </dataValidation>
    <dataValidation type="list" allowBlank="1" showInputMessage="1" showErrorMessage="1" sqref="M10:M29">
      <formula1>$AD$1:$AD$3</formula1>
    </dataValidation>
    <dataValidation type="list" allowBlank="1" showInputMessage="1" showErrorMessage="1" sqref="S10:S29">
      <formula1>$AC$1:$AC$5</formula1>
    </dataValidation>
    <dataValidation type="list" allowBlank="1" showInputMessage="1" showErrorMessage="1" sqref="N10:N29">
      <formula1>$AB$1:$AB$3</formula1>
    </dataValidation>
    <dataValidation type="list" allowBlank="1" showInputMessage="1" showErrorMessage="1" sqref="Q10:R29">
      <formula1>$AF$1:$AF$2</formula1>
    </dataValidation>
    <dataValidation type="list" allowBlank="1" showInputMessage="1" showErrorMessage="1" sqref="I10:I29">
      <formula1>$AA$1:$AA$12</formula1>
    </dataValidation>
    <dataValidation type="list" allowBlank="1" showInputMessage="1" showErrorMessage="1" sqref="F1:F1048576">
      <formula1>Platfrom</formula1>
    </dataValidation>
  </dataValidations>
  <hyperlinks>
    <hyperlink ref="M9" location="Help_Test_Category" display="Category"/>
    <hyperlink ref="N9" location="Help_Test_Automation" display="Automated"/>
    <hyperlink ref="O9" location="Help_Test_Setup" display="Setup"/>
    <hyperlink ref="P9" location="Help_Pre_Silicon_Scope" display="Pre Silicon Scope"/>
    <hyperlink ref="R9" location="Help_Pre_BFT" display="PreBFT"/>
    <hyperlink ref="S9" location="Help_Test_Adequacy" display="Test Adequacy"/>
    <hyperlink ref="Q9" location="Help_Pre_BFT" display="PreBFT"/>
    <hyperlink ref="O29" location="'Test Setup'!A1" display="setup_TestSetup2"/>
    <hyperlink ref="O12" location="SCV!A1" display="setup_TestSetup2"/>
    <hyperlink ref="O13" location="LVDS!A1" display="setup_TestSetup2"/>
    <hyperlink ref="O14" location="SCV!A1" display="setup_TestSetup2"/>
    <hyperlink ref="O15" location="SCV!A1" display="setup_TestSetup2"/>
    <hyperlink ref="O16" location="LVDS!A1" display="setup_TestSetup2"/>
    <hyperlink ref="O17" location="LVDS!A1" display="setup_TestSetup2"/>
  </hyperlinks>
  <printOptions horizontalCentered="1" gridLines="1"/>
  <pageMargins left="0.55000000000000004" right="0.59" top="0.78" bottom="0.79" header="0.37" footer="0.5"/>
  <pageSetup scale="38" orientation="landscape" r:id="rId3"/>
  <headerFooter alignWithMargins="0">
    <oddHeader xml:space="preserve">&amp;CI2C SYSTEM TEST MATRIX </oddHeader>
    <oddFooter>&amp;L&amp;"Arial,Bold"Texas Instruments, India. Confidential&amp;C&amp;D&amp;RPage &amp;P</oddFooter>
  </headerFooter>
</worksheet>
</file>

<file path=xl/worksheets/sheet4.xml><?xml version="1.0" encoding="utf-8"?>
<worksheet xmlns="http://schemas.openxmlformats.org/spreadsheetml/2006/main" xmlns:r="http://schemas.openxmlformats.org/officeDocument/2006/relationships">
  <sheetPr codeName="Sheet1"/>
  <dimension ref="A1"/>
  <sheetViews>
    <sheetView zoomScale="75" zoomScaleNormal="75" workbookViewId="0"/>
  </sheetViews>
  <sheetFormatPr defaultRowHeight="12.75"/>
  <sheetData/>
  <customSheetViews>
    <customSheetView guid="{DA988E2C-579E-4080-B77C-C39EF129773D}">
      <pageMargins left="0.7" right="0.7" top="0.75" bottom="0.75" header="0.3" footer="0.3"/>
    </customSheetView>
    <customSheetView guid="{62FADC18-C868-4F08-8536-453D61485DD1}">
      <pageMargins left="0.7" right="0.7" top="0.75" bottom="0.75" header="0.3" footer="0.3"/>
    </customSheetView>
  </customSheetView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sheetPr codeName="Sheet3"/>
  <dimension ref="A1"/>
  <sheetViews>
    <sheetView zoomScale="75" zoomScaleNormal="75" workbookViewId="0">
      <selection activeCell="AD15" sqref="AD15"/>
    </sheetView>
  </sheetViews>
  <sheetFormatPr defaultRowHeight="12.75"/>
  <sheetData/>
  <customSheetViews>
    <customSheetView guid="{DA988E2C-579E-4080-B77C-C39EF129773D}" topLeftCell="A55">
      <pageMargins left="0.7" right="0.7" top="0.75" bottom="0.75" header="0.3" footer="0.3"/>
    </customSheetView>
    <customSheetView guid="{62FADC18-C868-4F08-8536-453D61485DD1}" topLeftCell="A55">
      <pageMargins left="0.7" right="0.7" top="0.75" bottom="0.75" header="0.3" footer="0.3"/>
    </customSheetView>
  </customSheetView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sheetPr codeName="Sheet21"/>
  <dimension ref="A1:AA21"/>
  <sheetViews>
    <sheetView zoomScaleNormal="100" workbookViewId="0">
      <selection activeCell="D13" sqref="D13"/>
    </sheetView>
  </sheetViews>
  <sheetFormatPr defaultColWidth="9.140625" defaultRowHeight="12.75"/>
  <cols>
    <col min="1" max="1" width="6.85546875" customWidth="1"/>
    <col min="2" max="2" width="16.140625" customWidth="1"/>
    <col min="3" max="3" width="10.85546875" customWidth="1"/>
    <col min="4" max="4" width="11.5703125" customWidth="1"/>
    <col min="5" max="5" width="18.28515625" customWidth="1"/>
    <col min="6" max="6" width="33" customWidth="1"/>
  </cols>
  <sheetData>
    <row r="1" spans="1:27" ht="20.100000000000001" customHeight="1">
      <c r="A1" s="421" t="s">
        <v>101</v>
      </c>
      <c r="B1" s="422"/>
      <c r="C1" s="422"/>
      <c r="D1" s="422"/>
      <c r="E1" s="422"/>
      <c r="F1" s="423"/>
      <c r="AA1" t="str">
        <f>Help!A62</f>
        <v>-</v>
      </c>
    </row>
    <row r="2" spans="1:27" ht="20.100000000000001" customHeight="1" thickBot="1">
      <c r="A2" s="424"/>
      <c r="B2" s="425"/>
      <c r="C2" s="425"/>
      <c r="D2" s="425"/>
      <c r="E2" s="425"/>
      <c r="F2" s="426"/>
      <c r="AA2" t="str">
        <f>Help!A63</f>
        <v>PDS</v>
      </c>
    </row>
    <row r="3" spans="1:27" ht="10.5" customHeight="1" thickBot="1">
      <c r="A3" s="427"/>
      <c r="B3" s="428"/>
      <c r="C3" s="428"/>
      <c r="D3" s="428"/>
      <c r="E3" s="428"/>
      <c r="F3" s="429"/>
      <c r="AA3" t="str">
        <f>Help!A64</f>
        <v>Project Manager</v>
      </c>
    </row>
    <row r="4" spans="1:27" ht="39.75" customHeight="1">
      <c r="A4" s="79" t="s">
        <v>31</v>
      </c>
      <c r="B4" s="80" t="s">
        <v>32</v>
      </c>
      <c r="C4" s="80" t="s">
        <v>33</v>
      </c>
      <c r="D4" s="80" t="s">
        <v>34</v>
      </c>
      <c r="E4" s="80" t="s">
        <v>35</v>
      </c>
      <c r="F4" s="81" t="s">
        <v>39</v>
      </c>
    </row>
    <row r="5" spans="1:27" s="2" customFormat="1">
      <c r="A5" s="73">
        <v>1</v>
      </c>
      <c r="B5" s="3" t="s">
        <v>307</v>
      </c>
      <c r="C5" s="25">
        <v>0.1</v>
      </c>
      <c r="D5" s="167">
        <v>41544</v>
      </c>
      <c r="E5" s="3" t="s">
        <v>65</v>
      </c>
      <c r="F5" s="74" t="s">
        <v>102</v>
      </c>
    </row>
    <row r="6" spans="1:27" ht="13.5" thickBot="1">
      <c r="A6" s="75">
        <v>2</v>
      </c>
      <c r="B6" s="76" t="s">
        <v>307</v>
      </c>
      <c r="C6" s="77">
        <v>0.2</v>
      </c>
      <c r="D6" s="168">
        <v>41703</v>
      </c>
      <c r="E6" s="76"/>
      <c r="F6" s="78" t="s">
        <v>443</v>
      </c>
    </row>
    <row r="7" spans="1:27" ht="13.5" thickBot="1">
      <c r="A7" s="75">
        <v>3</v>
      </c>
      <c r="B7" s="76" t="s">
        <v>307</v>
      </c>
      <c r="C7" s="77">
        <v>0.3</v>
      </c>
      <c r="D7" s="168">
        <v>41704</v>
      </c>
      <c r="E7" s="76"/>
      <c r="F7" s="78" t="s">
        <v>444</v>
      </c>
    </row>
    <row r="8" spans="1:27" ht="26.25" thickBot="1">
      <c r="A8" s="75">
        <v>4</v>
      </c>
      <c r="B8" s="76" t="s">
        <v>515</v>
      </c>
      <c r="C8" s="77">
        <v>0.4</v>
      </c>
      <c r="D8" s="168">
        <v>41850</v>
      </c>
      <c r="E8" s="76"/>
      <c r="F8" s="78" t="s">
        <v>516</v>
      </c>
    </row>
    <row r="9" spans="1:27" ht="26.25" thickBot="1">
      <c r="A9" s="75">
        <v>5</v>
      </c>
      <c r="B9" s="76" t="s">
        <v>515</v>
      </c>
      <c r="C9" s="77">
        <v>0.5</v>
      </c>
      <c r="D9" s="168">
        <v>41956</v>
      </c>
      <c r="E9" s="76"/>
      <c r="F9" s="78" t="s">
        <v>625</v>
      </c>
    </row>
    <row r="10" spans="1:27" ht="39" thickBot="1">
      <c r="A10" s="75">
        <v>5</v>
      </c>
      <c r="B10" s="76" t="s">
        <v>515</v>
      </c>
      <c r="C10" s="77">
        <v>0.6</v>
      </c>
      <c r="D10" s="168">
        <v>42058</v>
      </c>
      <c r="E10" s="76"/>
      <c r="F10" s="78" t="s">
        <v>659</v>
      </c>
    </row>
    <row r="11" spans="1:27" ht="13.5" thickBot="1">
      <c r="A11" s="75">
        <v>5</v>
      </c>
      <c r="B11" s="76" t="s">
        <v>515</v>
      </c>
      <c r="C11" s="77">
        <v>0.7</v>
      </c>
      <c r="D11" s="168">
        <v>42192</v>
      </c>
      <c r="E11" s="76"/>
      <c r="F11" s="78" t="s">
        <v>1755</v>
      </c>
    </row>
    <row r="12" spans="1:27" ht="26.25" thickBot="1">
      <c r="A12" s="75">
        <v>6</v>
      </c>
      <c r="B12" s="76" t="s">
        <v>515</v>
      </c>
      <c r="C12" s="77">
        <v>0.8</v>
      </c>
      <c r="D12" s="168">
        <v>42291</v>
      </c>
      <c r="E12" s="76"/>
      <c r="F12" s="78" t="s">
        <v>1754</v>
      </c>
    </row>
    <row r="16" spans="1:27" hidden="1">
      <c r="A16" s="430" t="s">
        <v>103</v>
      </c>
      <c r="B16" s="431"/>
      <c r="C16" s="431"/>
      <c r="D16" s="431"/>
      <c r="E16" s="431"/>
      <c r="F16" s="432"/>
    </row>
    <row r="17" spans="1:6" hidden="1">
      <c r="A17" s="433"/>
      <c r="B17" s="434"/>
      <c r="C17" s="434"/>
      <c r="D17" s="434"/>
      <c r="E17" s="434"/>
      <c r="F17" s="435"/>
    </row>
    <row r="18" spans="1:6" hidden="1">
      <c r="A18" s="436"/>
      <c r="B18" s="437"/>
      <c r="C18" s="437"/>
      <c r="D18" s="437"/>
      <c r="E18" s="437"/>
      <c r="F18" s="438"/>
    </row>
    <row r="19" spans="1:6" ht="31.5" hidden="1">
      <c r="A19" s="1" t="s">
        <v>31</v>
      </c>
      <c r="B19" s="1" t="s">
        <v>32</v>
      </c>
      <c r="C19" s="1" t="s">
        <v>33</v>
      </c>
      <c r="D19" s="1" t="s">
        <v>34</v>
      </c>
      <c r="E19" s="1" t="s">
        <v>35</v>
      </c>
      <c r="F19" s="1" t="s">
        <v>39</v>
      </c>
    </row>
    <row r="20" spans="1:6" hidden="1">
      <c r="A20" s="3">
        <v>1</v>
      </c>
      <c r="B20" s="3" t="s">
        <v>98</v>
      </c>
      <c r="C20" s="25">
        <v>1</v>
      </c>
      <c r="D20" s="4">
        <v>37874</v>
      </c>
      <c r="E20" s="3" t="s">
        <v>65</v>
      </c>
      <c r="F20" s="3" t="s">
        <v>99</v>
      </c>
    </row>
    <row r="21" spans="1:6" ht="25.5" hidden="1">
      <c r="A21" s="3">
        <v>2</v>
      </c>
      <c r="B21" s="3" t="s">
        <v>98</v>
      </c>
      <c r="C21" s="25">
        <v>2</v>
      </c>
      <c r="D21" s="4">
        <v>40143</v>
      </c>
      <c r="E21" s="3"/>
      <c r="F21" s="3" t="s">
        <v>100</v>
      </c>
    </row>
  </sheetData>
  <customSheetViews>
    <customSheetView guid="{DA988E2C-579E-4080-B77C-C39EF129773D}" showPageBreaks="1" printArea="1" hiddenRows="1">
      <selection activeCell="G29" sqref="G29"/>
      <pageMargins left="0.75" right="0.75" top="1" bottom="1" header="0.5" footer="0.5"/>
      <pageSetup scale="94" orientation="portrait" r:id="rId1"/>
      <headerFooter alignWithMargins="0">
        <oddHeader>&amp;CI2CSystem Test Matrix</oddHeader>
        <oddFooter>&amp;LTexas Instruments Inc. Confidential&amp;C&amp;D&amp;RPage &amp;P</oddFooter>
      </headerFooter>
    </customSheetView>
    <customSheetView guid="{62FADC18-C868-4F08-8536-453D61485DD1}" showPageBreaks="1" printArea="1" hiddenRows="1">
      <selection activeCell="N34" sqref="N34"/>
      <pageMargins left="0.75" right="0.75" top="1" bottom="1" header="0.5" footer="0.5"/>
      <pageSetup scale="94" orientation="portrait" r:id="rId2"/>
      <headerFooter alignWithMargins="0">
        <oddHeader>&amp;CI2CSystem Test Matrix</oddHeader>
        <oddFooter>&amp;LTexas Instruments Inc. Confidential&amp;C&amp;D&amp;RPage &amp;P</oddFooter>
      </headerFooter>
    </customSheetView>
  </customSheetViews>
  <mergeCells count="4">
    <mergeCell ref="A1:F2"/>
    <mergeCell ref="A3:F3"/>
    <mergeCell ref="A16:F17"/>
    <mergeCell ref="A18:F18"/>
  </mergeCells>
  <phoneticPr fontId="6" type="noConversion"/>
  <dataValidations count="1">
    <dataValidation type="list" allowBlank="1" showInputMessage="1" showErrorMessage="1" sqref="E5 E20">
      <formula1>$AA$1:$AA$3</formula1>
    </dataValidation>
  </dataValidations>
  <hyperlinks>
    <hyperlink ref="E4" location="Help_History" display="Approval"/>
    <hyperlink ref="E19" location="Help_History" display="Approval"/>
    <hyperlink ref="A1:F2" location="'Revision History'!Print_Area" display="Revision History"/>
  </hyperlinks>
  <pageMargins left="0.75" right="0.75" top="1" bottom="1" header="0.5" footer="0.5"/>
  <pageSetup scale="94" orientation="portrait" r:id="rId3"/>
  <headerFooter alignWithMargins="0">
    <oddHeader>&amp;CI2CSystem Test Matrix</oddHeader>
    <oddFooter>&amp;LTexas Instruments Inc. Confidential&amp;C&amp;D&amp;RPage &amp;P</oddFooter>
  </headerFooter>
</worksheet>
</file>

<file path=xl/worksheets/sheet7.xml><?xml version="1.0" encoding="utf-8"?>
<worksheet xmlns="http://schemas.openxmlformats.org/spreadsheetml/2006/main" xmlns:r="http://schemas.openxmlformats.org/officeDocument/2006/relationships">
  <sheetPr codeName="Sheet4"/>
  <dimension ref="A1:F75"/>
  <sheetViews>
    <sheetView zoomScaleNormal="100" workbookViewId="0">
      <selection activeCell="R16" sqref="R16"/>
    </sheetView>
  </sheetViews>
  <sheetFormatPr defaultRowHeight="12.75"/>
  <cols>
    <col min="1" max="1" width="23.28515625" bestFit="1" customWidth="1"/>
    <col min="5" max="5" width="27.28515625" customWidth="1"/>
  </cols>
  <sheetData>
    <row r="1" spans="1:6" ht="13.5" thickBot="1"/>
    <row r="2" spans="1:6" ht="15" customHeight="1" thickBot="1">
      <c r="A2" s="113" t="s">
        <v>1</v>
      </c>
      <c r="B2" s="447" t="s">
        <v>39</v>
      </c>
      <c r="C2" s="447"/>
      <c r="D2" s="447"/>
      <c r="E2" s="447"/>
      <c r="F2" s="448"/>
    </row>
    <row r="3" spans="1:6" ht="12.95" customHeight="1">
      <c r="A3" s="112" t="s">
        <v>61</v>
      </c>
      <c r="B3" s="451" t="s">
        <v>21</v>
      </c>
      <c r="C3" s="451"/>
      <c r="D3" s="451"/>
      <c r="E3" s="451"/>
      <c r="F3" s="452"/>
    </row>
    <row r="4" spans="1:6" ht="12.95" customHeight="1">
      <c r="A4" s="82" t="s">
        <v>0</v>
      </c>
      <c r="B4" s="455" t="s">
        <v>22</v>
      </c>
      <c r="C4" s="455"/>
      <c r="D4" s="455"/>
      <c r="E4" s="455"/>
      <c r="F4" s="456"/>
    </row>
    <row r="5" spans="1:6" ht="12.95" customHeight="1">
      <c r="A5" s="82" t="s">
        <v>2</v>
      </c>
      <c r="B5" s="455" t="s">
        <v>23</v>
      </c>
      <c r="C5" s="455"/>
      <c r="D5" s="455"/>
      <c r="E5" s="455"/>
      <c r="F5" s="456"/>
    </row>
    <row r="6" spans="1:6" ht="12.95" customHeight="1" thickBot="1">
      <c r="A6" s="83" t="s">
        <v>115</v>
      </c>
      <c r="B6" s="445" t="s">
        <v>24</v>
      </c>
      <c r="C6" s="445"/>
      <c r="D6" s="445"/>
      <c r="E6" s="445"/>
      <c r="F6" s="446"/>
    </row>
    <row r="7" spans="1:6" ht="13.5" thickBot="1"/>
    <row r="8" spans="1:6" ht="15" customHeight="1" thickBot="1">
      <c r="A8" s="116" t="s">
        <v>47</v>
      </c>
      <c r="B8" s="443" t="s">
        <v>39</v>
      </c>
      <c r="C8" s="443"/>
      <c r="D8" s="443"/>
      <c r="E8" s="443"/>
      <c r="F8" s="117" t="s">
        <v>4</v>
      </c>
    </row>
    <row r="9" spans="1:6" ht="12.95" customHeight="1">
      <c r="A9" s="114" t="s">
        <v>44</v>
      </c>
      <c r="B9" s="457" t="s">
        <v>48</v>
      </c>
      <c r="C9" s="457"/>
      <c r="D9" s="457"/>
      <c r="E9" s="457"/>
      <c r="F9" s="115" t="s">
        <v>27</v>
      </c>
    </row>
    <row r="10" spans="1:6" ht="12.95" customHeight="1">
      <c r="A10" s="8" t="s">
        <v>49</v>
      </c>
      <c r="B10" s="458" t="s">
        <v>50</v>
      </c>
      <c r="C10" s="458"/>
      <c r="D10" s="458"/>
      <c r="E10" s="458"/>
      <c r="F10" s="35" t="s">
        <v>41</v>
      </c>
    </row>
    <row r="11" spans="1:6" ht="12.95" customHeight="1">
      <c r="A11" s="9" t="s">
        <v>51</v>
      </c>
      <c r="B11" s="459" t="s">
        <v>52</v>
      </c>
      <c r="C11" s="459"/>
      <c r="D11" s="459"/>
      <c r="E11" s="459"/>
      <c r="F11" s="37" t="s">
        <v>42</v>
      </c>
    </row>
    <row r="12" spans="1:6" ht="12.95" customHeight="1">
      <c r="A12" s="10" t="s">
        <v>43</v>
      </c>
      <c r="B12" s="461" t="s">
        <v>88</v>
      </c>
      <c r="C12" s="461"/>
      <c r="D12" s="461"/>
      <c r="E12" s="461"/>
      <c r="F12" s="34" t="s">
        <v>45</v>
      </c>
    </row>
    <row r="13" spans="1:6" ht="12.95" customHeight="1">
      <c r="A13" s="11" t="s">
        <v>90</v>
      </c>
      <c r="B13" s="462" t="s">
        <v>91</v>
      </c>
      <c r="C13" s="462"/>
      <c r="D13" s="462"/>
      <c r="E13" s="462"/>
      <c r="F13" s="39" t="s">
        <v>89</v>
      </c>
    </row>
    <row r="14" spans="1:6" ht="12.95" customHeight="1">
      <c r="A14" s="11" t="s">
        <v>94</v>
      </c>
      <c r="B14" s="462" t="s">
        <v>95</v>
      </c>
      <c r="C14" s="462"/>
      <c r="D14" s="462"/>
      <c r="E14" s="462"/>
      <c r="F14" s="39" t="s">
        <v>96</v>
      </c>
    </row>
    <row r="15" spans="1:6" ht="26.1" customHeight="1">
      <c r="A15" s="12" t="s">
        <v>53</v>
      </c>
      <c r="B15" s="460" t="s">
        <v>26</v>
      </c>
      <c r="C15" s="460"/>
      <c r="D15" s="460"/>
      <c r="E15" s="460"/>
      <c r="F15" s="38" t="s">
        <v>46</v>
      </c>
    </row>
    <row r="16" spans="1:6" ht="26.1" customHeight="1" thickBot="1">
      <c r="A16" s="72" t="s">
        <v>93</v>
      </c>
      <c r="B16" s="463" t="s">
        <v>28</v>
      </c>
      <c r="C16" s="463"/>
      <c r="D16" s="463"/>
      <c r="E16" s="463"/>
      <c r="F16" s="36" t="s">
        <v>92</v>
      </c>
    </row>
    <row r="17" spans="1:6" ht="13.5" thickBot="1"/>
    <row r="18" spans="1:6" ht="15" customHeight="1" thickBot="1">
      <c r="A18" s="116" t="s">
        <v>115</v>
      </c>
      <c r="B18" s="443" t="s">
        <v>39</v>
      </c>
      <c r="C18" s="443"/>
      <c r="D18" s="443"/>
      <c r="E18" s="443"/>
      <c r="F18" s="444"/>
    </row>
    <row r="19" spans="1:6" ht="26.1" customHeight="1">
      <c r="A19" s="118" t="s">
        <v>5</v>
      </c>
      <c r="B19" s="453" t="s">
        <v>82</v>
      </c>
      <c r="C19" s="453"/>
      <c r="D19" s="453"/>
      <c r="E19" s="453"/>
      <c r="F19" s="454"/>
    </row>
    <row r="20" spans="1:6" ht="26.1" customHeight="1">
      <c r="A20" s="44" t="s">
        <v>6</v>
      </c>
      <c r="B20" s="441" t="s">
        <v>83</v>
      </c>
      <c r="C20" s="441"/>
      <c r="D20" s="441"/>
      <c r="E20" s="441"/>
      <c r="F20" s="442"/>
    </row>
    <row r="21" spans="1:6" ht="26.1" customHeight="1" thickBot="1">
      <c r="A21" s="45" t="s">
        <v>7</v>
      </c>
      <c r="B21" s="449" t="s">
        <v>84</v>
      </c>
      <c r="C21" s="449"/>
      <c r="D21" s="449"/>
      <c r="E21" s="449"/>
      <c r="F21" s="450"/>
    </row>
    <row r="22" spans="1:6" ht="13.5" thickBot="1"/>
    <row r="23" spans="1:6" ht="15" customHeight="1" thickBot="1">
      <c r="A23" s="116" t="s">
        <v>74</v>
      </c>
      <c r="B23" s="443" t="s">
        <v>39</v>
      </c>
      <c r="C23" s="443"/>
      <c r="D23" s="443"/>
      <c r="E23" s="443"/>
      <c r="F23" s="444"/>
    </row>
    <row r="24" spans="1:6" ht="12.95" customHeight="1">
      <c r="A24" s="112" t="s">
        <v>55</v>
      </c>
      <c r="B24" s="439" t="s">
        <v>10</v>
      </c>
      <c r="C24" s="439"/>
      <c r="D24" s="439"/>
      <c r="E24" s="439"/>
      <c r="F24" s="440"/>
    </row>
    <row r="25" spans="1:6" ht="12.95" customHeight="1">
      <c r="A25" s="82" t="s">
        <v>59</v>
      </c>
      <c r="B25" s="441" t="s">
        <v>124</v>
      </c>
      <c r="C25" s="441"/>
      <c r="D25" s="441"/>
      <c r="E25" s="441"/>
      <c r="F25" s="442"/>
    </row>
    <row r="26" spans="1:6" ht="51.95" customHeight="1">
      <c r="A26" s="82" t="s">
        <v>60</v>
      </c>
      <c r="B26" s="441" t="s">
        <v>85</v>
      </c>
      <c r="C26" s="441"/>
      <c r="D26" s="441"/>
      <c r="E26" s="441"/>
      <c r="F26" s="442"/>
    </row>
    <row r="27" spans="1:6" ht="39" customHeight="1">
      <c r="A27" s="82" t="s">
        <v>3</v>
      </c>
      <c r="B27" s="441" t="s">
        <v>125</v>
      </c>
      <c r="C27" s="441"/>
      <c r="D27" s="441"/>
      <c r="E27" s="441"/>
      <c r="F27" s="442"/>
    </row>
    <row r="28" spans="1:6" ht="51.95" customHeight="1" thickBot="1">
      <c r="A28" s="83" t="s">
        <v>79</v>
      </c>
      <c r="B28" s="449" t="s">
        <v>126</v>
      </c>
      <c r="C28" s="449"/>
      <c r="D28" s="449"/>
      <c r="E28" s="449"/>
      <c r="F28" s="450"/>
    </row>
    <row r="29" spans="1:6" ht="13.5" thickBot="1"/>
    <row r="30" spans="1:6" ht="15" customHeight="1" thickBot="1">
      <c r="A30" s="116" t="s">
        <v>8</v>
      </c>
      <c r="B30" s="443" t="s">
        <v>39</v>
      </c>
      <c r="C30" s="443"/>
      <c r="D30" s="443"/>
      <c r="E30" s="443"/>
      <c r="F30" s="444"/>
    </row>
    <row r="31" spans="1:6" ht="26.1" customHeight="1">
      <c r="A31" s="118" t="s">
        <v>56</v>
      </c>
      <c r="B31" s="453" t="s">
        <v>133</v>
      </c>
      <c r="C31" s="453"/>
      <c r="D31" s="453"/>
      <c r="E31" s="453"/>
      <c r="F31" s="454"/>
    </row>
    <row r="32" spans="1:6" ht="12.95" customHeight="1">
      <c r="A32" s="44" t="s">
        <v>54</v>
      </c>
      <c r="B32" s="441" t="s">
        <v>9</v>
      </c>
      <c r="C32" s="441"/>
      <c r="D32" s="441"/>
      <c r="E32" s="441"/>
      <c r="F32" s="442"/>
    </row>
    <row r="33" spans="1:6" ht="12.95" customHeight="1" thickBot="1">
      <c r="A33" s="45" t="s">
        <v>57</v>
      </c>
      <c r="B33" s="449" t="s">
        <v>129</v>
      </c>
      <c r="C33" s="449"/>
      <c r="D33" s="449"/>
      <c r="E33" s="449"/>
      <c r="F33" s="450"/>
    </row>
    <row r="34" spans="1:6" ht="13.5" thickBot="1"/>
    <row r="35" spans="1:6" ht="15" customHeight="1" thickBot="1">
      <c r="A35" s="113" t="s">
        <v>71</v>
      </c>
      <c r="B35" s="447" t="s">
        <v>39</v>
      </c>
      <c r="C35" s="447"/>
      <c r="D35" s="447"/>
      <c r="E35" s="447"/>
      <c r="F35" s="448"/>
    </row>
    <row r="36" spans="1:6" ht="26.1" customHeight="1">
      <c r="A36" s="112" t="s">
        <v>130</v>
      </c>
      <c r="B36" s="451" t="s">
        <v>131</v>
      </c>
      <c r="C36" s="451"/>
      <c r="D36" s="451"/>
      <c r="E36" s="451"/>
      <c r="F36" s="452"/>
    </row>
    <row r="37" spans="1:6" ht="26.1" customHeight="1">
      <c r="A37" s="82" t="s">
        <v>72</v>
      </c>
      <c r="B37" s="455" t="s">
        <v>132</v>
      </c>
      <c r="C37" s="455"/>
      <c r="D37" s="455"/>
      <c r="E37" s="455"/>
      <c r="F37" s="456"/>
    </row>
    <row r="38" spans="1:6" ht="26.1" customHeight="1">
      <c r="A38" s="82" t="s">
        <v>137</v>
      </c>
      <c r="B38" s="455" t="s">
        <v>138</v>
      </c>
      <c r="C38" s="455"/>
      <c r="D38" s="455"/>
      <c r="E38" s="455"/>
      <c r="F38" s="456"/>
    </row>
    <row r="39" spans="1:6" ht="26.1" customHeight="1" thickBot="1">
      <c r="A39" s="45" t="s">
        <v>25</v>
      </c>
      <c r="B39" s="445" t="s">
        <v>73</v>
      </c>
      <c r="C39" s="445"/>
      <c r="D39" s="445"/>
      <c r="E39" s="445"/>
      <c r="F39" s="446"/>
    </row>
    <row r="40" spans="1:6" ht="13.5" thickBot="1"/>
    <row r="41" spans="1:6" ht="15" customHeight="1" thickBot="1">
      <c r="A41" s="116" t="s">
        <v>11</v>
      </c>
      <c r="B41" s="443" t="s">
        <v>39</v>
      </c>
      <c r="C41" s="443"/>
      <c r="D41" s="443"/>
      <c r="E41" s="443"/>
      <c r="F41" s="444"/>
    </row>
    <row r="42" spans="1:6" ht="12.95" customHeight="1">
      <c r="A42" s="112" t="s">
        <v>12</v>
      </c>
      <c r="B42" s="439" t="s">
        <v>15</v>
      </c>
      <c r="C42" s="439"/>
      <c r="D42" s="439"/>
      <c r="E42" s="439"/>
      <c r="F42" s="440"/>
    </row>
    <row r="43" spans="1:6" ht="12.95" customHeight="1">
      <c r="A43" s="82" t="s">
        <v>13</v>
      </c>
      <c r="B43" s="441" t="s">
        <v>16</v>
      </c>
      <c r="C43" s="441"/>
      <c r="D43" s="441"/>
      <c r="E43" s="441"/>
      <c r="F43" s="442"/>
    </row>
    <row r="44" spans="1:6" ht="12.95" customHeight="1" thickBot="1">
      <c r="A44" s="83" t="s">
        <v>14</v>
      </c>
      <c r="B44" s="449" t="s">
        <v>17</v>
      </c>
      <c r="C44" s="449"/>
      <c r="D44" s="449"/>
      <c r="E44" s="449"/>
      <c r="F44" s="450"/>
    </row>
    <row r="45" spans="1:6" ht="13.5" thickBot="1"/>
    <row r="46" spans="1:6" ht="15" customHeight="1" thickBot="1">
      <c r="A46" s="113" t="s">
        <v>127</v>
      </c>
      <c r="B46" s="447" t="s">
        <v>39</v>
      </c>
      <c r="C46" s="447"/>
      <c r="D46" s="447"/>
      <c r="E46" s="447"/>
      <c r="F46" s="448"/>
    </row>
    <row r="47" spans="1:6" ht="19.5" customHeight="1">
      <c r="A47" s="118" t="s">
        <v>80</v>
      </c>
      <c r="B47" s="451" t="s">
        <v>128</v>
      </c>
      <c r="C47" s="451"/>
      <c r="D47" s="451"/>
      <c r="E47" s="451"/>
      <c r="F47" s="452"/>
    </row>
    <row r="48" spans="1:6" ht="18" customHeight="1" thickBot="1">
      <c r="A48" s="45" t="s">
        <v>81</v>
      </c>
      <c r="B48" s="445" t="s">
        <v>18</v>
      </c>
      <c r="C48" s="445"/>
      <c r="D48" s="445"/>
      <c r="E48" s="445"/>
      <c r="F48" s="446"/>
    </row>
    <row r="49" spans="1:6" ht="13.5" thickBot="1"/>
    <row r="50" spans="1:6" ht="12.75" customHeight="1" thickBot="1">
      <c r="A50" s="113" t="s">
        <v>118</v>
      </c>
      <c r="B50" s="447" t="s">
        <v>39</v>
      </c>
      <c r="C50" s="447"/>
      <c r="D50" s="447"/>
      <c r="E50" s="447"/>
      <c r="F50" s="448"/>
    </row>
    <row r="51" spans="1:6" ht="26.1" customHeight="1">
      <c r="A51" s="118" t="s">
        <v>80</v>
      </c>
      <c r="B51" s="466" t="s">
        <v>19</v>
      </c>
      <c r="C51" s="466"/>
      <c r="D51" s="466"/>
      <c r="E51" s="466"/>
      <c r="F51" s="467"/>
    </row>
    <row r="52" spans="1:6" ht="26.1" customHeight="1" thickBot="1">
      <c r="A52" s="45" t="s">
        <v>81</v>
      </c>
      <c r="B52" s="445" t="s">
        <v>20</v>
      </c>
      <c r="C52" s="445"/>
      <c r="D52" s="445"/>
      <c r="E52" s="445"/>
      <c r="F52" s="446"/>
    </row>
    <row r="53" spans="1:6" ht="13.5" thickBot="1"/>
    <row r="54" spans="1:6" ht="12.75" customHeight="1" thickBot="1">
      <c r="A54" s="113" t="s">
        <v>117</v>
      </c>
      <c r="B54" s="447" t="s">
        <v>39</v>
      </c>
      <c r="C54" s="447"/>
      <c r="D54" s="447"/>
      <c r="E54" s="447"/>
      <c r="F54" s="448"/>
    </row>
    <row r="55" spans="1:6" ht="26.1" customHeight="1">
      <c r="A55" s="118" t="s">
        <v>80</v>
      </c>
      <c r="B55" s="466" t="s">
        <v>134</v>
      </c>
      <c r="C55" s="466"/>
      <c r="D55" s="466"/>
      <c r="E55" s="466"/>
      <c r="F55" s="467"/>
    </row>
    <row r="56" spans="1:6" ht="26.1" customHeight="1" thickBot="1">
      <c r="A56" s="45" t="s">
        <v>81</v>
      </c>
      <c r="B56" s="445" t="s">
        <v>135</v>
      </c>
      <c r="C56" s="445"/>
      <c r="D56" s="445"/>
      <c r="E56" s="445"/>
      <c r="F56" s="446"/>
    </row>
    <row r="57" spans="1:6" ht="13.5" thickBot="1"/>
    <row r="58" spans="1:6" ht="15" customHeight="1" thickBot="1">
      <c r="A58" s="116" t="s">
        <v>75</v>
      </c>
      <c r="B58" s="443" t="s">
        <v>39</v>
      </c>
      <c r="C58" s="443"/>
      <c r="D58" s="443"/>
      <c r="E58" s="443"/>
      <c r="F58" s="444"/>
    </row>
    <row r="59" spans="1:6" ht="12.95" customHeight="1" thickBot="1">
      <c r="A59" s="119" t="s">
        <v>76</v>
      </c>
      <c r="B59" s="464" t="s">
        <v>77</v>
      </c>
      <c r="C59" s="464"/>
      <c r="D59" s="464"/>
      <c r="E59" s="464"/>
      <c r="F59" s="465"/>
    </row>
    <row r="60" spans="1:6" ht="15" customHeight="1" thickBot="1"/>
    <row r="61" spans="1:6" ht="15" customHeight="1" thickBot="1">
      <c r="A61" s="113" t="s">
        <v>101</v>
      </c>
      <c r="B61" s="447" t="s">
        <v>39</v>
      </c>
      <c r="C61" s="447"/>
      <c r="D61" s="447"/>
      <c r="E61" s="447"/>
      <c r="F61" s="448"/>
    </row>
    <row r="62" spans="1:6" ht="12.95" customHeight="1">
      <c r="A62" s="112" t="s">
        <v>65</v>
      </c>
      <c r="B62" s="451" t="s">
        <v>66</v>
      </c>
      <c r="C62" s="451"/>
      <c r="D62" s="451"/>
      <c r="E62" s="451"/>
      <c r="F62" s="452"/>
    </row>
    <row r="63" spans="1:6" ht="12.95" customHeight="1">
      <c r="A63" s="82" t="s">
        <v>67</v>
      </c>
      <c r="B63" s="455" t="s">
        <v>68</v>
      </c>
      <c r="C63" s="455"/>
      <c r="D63" s="455"/>
      <c r="E63" s="455"/>
      <c r="F63" s="456"/>
    </row>
    <row r="64" spans="1:6" ht="26.1" customHeight="1" thickBot="1">
      <c r="A64" s="83" t="s">
        <v>69</v>
      </c>
      <c r="B64" s="445" t="s">
        <v>70</v>
      </c>
      <c r="C64" s="445"/>
      <c r="D64" s="445"/>
      <c r="E64" s="445"/>
      <c r="F64" s="446"/>
    </row>
    <row r="67" spans="1:1">
      <c r="A67" s="186" t="s">
        <v>258</v>
      </c>
    </row>
    <row r="68" spans="1:1">
      <c r="A68" s="186" t="s">
        <v>660</v>
      </c>
    </row>
    <row r="69" spans="1:1">
      <c r="A69" s="186" t="s">
        <v>661</v>
      </c>
    </row>
    <row r="70" spans="1:1">
      <c r="A70" s="186" t="s">
        <v>567</v>
      </c>
    </row>
    <row r="71" spans="1:1">
      <c r="A71" s="186" t="s">
        <v>662</v>
      </c>
    </row>
    <row r="72" spans="1:1">
      <c r="A72" s="186" t="s">
        <v>568</v>
      </c>
    </row>
    <row r="73" spans="1:1">
      <c r="A73" s="186" t="s">
        <v>664</v>
      </c>
    </row>
    <row r="74" spans="1:1">
      <c r="A74" s="186" t="s">
        <v>717</v>
      </c>
    </row>
    <row r="75" spans="1:1">
      <c r="A75" s="13" t="s">
        <v>665</v>
      </c>
    </row>
  </sheetData>
  <customSheetViews>
    <customSheetView guid="{DA988E2C-579E-4080-B77C-C39EF129773D}">
      <selection activeCell="B39" sqref="B39:F39"/>
      <pageMargins left="0.75" right="0.75" top="1" bottom="1" header="0.5" footer="0.5"/>
      <pageSetup orientation="portrait" r:id="rId1"/>
      <headerFooter alignWithMargins="0"/>
    </customSheetView>
    <customSheetView guid="{62FADC18-C868-4F08-8536-453D61485DD1}">
      <selection activeCell="B39" sqref="B39:F39"/>
      <pageMargins left="0.75" right="0.75" top="1" bottom="1" header="0.5" footer="0.5"/>
      <pageSetup orientation="portrait" r:id="rId2"/>
      <headerFooter alignWithMargins="0"/>
    </customSheetView>
  </customSheetViews>
  <mergeCells count="52">
    <mergeCell ref="B51:F51"/>
    <mergeCell ref="B58:F58"/>
    <mergeCell ref="B52:F52"/>
    <mergeCell ref="B54:F54"/>
    <mergeCell ref="B55:F55"/>
    <mergeCell ref="B56:F56"/>
    <mergeCell ref="B64:F64"/>
    <mergeCell ref="B59:F59"/>
    <mergeCell ref="B61:F61"/>
    <mergeCell ref="B62:F62"/>
    <mergeCell ref="B63:F63"/>
    <mergeCell ref="B8:E8"/>
    <mergeCell ref="B13:E13"/>
    <mergeCell ref="B2:F2"/>
    <mergeCell ref="B35:F35"/>
    <mergeCell ref="B36:F36"/>
    <mergeCell ref="B27:F27"/>
    <mergeCell ref="B28:F28"/>
    <mergeCell ref="B23:F23"/>
    <mergeCell ref="B24:F24"/>
    <mergeCell ref="B25:F25"/>
    <mergeCell ref="B26:F26"/>
    <mergeCell ref="B3:F3"/>
    <mergeCell ref="B4:F4"/>
    <mergeCell ref="B5:F5"/>
    <mergeCell ref="B6:F6"/>
    <mergeCell ref="B21:F21"/>
    <mergeCell ref="B18:F18"/>
    <mergeCell ref="B19:F19"/>
    <mergeCell ref="B20:F20"/>
    <mergeCell ref="B9:E9"/>
    <mergeCell ref="B10:E10"/>
    <mergeCell ref="B11:E11"/>
    <mergeCell ref="B15:E15"/>
    <mergeCell ref="B12:E12"/>
    <mergeCell ref="B14:E14"/>
    <mergeCell ref="B16:E16"/>
    <mergeCell ref="B30:F30"/>
    <mergeCell ref="B31:F31"/>
    <mergeCell ref="B32:F32"/>
    <mergeCell ref="B33:F33"/>
    <mergeCell ref="B38:F38"/>
    <mergeCell ref="B37:F37"/>
    <mergeCell ref="B42:F42"/>
    <mergeCell ref="B43:F43"/>
    <mergeCell ref="B41:F41"/>
    <mergeCell ref="B39:F39"/>
    <mergeCell ref="B50:F50"/>
    <mergeCell ref="B44:F44"/>
    <mergeCell ref="B46:F46"/>
    <mergeCell ref="B47:F47"/>
    <mergeCell ref="B48:F48"/>
  </mergeCells>
  <phoneticPr fontId="6" type="noConversion"/>
  <dataValidations count="1">
    <dataValidation showInputMessage="1" showErrorMessage="1" sqref="K55:K78"/>
  </dataValidations>
  <pageMargins left="0.75" right="0.75" top="1" bottom="1" header="0.5" footer="0.5"/>
  <pageSetup orientation="portrait" r:id="rId3"/>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17</vt:i4>
      </vt:variant>
    </vt:vector>
  </HeadingPairs>
  <TitlesOfParts>
    <vt:vector size="24" baseType="lpstr">
      <vt:lpstr>Test Summary</vt:lpstr>
      <vt:lpstr>Functional &amp; Usability</vt:lpstr>
      <vt:lpstr>Performance &amp; Stability</vt:lpstr>
      <vt:lpstr>SCV</vt:lpstr>
      <vt:lpstr>LVDS</vt:lpstr>
      <vt:lpstr>Revision History</vt:lpstr>
      <vt:lpstr>Help</vt:lpstr>
      <vt:lpstr>Help_History</vt:lpstr>
      <vt:lpstr>Help_Pre_BFT</vt:lpstr>
      <vt:lpstr>Help_Pre_Silicon_Scope</vt:lpstr>
      <vt:lpstr>Help_Requirements_Coverage</vt:lpstr>
      <vt:lpstr>Help_Test_Adequacy</vt:lpstr>
      <vt:lpstr>Help_Test_Automation</vt:lpstr>
      <vt:lpstr>Help_Test_Category</vt:lpstr>
      <vt:lpstr>Help_Test_Coverage</vt:lpstr>
      <vt:lpstr>Help_Test_Pre_Silicon_Scope</vt:lpstr>
      <vt:lpstr>Help_Test_Setup</vt:lpstr>
      <vt:lpstr>Help_Test_State</vt:lpstr>
      <vt:lpstr>Help_Test_Summary</vt:lpstr>
      <vt:lpstr>Platfrom</vt:lpstr>
      <vt:lpstr>'Functional &amp; Usability'!Print_Area</vt:lpstr>
      <vt:lpstr>'Performance &amp; Stability'!Print_Area</vt:lpstr>
      <vt:lpstr>'Revision History'!Print_Area</vt:lpstr>
      <vt:lpstr>'Test Summary'!Print_Area</vt:lpstr>
    </vt:vector>
  </TitlesOfParts>
  <Company>Texas Instruments India</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TDAxxx 2.6 Test Report</dc:title>
  <dc:creator>santosh.avati@ti.com;shiju@ti.com</dc:creator>
  <cp:lastModifiedBy>ipncuser</cp:lastModifiedBy>
  <cp:lastPrinted>2007-06-21T04:02:51Z</cp:lastPrinted>
  <dcterms:created xsi:type="dcterms:W3CDTF">2001-07-20T18:49:24Z</dcterms:created>
  <dcterms:modified xsi:type="dcterms:W3CDTF">2015-10-16T04:44:35Z</dcterms:modified>
</cp:coreProperties>
</file>