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enn\Desktop\mycell\materials\ag\"/>
    </mc:Choice>
  </mc:AlternateContent>
  <bookViews>
    <workbookView xWindow="0" yWindow="0" windowWidth="16380" windowHeight="8190" tabRatio="991"/>
  </bookViews>
  <sheets>
    <sheet name="results" sheetId="1" r:id="rId1"/>
    <sheet name="Ag cost calculations" sheetId="3" r:id="rId2"/>
    <sheet name="Ag Energy Calculations" sheetId="2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3" i="3" l="1"/>
  <c r="G3" i="3"/>
  <c r="H3" i="3"/>
  <c r="B8" i="1" l="1"/>
  <c r="B13" i="2"/>
  <c r="H9" i="2"/>
  <c r="G4" i="2"/>
  <c r="B16" i="2" s="1"/>
  <c r="B17" i="2" s="1"/>
  <c r="B18" i="2" s="1"/>
  <c r="B19" i="2" s="1"/>
  <c r="B22" i="2" l="1"/>
</calcChain>
</file>

<file path=xl/comments1.xml><?xml version="1.0" encoding="utf-8"?>
<comments xmlns="http://schemas.openxmlformats.org/spreadsheetml/2006/main">
  <authors>
    <author>Philip Bennett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due to cathode deposition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</rPr>
          <t xml:space="preserve">Philip Bennett: 
</t>
        </r>
        <r>
          <rPr>
            <sz val="9"/>
            <color indexed="81"/>
            <rFont val="Tahoma"/>
            <family val="2"/>
          </rPr>
          <t>is material used for active area?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=Embedded energy/material usage ratio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energy to deposit 1kg of raw material if 0.00119 kg takes 11700000 J of energy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because for every kg raw material 820 g of material is deposited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12.7 MJ of energy used to generate 1kWh, from paper (additional information)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Philip Bennett:</t>
        </r>
        <r>
          <rPr>
            <sz val="9"/>
            <color indexed="81"/>
            <rFont val="Tahoma"/>
            <family val="2"/>
          </rPr>
          <t xml:space="preserve">
=embedded energy + manufacturing energy</t>
        </r>
      </text>
    </comment>
  </commentList>
</comments>
</file>

<file path=xl/sharedStrings.xml><?xml version="1.0" encoding="utf-8"?>
<sst xmlns="http://schemas.openxmlformats.org/spreadsheetml/2006/main" count="51" uniqueCount="46">
  <si>
    <t>Property</t>
  </si>
  <si>
    <t>Value</t>
  </si>
  <si>
    <t>Units</t>
  </si>
  <si>
    <t>density</t>
  </si>
  <si>
    <t>m-3</t>
  </si>
  <si>
    <t>cost</t>
  </si>
  <si>
    <t>$/Kg</t>
  </si>
  <si>
    <t>Energy</t>
  </si>
  <si>
    <t>J/Kg</t>
  </si>
  <si>
    <t>Cathode evaporation</t>
  </si>
  <si>
    <t>Ag</t>
  </si>
  <si>
    <t>Y</t>
  </si>
  <si>
    <t>Energy (J)</t>
  </si>
  <si>
    <t>Is energy requirement dependent on layer thickness?</t>
  </si>
  <si>
    <t>Material usage ratio</t>
  </si>
  <si>
    <t>Material</t>
  </si>
  <si>
    <t>Processing</t>
  </si>
  <si>
    <t xml:space="preserve">Cathode </t>
  </si>
  <si>
    <t>150nm</t>
  </si>
  <si>
    <t xml:space="preserve">Material </t>
  </si>
  <si>
    <t>Embedded energy MJ/kg</t>
  </si>
  <si>
    <t>Embedded energy in 1m^2 of panel</t>
  </si>
  <si>
    <t>J/kg raw material</t>
  </si>
  <si>
    <t>MJ/kg</t>
  </si>
  <si>
    <t>Embedded energy + deposition energy</t>
  </si>
  <si>
    <t>MJ energy Eq</t>
  </si>
  <si>
    <t>Usage of material</t>
  </si>
  <si>
    <t>Is material usage dependent on layer thickness?</t>
  </si>
  <si>
    <t>Layer thickness</t>
  </si>
  <si>
    <t>Embedded material energy in 1kg of solar panel material</t>
  </si>
  <si>
    <t>Energy to manufacture 1kg of silver layer</t>
  </si>
  <si>
    <t>J/kg Deposited</t>
  </si>
  <si>
    <t>Mass to produce 1m^2 of panel</t>
  </si>
  <si>
    <t>Area covered</t>
  </si>
  <si>
    <t>Total energy for 1kg of solar panel material</t>
  </si>
  <si>
    <t>kWh/kg to deposit</t>
  </si>
  <si>
    <t>MJ/kg energy Eq</t>
  </si>
  <si>
    <t>0.82 efficiency</t>
  </si>
  <si>
    <t>http://www.apmex.com/spotprices/silver-prices</t>
  </si>
  <si>
    <t xml:space="preserve">Material usage </t>
  </si>
  <si>
    <t>Mass to give 1kg of solar panel material</t>
  </si>
  <si>
    <t>Mass for 1m^2 of panel</t>
  </si>
  <si>
    <t>Mass for making 1kg raw material</t>
  </si>
  <si>
    <t>Cost per kg</t>
  </si>
  <si>
    <t>Ref</t>
  </si>
  <si>
    <t>Cost for 1kg solar panel 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</si>
</sst>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0.000"/>
  </numFmts>
  <fonts count="7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50" zoomScaleNormal="150" workbookViewId="0">
      <selection activeCell="B6" sqref="B6"/>
    </sheetView>
  </sheetViews>
  <sheetFormatPr defaultRowHeight="12.75" x14ac:dyDescent="0.2"/>
  <cols>
    <col min="2" max="2" width="12.42578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2">
        <v>10490</v>
      </c>
      <c r="C2" s="2" t="s">
        <v>4</v>
      </c>
    </row>
    <row r="3" spans="1:3" x14ac:dyDescent="0.2">
      <c r="A3" s="2" t="s">
        <v>5</v>
      </c>
      <c r="B3" s="2">
        <v>585.31390243902433</v>
      </c>
      <c r="C3" s="2" t="s">
        <v>6</v>
      </c>
    </row>
    <row r="4" spans="1:3" x14ac:dyDescent="0.2">
      <c r="A4" s="2" t="s">
        <v>7</v>
      </c>
      <c r="B4">
        <v>44713260914.12175</v>
      </c>
      <c r="C4" s="2" t="s">
        <v>8</v>
      </c>
    </row>
    <row r="8" spans="1:3" x14ac:dyDescent="0.2">
      <c r="B8" s="2">
        <f>B9*10^6</f>
        <v>44713260914.12175</v>
      </c>
    </row>
    <row r="9" spans="1:3" x14ac:dyDescent="0.2">
      <c r="B9">
        <v>44713.260914121747</v>
      </c>
      <c r="C9" t="s">
        <v>25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3"/>
  <sheetViews>
    <sheetView workbookViewId="0">
      <selection activeCell="J3" sqref="J3"/>
    </sheetView>
  </sheetViews>
  <sheetFormatPr defaultRowHeight="12.75" x14ac:dyDescent="0.2"/>
  <cols>
    <col min="3" max="3" width="12.85546875" bestFit="1" customWidth="1"/>
    <col min="5" max="5" width="15" customWidth="1"/>
    <col min="6" max="6" width="15.140625" customWidth="1"/>
    <col min="7" max="7" width="19" customWidth="1"/>
    <col min="8" max="8" width="12" customWidth="1"/>
    <col min="9" max="9" width="16.5703125" customWidth="1"/>
    <col min="10" max="10" width="17" customWidth="1"/>
  </cols>
  <sheetData>
    <row r="2" spans="3:10" ht="25.5" x14ac:dyDescent="0.2">
      <c r="C2" t="s">
        <v>39</v>
      </c>
      <c r="D2" t="s">
        <v>15</v>
      </c>
      <c r="E2" s="12" t="s">
        <v>42</v>
      </c>
      <c r="F2" s="12" t="s">
        <v>41</v>
      </c>
      <c r="G2" s="12" t="s">
        <v>40</v>
      </c>
      <c r="H2" s="12" t="s">
        <v>43</v>
      </c>
      <c r="I2" s="12" t="s">
        <v>44</v>
      </c>
      <c r="J2" s="12" t="s">
        <v>45</v>
      </c>
    </row>
    <row r="3" spans="3:10" x14ac:dyDescent="0.2">
      <c r="C3" t="s">
        <v>37</v>
      </c>
      <c r="D3" t="s">
        <v>10</v>
      </c>
      <c r="E3">
        <v>1</v>
      </c>
      <c r="F3">
        <v>1.1900000000000001E-3</v>
      </c>
      <c r="G3" s="11">
        <f>1/0.82</f>
        <v>1.2195121951219512</v>
      </c>
      <c r="H3" s="13">
        <f>592.54*0.81</f>
        <v>479.95740000000001</v>
      </c>
      <c r="I3" t="s">
        <v>38</v>
      </c>
      <c r="J3" s="13">
        <f>H3*G3</f>
        <v>585.31390243902433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N24"/>
  <sheetViews>
    <sheetView workbookViewId="0">
      <selection activeCell="B15" sqref="B15"/>
    </sheetView>
  </sheetViews>
  <sheetFormatPr defaultRowHeight="12.75" x14ac:dyDescent="0.2"/>
  <cols>
    <col min="2" max="2" width="25.7109375" customWidth="1"/>
    <col min="3" max="3" width="15.140625" bestFit="1" customWidth="1"/>
    <col min="4" max="4" width="27.42578125" bestFit="1" customWidth="1"/>
    <col min="5" max="5" width="15.85546875" customWidth="1"/>
    <col min="6" max="6" width="29.140625" customWidth="1"/>
    <col min="7" max="7" width="23.28515625" customWidth="1"/>
    <col min="8" max="8" width="22.85546875" customWidth="1"/>
    <col min="9" max="9" width="13.140625" customWidth="1"/>
    <col min="10" max="10" width="17.42578125" customWidth="1"/>
  </cols>
  <sheetData>
    <row r="3" spans="2:12" ht="38.25" x14ac:dyDescent="0.2">
      <c r="B3" s="8" t="s">
        <v>16</v>
      </c>
      <c r="C3" s="8" t="s">
        <v>15</v>
      </c>
      <c r="D3" s="9" t="s">
        <v>14</v>
      </c>
      <c r="E3" s="8" t="s">
        <v>33</v>
      </c>
      <c r="F3" s="9" t="s">
        <v>13</v>
      </c>
      <c r="G3" s="8" t="s">
        <v>12</v>
      </c>
    </row>
    <row r="4" spans="2:12" ht="15" x14ac:dyDescent="0.25">
      <c r="B4" s="5" t="s">
        <v>9</v>
      </c>
      <c r="C4" t="s">
        <v>10</v>
      </c>
      <c r="D4">
        <v>0.82</v>
      </c>
      <c r="E4">
        <v>1</v>
      </c>
      <c r="F4" s="4" t="s">
        <v>11</v>
      </c>
      <c r="G4">
        <f>1.17*10^7</f>
        <v>11700000</v>
      </c>
    </row>
    <row r="8" spans="2:12" ht="28.5" customHeight="1" x14ac:dyDescent="0.25">
      <c r="B8" s="3" t="s">
        <v>19</v>
      </c>
      <c r="C8" s="7" t="s">
        <v>26</v>
      </c>
      <c r="D8" s="7" t="s">
        <v>27</v>
      </c>
      <c r="E8" s="7" t="s">
        <v>32</v>
      </c>
      <c r="F8" s="7" t="s">
        <v>28</v>
      </c>
      <c r="G8" s="7" t="s">
        <v>20</v>
      </c>
      <c r="H8" s="7" t="s">
        <v>21</v>
      </c>
      <c r="L8" s="6"/>
    </row>
    <row r="9" spans="2:12" x14ac:dyDescent="0.2">
      <c r="B9" t="s">
        <v>10</v>
      </c>
      <c r="C9" t="s">
        <v>17</v>
      </c>
      <c r="D9" s="4" t="s">
        <v>11</v>
      </c>
      <c r="E9">
        <v>1.1900000000000001E-3</v>
      </c>
      <c r="F9" t="s">
        <v>18</v>
      </c>
      <c r="G9">
        <v>1980</v>
      </c>
      <c r="H9">
        <f t="shared" ref="H9" si="0">G9*E9</f>
        <v>2.3562000000000003</v>
      </c>
    </row>
    <row r="12" spans="2:12" ht="38.25" x14ac:dyDescent="0.2">
      <c r="B12" s="9" t="s">
        <v>29</v>
      </c>
    </row>
    <row r="13" spans="2:12" x14ac:dyDescent="0.2">
      <c r="B13">
        <f>G9/D4</f>
        <v>2414.6341463414637</v>
      </c>
    </row>
    <row r="15" spans="2:12" ht="25.5" x14ac:dyDescent="0.2">
      <c r="B15" s="9" t="s">
        <v>30</v>
      </c>
    </row>
    <row r="16" spans="2:12" x14ac:dyDescent="0.2">
      <c r="B16">
        <f>G4/E9</f>
        <v>9831932773.1092434</v>
      </c>
      <c r="C16" t="s">
        <v>22</v>
      </c>
    </row>
    <row r="17" spans="2:14" x14ac:dyDescent="0.2">
      <c r="B17">
        <f>B16/0.82</f>
        <v>11990161918.425907</v>
      </c>
      <c r="C17" t="s">
        <v>31</v>
      </c>
    </row>
    <row r="18" spans="2:14" x14ac:dyDescent="0.2">
      <c r="B18">
        <f>B17/3600000</f>
        <v>3330.6005328960855</v>
      </c>
      <c r="C18" t="s">
        <v>35</v>
      </c>
    </row>
    <row r="19" spans="2:14" x14ac:dyDescent="0.2">
      <c r="B19">
        <f>B18*12.7</f>
        <v>42298.626767780283</v>
      </c>
      <c r="C19" t="s">
        <v>36</v>
      </c>
      <c r="N19" t="s">
        <v>24</v>
      </c>
    </row>
    <row r="21" spans="2:14" x14ac:dyDescent="0.2">
      <c r="B21" s="8" t="s">
        <v>34</v>
      </c>
    </row>
    <row r="22" spans="2:14" x14ac:dyDescent="0.2">
      <c r="B22">
        <f>B13+B19</f>
        <v>44713.260914121747</v>
      </c>
      <c r="C22" t="s">
        <v>36</v>
      </c>
    </row>
    <row r="23" spans="2:14" ht="15" x14ac:dyDescent="0.25">
      <c r="B23" s="3"/>
      <c r="E23" s="10"/>
      <c r="L23" s="3"/>
    </row>
    <row r="24" spans="2:14" x14ac:dyDescent="0.2">
      <c r="M24" t="s">
        <v>23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Ag cost calculations</vt:lpstr>
      <vt:lpstr>Ag Energy Calculations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 Bennett</dc:creator>
  <dc:description/>
  <cp:lastModifiedBy>Philip Bennett</cp:lastModifiedBy>
  <cp:revision>6</cp:revision>
  <dcterms:created xsi:type="dcterms:W3CDTF">2016-09-13T16:32:15Z</dcterms:created>
  <dcterms:modified xsi:type="dcterms:W3CDTF">2017-03-23T12:02:27Z</dcterms:modified>
  <dc:language>en-US</dc:language>
</cp:coreProperties>
</file>