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au\"/>
    </mc:Choice>
  </mc:AlternateContent>
  <bookViews>
    <workbookView xWindow="0" yWindow="0" windowWidth="16380" windowHeight="8190" tabRatio="991"/>
  </bookViews>
  <sheets>
    <sheet name="results" sheetId="1" r:id="rId1"/>
    <sheet name="Au Energy Calculations" sheetId="2" r:id="rId2"/>
    <sheet name="Au cost calculations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" i="3" l="1"/>
  <c r="I3" i="3" l="1"/>
  <c r="H3" i="3"/>
  <c r="B7" i="1" l="1"/>
  <c r="C22" i="2"/>
  <c r="C17" i="2"/>
  <c r="C18" i="2" s="1"/>
  <c r="C19" i="2" s="1"/>
  <c r="C16" i="2"/>
  <c r="C12" i="2"/>
  <c r="H4" i="2"/>
  <c r="F8" i="2"/>
  <c r="I8" i="2" s="1"/>
</calcChain>
</file>

<file path=xl/comments1.xml><?xml version="1.0" encoding="utf-8"?>
<comments xmlns="http://schemas.openxmlformats.org/spreadsheetml/2006/main">
  <authors>
    <author>Philip Bennett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due to cathode deposition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Philip Bennett: 
</t>
        </r>
        <r>
          <rPr>
            <sz val="9"/>
            <color indexed="81"/>
            <rFont val="Tahoma"/>
            <family val="2"/>
          </rPr>
          <t>is material used for active area?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energy to deposit 1kg of raw material if 0.00165kg takes 11900000 J of energy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because for every kg raw material 820 g of material is deposited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12.7 MJ of energy used to generate 1kWh, from paper (additional information)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Embedded energy + manufacturing energy</t>
        </r>
      </text>
    </comment>
  </commentList>
</comments>
</file>

<file path=xl/sharedStrings.xml><?xml version="1.0" encoding="utf-8"?>
<sst xmlns="http://schemas.openxmlformats.org/spreadsheetml/2006/main" count="48" uniqueCount="43">
  <si>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</si>
  <si>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</si>
  <si>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</si>
  <si>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</si>
  <si>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</si>
  <si>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</si>
  <si>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</si>
  <si>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</si>
  <si>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</si>
  <si>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Au</t>
  </si>
  <si>
    <t>Cathode</t>
  </si>
  <si>
    <t>Y</t>
  </si>
  <si>
    <t>100nm</t>
  </si>
  <si>
    <t xml:space="preserve">Material </t>
  </si>
  <si>
    <t>Usage of material</t>
  </si>
  <si>
    <t>Is material usage dependent on layer thickness?</t>
  </si>
  <si>
    <t>Mass to produce 1m^2 of panel</t>
  </si>
  <si>
    <t>Layer thickness</t>
  </si>
  <si>
    <t>Embedded energy MJ/kg</t>
  </si>
  <si>
    <t>Embedded energy in 1m^2 of panel</t>
  </si>
  <si>
    <t>Cathode evaporation</t>
  </si>
  <si>
    <t>Processing</t>
  </si>
  <si>
    <t>Material</t>
  </si>
  <si>
    <t>Material usage ratio</t>
  </si>
  <si>
    <t>Area covered</t>
  </si>
  <si>
    <t>Is energy requirement dependent on layer thickness?</t>
  </si>
  <si>
    <t>Energy (J)</t>
  </si>
  <si>
    <t>Embedded material energy in 1kg of solar panel material</t>
  </si>
  <si>
    <t>Energy to manufacture 1kg of Gold layer</t>
  </si>
  <si>
    <t>J/kg raw material</t>
  </si>
  <si>
    <t>J/kg Deposited</t>
  </si>
  <si>
    <t>kWh to deposit</t>
  </si>
  <si>
    <t>MJ energy Eq</t>
  </si>
  <si>
    <t>total energy for 1kg of solar panel material</t>
  </si>
  <si>
    <t xml:space="preserve">MJ energy Eq </t>
  </si>
  <si>
    <t>http://www.apmex.com/spotprices/gold-price</t>
  </si>
  <si>
    <t xml:space="preserve">Material usage </t>
  </si>
  <si>
    <t>Cost per kg</t>
  </si>
  <si>
    <t>Ref</t>
  </si>
  <si>
    <t>Cost for 1kg solar panel material</t>
  </si>
  <si>
    <t>Mass to give 1kg of solar panel material (kg)</t>
  </si>
  <si>
    <t>Mass for 1m^2 of panel (kg)</t>
  </si>
  <si>
    <t>Mass for making 1kg raw material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</si>
</sst>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0.000"/>
  </numFmts>
  <fonts count="7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50" zoomScaleNormal="150" workbookViewId="0">
      <selection activeCell="C11" sqref="C11"/>
    </sheetView>
  </sheetViews>
  <sheetFormatPr defaultRowHeight="12.75" x14ac:dyDescent="0.2"/>
  <cols>
    <col min="2" max="2" width="11.710937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19320</v>
      </c>
      <c r="C2" s="2" t="s">
        <v>4</v>
      </c>
    </row>
    <row r="3" spans="1:3" x14ac:dyDescent="0.2">
      <c r="A3" s="2" t="s">
        <v>5</v>
      </c>
      <c r="B3" s="13">
        <v>39425.179390243909</v>
      </c>
      <c r="C3" s="2" t="s">
        <v>6</v>
      </c>
    </row>
    <row r="4" spans="1:3" x14ac:dyDescent="0.2">
      <c r="A4" s="2" t="s">
        <v>7</v>
      </c>
      <c r="B4">
        <v>174930196271.6597</v>
      </c>
      <c r="C4" s="2" t="s">
        <v>8</v>
      </c>
    </row>
    <row r="7" spans="1:3" x14ac:dyDescent="0.2">
      <c r="B7" s="2">
        <f>B8*10^6</f>
        <v>174930196271.6597</v>
      </c>
    </row>
    <row r="8" spans="1:3" x14ac:dyDescent="0.2">
      <c r="B8">
        <v>174930.19627165969</v>
      </c>
      <c r="C8" t="s">
        <v>34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22"/>
  <sheetViews>
    <sheetView workbookViewId="0">
      <selection activeCell="C22" sqref="C22:D22"/>
    </sheetView>
  </sheetViews>
  <sheetFormatPr defaultRowHeight="12.75" x14ac:dyDescent="0.2"/>
  <cols>
    <col min="3" max="3" width="26" customWidth="1"/>
    <col min="4" max="4" width="15.85546875" customWidth="1"/>
    <col min="5" max="5" width="29.140625" customWidth="1"/>
    <col min="6" max="6" width="17.7109375" customWidth="1"/>
    <col min="7" max="7" width="31" customWidth="1"/>
    <col min="8" max="8" width="21.85546875" customWidth="1"/>
    <col min="9" max="9" width="17.5703125" customWidth="1"/>
  </cols>
  <sheetData>
    <row r="3" spans="2:9" ht="25.5" x14ac:dyDescent="0.2">
      <c r="C3" s="8" t="s">
        <v>21</v>
      </c>
      <c r="D3" s="8" t="s">
        <v>22</v>
      </c>
      <c r="E3" s="9" t="s">
        <v>23</v>
      </c>
      <c r="F3" s="8" t="s">
        <v>24</v>
      </c>
      <c r="G3" s="9" t="s">
        <v>25</v>
      </c>
      <c r="H3" s="8" t="s">
        <v>26</v>
      </c>
    </row>
    <row r="4" spans="2:9" ht="15" x14ac:dyDescent="0.25">
      <c r="C4" s="10" t="s">
        <v>20</v>
      </c>
      <c r="D4" t="s">
        <v>9</v>
      </c>
      <c r="E4" s="7">
        <v>0.82</v>
      </c>
      <c r="F4">
        <v>1</v>
      </c>
      <c r="G4" t="s">
        <v>11</v>
      </c>
      <c r="H4">
        <f>1.19*10^7</f>
        <v>11900000</v>
      </c>
    </row>
    <row r="7" spans="2:9" ht="39" x14ac:dyDescent="0.25">
      <c r="C7" s="3" t="s">
        <v>13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  <c r="I7" s="6" t="s">
        <v>19</v>
      </c>
    </row>
    <row r="8" spans="2:9" ht="15" x14ac:dyDescent="0.25">
      <c r="B8" s="3"/>
      <c r="C8" t="s">
        <v>9</v>
      </c>
      <c r="D8" t="s">
        <v>10</v>
      </c>
      <c r="E8" s="4" t="s">
        <v>11</v>
      </c>
      <c r="F8">
        <f>1.65*10^-3</f>
        <v>1.65E-3</v>
      </c>
      <c r="G8" t="s">
        <v>12</v>
      </c>
      <c r="H8">
        <v>118000</v>
      </c>
      <c r="I8" s="5">
        <f t="shared" ref="I8" si="0">H8*F8</f>
        <v>194.7</v>
      </c>
    </row>
    <row r="11" spans="2:9" ht="38.25" x14ac:dyDescent="0.2">
      <c r="C11" s="9" t="s">
        <v>27</v>
      </c>
    </row>
    <row r="12" spans="2:9" x14ac:dyDescent="0.2">
      <c r="C12">
        <f>H8/E4</f>
        <v>143902.43902439025</v>
      </c>
    </row>
    <row r="15" spans="2:9" ht="25.5" x14ac:dyDescent="0.2">
      <c r="C15" s="9" t="s">
        <v>28</v>
      </c>
    </row>
    <row r="16" spans="2:9" x14ac:dyDescent="0.2">
      <c r="C16">
        <f>H4/F8</f>
        <v>7212121212.121212</v>
      </c>
      <c r="D16" t="s">
        <v>29</v>
      </c>
    </row>
    <row r="17" spans="3:4" x14ac:dyDescent="0.2">
      <c r="C17">
        <f>C16/E4</f>
        <v>8795269770.879528</v>
      </c>
      <c r="D17" t="s">
        <v>30</v>
      </c>
    </row>
    <row r="18" spans="3:4" x14ac:dyDescent="0.2">
      <c r="C18">
        <f>C17/3600000</f>
        <v>2443.1304919109798</v>
      </c>
      <c r="D18" t="s">
        <v>31</v>
      </c>
    </row>
    <row r="19" spans="3:4" x14ac:dyDescent="0.2">
      <c r="C19">
        <f>C18*12.7</f>
        <v>31027.757247269441</v>
      </c>
      <c r="D19" t="s">
        <v>32</v>
      </c>
    </row>
    <row r="21" spans="3:4" ht="25.5" x14ac:dyDescent="0.2">
      <c r="C21" s="9" t="s">
        <v>33</v>
      </c>
    </row>
    <row r="22" spans="3:4" x14ac:dyDescent="0.2">
      <c r="C22">
        <f>C19+C12</f>
        <v>174930.19627165969</v>
      </c>
      <c r="D22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3"/>
  <sheetViews>
    <sheetView workbookViewId="0">
      <selection activeCell="K3" sqref="K3"/>
    </sheetView>
  </sheetViews>
  <sheetFormatPr defaultRowHeight="12.75" x14ac:dyDescent="0.2"/>
  <cols>
    <col min="2" max="2" width="12.85546875" bestFit="1" customWidth="1"/>
    <col min="4" max="4" width="13.85546875" bestFit="1" customWidth="1"/>
    <col min="6" max="6" width="18.5703125" customWidth="1"/>
    <col min="7" max="7" width="15" customWidth="1"/>
    <col min="8" max="8" width="21.140625" customWidth="1"/>
    <col min="9" max="9" width="11.28515625" bestFit="1" customWidth="1"/>
    <col min="10" max="10" width="13.42578125" customWidth="1"/>
    <col min="11" max="11" width="17.42578125" customWidth="1"/>
  </cols>
  <sheetData>
    <row r="2" spans="4:11" ht="38.25" x14ac:dyDescent="0.2">
      <c r="D2" t="s">
        <v>36</v>
      </c>
      <c r="E2" t="s">
        <v>22</v>
      </c>
      <c r="F2" s="11" t="s">
        <v>42</v>
      </c>
      <c r="G2" s="11" t="s">
        <v>41</v>
      </c>
      <c r="H2" s="11" t="s">
        <v>40</v>
      </c>
      <c r="I2" s="11" t="s">
        <v>37</v>
      </c>
      <c r="J2" s="11" t="s">
        <v>38</v>
      </c>
      <c r="K2" s="11" t="s">
        <v>39</v>
      </c>
    </row>
    <row r="3" spans="4:11" x14ac:dyDescent="0.2">
      <c r="D3">
        <v>0.82</v>
      </c>
      <c r="E3" t="s">
        <v>9</v>
      </c>
      <c r="F3">
        <v>1</v>
      </c>
      <c r="G3">
        <v>1.65E-3</v>
      </c>
      <c r="H3" s="5">
        <f>F3/0.82</f>
        <v>1.2195121951219512</v>
      </c>
      <c r="I3" s="12">
        <f>39911.91*0.81</f>
        <v>32328.647100000006</v>
      </c>
      <c r="J3" t="s">
        <v>35</v>
      </c>
      <c r="K3" s="12">
        <f>I3*H3</f>
        <v>39425.179390243909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Au Energy Calculations</vt:lpstr>
      <vt:lpstr>Au cost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Bennett</cp:lastModifiedBy>
  <cp:revision>6</cp:revision>
  <dcterms:created xsi:type="dcterms:W3CDTF">2016-09-13T16:32:15Z</dcterms:created>
  <dcterms:modified xsi:type="dcterms:W3CDTF">2017-03-23T12:12:58Z</dcterms:modified>
  <dc:language>en-US</dc:language>
</cp:coreProperties>
</file>