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/>
  <mc:AlternateContent xmlns:mc="http://schemas.openxmlformats.org/markup-compatibility/2006">
    <mc:Choice Requires="x15">
      <x15ac:absPath xmlns:x15ac="http://schemas.microsoft.com/office/spreadsheetml/2010/11/ac" url="/Users/xiaojiazhang/Desktop/"/>
    </mc:Choice>
  </mc:AlternateContent>
  <xr:revisionPtr revIDLastSave="0" documentId="13_ncr:1_{6A5E528F-5B3D-0048-BB31-747B5D7ADA23}" xr6:coauthVersionLast="46" xr6:coauthVersionMax="46" xr10:uidLastSave="{00000000-0000-0000-0000-000000000000}"/>
  <bookViews>
    <workbookView xWindow="2220" yWindow="500" windowWidth="26820" windowHeight="17500" activeTab="3" xr2:uid="{00000000-000D-0000-FFFF-FFFF00000000}"/>
  </bookViews>
  <sheets>
    <sheet name="12-23订单数据 " sheetId="9" r:id="rId1"/>
    <sheet name="数据清洗(draft)" sheetId="22" r:id="rId2"/>
    <sheet name="产品订货单" sheetId="17" r:id="rId3"/>
    <sheet name="优化送货单" sheetId="23" r:id="rId4"/>
    <sheet name="库存管理" sheetId="12" r:id="rId5"/>
    <sheet name="7 days DataViz" sheetId="25" r:id="rId6"/>
  </sheets>
  <definedNames>
    <definedName name="_xlnm._FilterDatabase" localSheetId="0" hidden="1">'12-23订单数据 '!$A$1:$I$69</definedName>
    <definedName name="_xlnm._FilterDatabase" localSheetId="5" hidden="1">'7 days DataViz'!$B$10:$D$20</definedName>
    <definedName name="_xlnm._FilterDatabase" localSheetId="4" hidden="1">库存管理!$B$6:$B$34</definedName>
    <definedName name="_xlnm._FilterDatabase" localSheetId="1" hidden="1">'数据清洗(draft)'!$D$1:$E$68</definedName>
    <definedName name="_xlnm.Print_Area" localSheetId="2">产品订货单!$A$1:$P$24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17" l="1"/>
  <c r="K8" i="17"/>
  <c r="I8" i="17"/>
  <c r="G8" i="17"/>
  <c r="E8" i="17"/>
  <c r="C8" i="17"/>
  <c r="N8" i="17" s="1"/>
  <c r="K72" i="23"/>
  <c r="K67" i="23"/>
  <c r="K64" i="23"/>
  <c r="K58" i="23"/>
  <c r="K52" i="23"/>
  <c r="K49" i="23"/>
  <c r="K44" i="23"/>
  <c r="K37" i="23"/>
  <c r="K34" i="23"/>
  <c r="K27" i="23"/>
  <c r="K25" i="23"/>
  <c r="K22" i="23"/>
  <c r="K19" i="23"/>
  <c r="K14" i="23"/>
  <c r="K10" i="23"/>
  <c r="K6" i="23"/>
  <c r="D40" i="25"/>
  <c r="C40" i="25" s="1"/>
  <c r="C39" i="25"/>
  <c r="C38" i="25"/>
  <c r="D20" i="25"/>
  <c r="C20" i="25"/>
  <c r="C19" i="25"/>
  <c r="C18" i="25"/>
  <c r="C17" i="25"/>
  <c r="C16" i="25"/>
  <c r="C15" i="25"/>
  <c r="C14" i="25"/>
  <c r="C13" i="25"/>
  <c r="C12" i="25"/>
  <c r="C11" i="25"/>
  <c r="H21" i="12"/>
  <c r="J21" i="12" s="1"/>
  <c r="K21" i="12" s="1"/>
  <c r="H20" i="12"/>
  <c r="J20" i="12" s="1"/>
  <c r="K20" i="12" s="1"/>
  <c r="H19" i="12"/>
  <c r="J19" i="12" s="1"/>
  <c r="K19" i="12" s="1"/>
  <c r="K18" i="12"/>
  <c r="J18" i="12"/>
  <c r="H18" i="12"/>
  <c r="H12" i="12"/>
  <c r="H11" i="12"/>
  <c r="H10" i="12"/>
  <c r="H9" i="12"/>
  <c r="P72" i="23"/>
  <c r="P71" i="23"/>
  <c r="P70" i="23"/>
  <c r="P69" i="23"/>
  <c r="P68" i="23"/>
  <c r="P67" i="23"/>
  <c r="P66" i="23"/>
  <c r="P65" i="23"/>
  <c r="P64" i="23"/>
  <c r="P63" i="23"/>
  <c r="P62" i="23"/>
  <c r="P61" i="23"/>
  <c r="P60" i="23"/>
  <c r="P59" i="23"/>
  <c r="P58" i="23"/>
  <c r="P57" i="23"/>
  <c r="P56" i="23"/>
  <c r="P55" i="23"/>
  <c r="P54" i="23"/>
  <c r="P53" i="23"/>
  <c r="P52" i="23"/>
  <c r="P51" i="23"/>
  <c r="P50" i="23"/>
  <c r="P49" i="23"/>
  <c r="P48" i="23"/>
  <c r="P47" i="23"/>
  <c r="P46" i="23"/>
  <c r="P45" i="23"/>
  <c r="P44" i="23"/>
  <c r="P43" i="23"/>
  <c r="P42" i="23"/>
  <c r="P41" i="23"/>
  <c r="P40" i="23"/>
  <c r="P39" i="23"/>
  <c r="P38" i="23"/>
  <c r="P37" i="23"/>
  <c r="P36" i="23"/>
  <c r="P35" i="23"/>
  <c r="P34" i="23"/>
  <c r="P33" i="23"/>
  <c r="P32" i="23"/>
  <c r="P31" i="23"/>
  <c r="P30" i="23"/>
  <c r="P29" i="23"/>
  <c r="P28" i="23"/>
  <c r="P27" i="23"/>
  <c r="P26" i="23"/>
  <c r="P25" i="23"/>
  <c r="P24" i="23"/>
  <c r="P23" i="23"/>
  <c r="P22" i="23"/>
  <c r="P21" i="23"/>
  <c r="P20" i="23"/>
  <c r="P19" i="23"/>
  <c r="P18" i="23"/>
  <c r="P17" i="23"/>
  <c r="P16" i="23"/>
  <c r="P15" i="23"/>
  <c r="P14" i="23"/>
  <c r="P13" i="23"/>
  <c r="P12" i="23"/>
  <c r="P11" i="23"/>
  <c r="P10" i="23"/>
  <c r="P9" i="23"/>
  <c r="P8" i="23"/>
  <c r="P7" i="23"/>
  <c r="P6" i="23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D7" i="22"/>
  <c r="D6" i="22"/>
  <c r="D5" i="22"/>
  <c r="D4" i="22"/>
  <c r="D3" i="22"/>
  <c r="R2" i="22" a="1"/>
  <c r="R7" i="22" s="1"/>
  <c r="S7" i="22" s="1"/>
  <c r="O2" i="22" a="1"/>
  <c r="O23" i="22" s="1"/>
  <c r="P23" i="22" s="1"/>
  <c r="D2" i="22"/>
  <c r="D69" i="9"/>
  <c r="O4" i="22" l="1"/>
  <c r="P4" i="22" s="1"/>
  <c r="O8" i="22"/>
  <c r="P8" i="22" s="1"/>
  <c r="O12" i="22"/>
  <c r="P12" i="22" s="1"/>
  <c r="O16" i="22"/>
  <c r="P16" i="22" s="1"/>
  <c r="O20" i="22"/>
  <c r="P20" i="22" s="1"/>
  <c r="R4" i="22"/>
  <c r="S4" i="22" s="1"/>
  <c r="O6" i="22"/>
  <c r="P6" i="22" s="1"/>
  <c r="O10" i="22"/>
  <c r="P10" i="22" s="1"/>
  <c r="O14" i="22"/>
  <c r="P14" i="22" s="1"/>
  <c r="O18" i="22"/>
  <c r="P18" i="22" s="1"/>
  <c r="O22" i="22"/>
  <c r="P22" i="22" s="1"/>
  <c r="O2" i="22"/>
  <c r="P2" i="22" s="1"/>
  <c r="O5" i="22"/>
  <c r="P5" i="22" s="1"/>
  <c r="O9" i="22"/>
  <c r="P9" i="22" s="1"/>
  <c r="O13" i="22"/>
  <c r="P13" i="22" s="1"/>
  <c r="O17" i="22"/>
  <c r="P17" i="22" s="1"/>
  <c r="O21" i="22"/>
  <c r="P21" i="22" s="1"/>
  <c r="R2" i="22"/>
  <c r="S2" i="22" s="1"/>
  <c r="R5" i="22"/>
  <c r="S5" i="22" s="1"/>
  <c r="R6" i="22"/>
  <c r="S6" i="22" s="1"/>
  <c r="O3" i="22"/>
  <c r="P3" i="22" s="1"/>
  <c r="O7" i="22"/>
  <c r="P7" i="22" s="1"/>
  <c r="O11" i="22"/>
  <c r="P11" i="22" s="1"/>
  <c r="O15" i="22"/>
  <c r="P15" i="22" s="1"/>
  <c r="O19" i="22"/>
  <c r="P19" i="22" s="1"/>
  <c r="R3" i="22"/>
  <c r="S3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Xiaojia Zhang</author>
  </authors>
  <commentList>
    <comment ref="G21" authorId="0" shapeId="0" xr:uid="{00000000-0006-0000-0500-000001000000}">
      <text>
        <r>
          <rPr>
            <sz val="12"/>
            <color rgb="FF000000"/>
            <rFont val="Tahoma"/>
            <family val="2"/>
          </rPr>
          <t>虚拟总库存数据，为了显示如何使用此表。</t>
        </r>
      </text>
    </comment>
    <comment ref="K21" authorId="0" shapeId="0" xr:uid="{00000000-0006-0000-0500-000002000000}">
      <text>
        <r>
          <rPr>
            <sz val="12"/>
            <color rgb="FF000000"/>
            <rFont val="Tahoma"/>
            <family val="2"/>
          </rPr>
          <t>数据条形可以将库存量可视化，这样库存管理员能快速知道库存大概还剩多少，哪些需要尽快补货。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Xiaojia Zhang</author>
  </authors>
  <commentList>
    <comment ref="B10" authorId="0" shapeId="0" xr:uid="{00000000-0006-0000-0600-000001000000}">
      <text>
        <r>
          <rPr>
            <sz val="12"/>
            <color rgb="FF000000"/>
            <rFont val="Tahoma"/>
            <family val="2"/>
          </rPr>
          <t>用这里的</t>
        </r>
        <r>
          <rPr>
            <sz val="12"/>
            <color rgb="FF000000"/>
            <rFont val="Tahoma"/>
            <family val="2"/>
          </rPr>
          <t>filter</t>
        </r>
        <r>
          <rPr>
            <sz val="12"/>
            <color rgb="FF000000"/>
            <rFont val="Tahoma"/>
            <family val="2"/>
          </rPr>
          <t>来筛选只有</t>
        </r>
        <r>
          <rPr>
            <sz val="12"/>
            <color rgb="FF000000"/>
            <rFont val="Tahoma"/>
            <family val="2"/>
          </rPr>
          <t>"</t>
        </r>
        <r>
          <rPr>
            <sz val="12"/>
            <color rgb="FF000000"/>
            <rFont val="Tahoma"/>
            <family val="2"/>
          </rPr>
          <t>标准</t>
        </r>
        <r>
          <rPr>
            <sz val="12"/>
            <color rgb="FF000000"/>
            <rFont val="Tahoma"/>
            <family val="2"/>
          </rPr>
          <t>"</t>
        </r>
        <r>
          <rPr>
            <sz val="12"/>
            <color rgb="FF000000"/>
            <rFont val="Tahoma"/>
            <family val="2"/>
          </rPr>
          <t>或</t>
        </r>
        <r>
          <rPr>
            <sz val="12"/>
            <color rgb="FF000000"/>
            <rFont val="Tahoma"/>
            <family val="2"/>
          </rPr>
          <t>"</t>
        </r>
        <r>
          <rPr>
            <sz val="12"/>
            <color rgb="FF000000"/>
            <rFont val="Tahoma"/>
            <family val="2"/>
          </rPr>
          <t>无糖</t>
        </r>
        <r>
          <rPr>
            <sz val="12"/>
            <color rgb="FF000000"/>
            <rFont val="Tahoma"/>
            <family val="2"/>
          </rPr>
          <t>“</t>
        </r>
        <r>
          <rPr>
            <sz val="12"/>
            <color rgb="FF000000"/>
            <rFont val="Tahoma"/>
            <family val="2"/>
          </rPr>
          <t>的数据。</t>
        </r>
      </text>
    </comment>
  </commentList>
</comments>
</file>

<file path=xl/sharedStrings.xml><?xml version="1.0" encoding="utf-8"?>
<sst xmlns="http://schemas.openxmlformats.org/spreadsheetml/2006/main" count="596" uniqueCount="113">
  <si>
    <t>序号</t>
  </si>
  <si>
    <t>收货人</t>
  </si>
  <si>
    <t>商品名称</t>
  </si>
  <si>
    <t>数量</t>
  </si>
  <si>
    <t>合计</t>
  </si>
  <si>
    <t>地址</t>
  </si>
  <si>
    <t>电话</t>
  </si>
  <si>
    <t>Notes</t>
  </si>
  <si>
    <t>发起人备注</t>
  </si>
  <si>
    <t>Angel Liang</t>
  </si>
  <si>
    <t>胶原玫瑰花(7days)(标准)</t>
  </si>
  <si>
    <t>1155  Park</t>
  </si>
  <si>
    <t>双倍滋补花(72hrs)(标准)</t>
  </si>
  <si>
    <t>澳大利亚玫瑰蛋糕（2days)(标准)</t>
  </si>
  <si>
    <t>椰奶红枣花(7days)(标准)</t>
  </si>
  <si>
    <t>b</t>
  </si>
  <si>
    <t>招牌鲜(7 days)(无糖)</t>
  </si>
  <si>
    <t>送货顺序</t>
  </si>
  <si>
    <t>芋圆芋泥桃胶嘟嘟(2days)(标准)</t>
  </si>
  <si>
    <t xml:space="preserve">853 commodore dr, san bruno, 94066
</t>
  </si>
  <si>
    <t>超好喝(2days)(标准)</t>
  </si>
  <si>
    <t>水果捞(2days)(无糖)</t>
  </si>
  <si>
    <t>伯爵奶茶(7days)(无糖)</t>
  </si>
  <si>
    <t>c</t>
  </si>
  <si>
    <t/>
  </si>
  <si>
    <t>招牌鲜(7 days)(标准)</t>
  </si>
  <si>
    <t>伯爵奶茶(7days)(标准)</t>
  </si>
  <si>
    <t>d</t>
  </si>
  <si>
    <t>185  Sunnyvale CA 94086</t>
  </si>
  <si>
    <t>(650) 3111104-6312</t>
  </si>
  <si>
    <t>mini*3礼盒</t>
  </si>
  <si>
    <t>黑枸杞玫瑰（7days)(标准)</t>
  </si>
  <si>
    <t>emma</t>
  </si>
  <si>
    <t>梦幻星空（7days)(标准)</t>
  </si>
  <si>
    <t>10491 CA 95014</t>
  </si>
  <si>
    <t>1850 Pr Santa, CA95050</t>
  </si>
  <si>
    <t>蔓越莓(2days)(标准)</t>
  </si>
  <si>
    <t>牛油果(标准)</t>
  </si>
  <si>
    <t xml:space="preserve">626 Plu, SF
</t>
  </si>
  <si>
    <t>f</t>
  </si>
  <si>
    <t>甜蜜红豆（2days）（标准）</t>
  </si>
  <si>
    <t>g</t>
  </si>
  <si>
    <t>香蕉(2days)(标准)</t>
  </si>
  <si>
    <t>H</t>
  </si>
  <si>
    <t>3626 D, San Leandro</t>
  </si>
  <si>
    <t>奶茶</t>
  </si>
  <si>
    <t>2529 pomer, south san Francisco</t>
  </si>
  <si>
    <t>草莓牛（2days)(标准)</t>
  </si>
  <si>
    <t>3872 Fremont, CA94536</t>
  </si>
  <si>
    <t>Wendy</t>
  </si>
  <si>
    <t>1748  San Jose 95126</t>
  </si>
  <si>
    <t>20436  Cupertino, 95014</t>
  </si>
  <si>
    <t xml:space="preserve">3737, San Jose CA95134
</t>
  </si>
  <si>
    <t>h</t>
  </si>
  <si>
    <t>r</t>
  </si>
  <si>
    <t>28 , CA 94526</t>
  </si>
  <si>
    <t>ccc</t>
  </si>
  <si>
    <t>草莓牛（2days)(无糖)</t>
  </si>
  <si>
    <t>保加利亚玫瑰牛乳燕窝（2days)(无糖)</t>
  </si>
  <si>
    <t>6385  San Jose CA95129</t>
  </si>
  <si>
    <t>梦幻星空（7days)(无糖)</t>
  </si>
  <si>
    <t>erer</t>
  </si>
  <si>
    <t>erqqqq</t>
  </si>
  <si>
    <t>35019 llers Ct, CA 94536</t>
  </si>
  <si>
    <t>总计</t>
  </si>
  <si>
    <t>普通处理明细</t>
  </si>
  <si>
    <t>特殊处理明细</t>
  </si>
  <si>
    <t>普通处理</t>
  </si>
  <si>
    <t>特殊处理</t>
  </si>
  <si>
    <t>黑枸杞玫瑰(7days)(标准)</t>
  </si>
  <si>
    <t>澳大利亚玫瑰蛋糕(2days)(标准)</t>
  </si>
  <si>
    <t>招牌鲜(7days)(标准)</t>
  </si>
  <si>
    <t>招牌鲜(7days)(无糖)</t>
  </si>
  <si>
    <t>草莓牛(2days)(标准)</t>
  </si>
  <si>
    <t>梦幻星空(7days)(标准)</t>
  </si>
  <si>
    <t>甜蜜红豆(2days)(标准)</t>
  </si>
  <si>
    <t>普通处理(7days)</t>
  </si>
  <si>
    <t>特殊处理(7days)</t>
  </si>
  <si>
    <t>梦幻星空(7days)(无糖)</t>
  </si>
  <si>
    <t>草莓牛(2days)(无糖)</t>
  </si>
  <si>
    <t>保加利亚玫瑰牛乳燕窝(2days)(无糖)</t>
  </si>
  <si>
    <t>产品订货单</t>
  </si>
  <si>
    <t>订货单号:</t>
  </si>
  <si>
    <t>商品名称及数量</t>
  </si>
  <si>
    <t>总数</t>
  </si>
  <si>
    <t>不做处理</t>
  </si>
  <si>
    <t>标准</t>
  </si>
  <si>
    <t>(总)数量</t>
  </si>
  <si>
    <t>无糖</t>
  </si>
  <si>
    <t>普通</t>
  </si>
  <si>
    <t>特殊</t>
  </si>
  <si>
    <t>index</t>
  </si>
  <si>
    <t>库存管理</t>
  </si>
  <si>
    <t>时间</t>
  </si>
  <si>
    <t>管理员</t>
  </si>
  <si>
    <t>张三</t>
  </si>
  <si>
    <t>商品明细</t>
  </si>
  <si>
    <t>材料名称</t>
  </si>
  <si>
    <t>单个消耗量</t>
  </si>
  <si>
    <t>总库存</t>
  </si>
  <si>
    <t>消耗数量</t>
  </si>
  <si>
    <t>剩余库存</t>
  </si>
  <si>
    <t>百分比</t>
  </si>
  <si>
    <t>花瓶</t>
  </si>
  <si>
    <t>蛋糕盒子</t>
  </si>
  <si>
    <t>奶茶瓶</t>
  </si>
  <si>
    <t>标准瓶</t>
  </si>
  <si>
    <t>样式表格：</t>
  </si>
  <si>
    <t>数量/day</t>
  </si>
  <si>
    <t>送货单</t>
  </si>
  <si>
    <t>送货日期</t>
  </si>
  <si>
    <t>日期:</t>
  </si>
  <si>
    <t>送货单号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</si>
</sst>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m/d/yyyy;@"/>
    <numFmt numFmtId="166" formatCode="[&lt;=9999999]###\-####;\(###\)\ ###\-####"/>
  </numFmts>
  <fonts count="37">
    <font>
      <sz val="11"/>
      <color indexed="8"/>
      <name val="Calibri"/>
      <charset val="134"/>
      <scheme val="minor"/>
    </font>
    <font>
      <b/>
      <sz val="14"/>
      <color theme="0"/>
      <name val="Calibri"/>
      <family val="2"/>
      <scheme val="minor"/>
    </font>
    <font>
      <sz val="14"/>
      <color indexed="8"/>
      <name val="Calibri (Body)"/>
      <charset val="134"/>
    </font>
    <font>
      <sz val="14"/>
      <color indexed="8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5"/>
      <name val="Calibri"/>
      <family val="2"/>
      <scheme val="minor"/>
    </font>
    <font>
      <b/>
      <sz val="16"/>
      <name val="Calibri (Body)"/>
      <charset val="134"/>
    </font>
    <font>
      <sz val="16"/>
      <color rgb="FF000000"/>
      <name val="Calibri"/>
      <family val="2"/>
      <scheme val="minor"/>
    </font>
    <font>
      <sz val="15"/>
      <color indexed="8"/>
      <name val="Calibri"/>
      <family val="2"/>
      <scheme val="minor"/>
    </font>
    <font>
      <sz val="16"/>
      <color indexed="8"/>
      <name val="Calibri (Body)"/>
      <charset val="134"/>
    </font>
    <font>
      <sz val="20"/>
      <color indexed="8"/>
      <name val="Calibri"/>
      <family val="2"/>
      <scheme val="minor"/>
    </font>
    <font>
      <b/>
      <sz val="15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454545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</font>
    <font>
      <b/>
      <sz val="16"/>
      <color indexed="8"/>
      <name val="Calibri (Body)"/>
      <charset val="134"/>
    </font>
    <font>
      <b/>
      <sz val="11"/>
      <color indexed="8"/>
      <name val="Calibri"/>
      <family val="2"/>
      <scheme val="minor"/>
    </font>
    <font>
      <sz val="12"/>
      <color rgb="FF454545"/>
      <name val="Helvetica Neue"/>
      <family val="2"/>
    </font>
    <font>
      <sz val="11"/>
      <color theme="0"/>
      <name val="Calibri"/>
      <family val="2"/>
      <scheme val="minor"/>
    </font>
    <font>
      <b/>
      <sz val="15"/>
      <color theme="3"/>
      <name val="ArialMT"/>
      <charset val="134"/>
    </font>
    <font>
      <sz val="12"/>
      <color rgb="FF000000"/>
      <name val="Tahoma"/>
      <family val="2"/>
    </font>
    <font>
      <b/>
      <sz val="12"/>
      <color theme="0"/>
      <name val="Calibri"/>
      <family val="2"/>
      <scheme val="minor"/>
    </font>
    <font>
      <sz val="20"/>
      <color theme="0"/>
      <name val="Calibri (Body)"/>
      <charset val="134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2"/>
      <color theme="0"/>
      <name val="Calibri (Body)"/>
    </font>
    <font>
      <b/>
      <sz val="16"/>
      <color theme="0"/>
      <name val="Calibri (Body)"/>
      <charset val="134"/>
    </font>
    <font>
      <b/>
      <sz val="2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(Body)"/>
      <charset val="134"/>
    </font>
    <font>
      <b/>
      <sz val="18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8F00"/>
        <bgColor indexed="64"/>
      </patternFill>
    </fill>
  </fills>
  <borders count="3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8" tint="-0.249977111117893"/>
      </top>
      <bottom style="medium">
        <color theme="0"/>
      </bottom>
      <diagonal/>
    </border>
    <border>
      <left/>
      <right style="medium">
        <color theme="0"/>
      </right>
      <top style="medium">
        <color theme="8" tint="-0.249977111117893"/>
      </top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8" tint="-0.24997711111789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double">
        <color theme="0"/>
      </bottom>
      <diagonal/>
    </border>
    <border>
      <left/>
      <right/>
      <top/>
      <bottom style="thick">
        <color theme="4"/>
      </bottom>
      <diagonal/>
    </border>
    <border>
      <left style="medium">
        <color theme="0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0"/>
      </right>
      <top/>
      <bottom style="medium">
        <color theme="8" tint="-0.249977111117893"/>
      </bottom>
      <diagonal/>
    </border>
    <border>
      <left style="medium">
        <color theme="0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8" tint="-0.249977111117893"/>
      </bottom>
      <diagonal/>
    </border>
    <border>
      <left style="medium">
        <color theme="0"/>
      </left>
      <right style="medium">
        <color theme="8" tint="-0.249977111117893"/>
      </right>
      <top style="medium">
        <color theme="0"/>
      </top>
      <bottom style="medium">
        <color theme="0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 style="medium">
        <color theme="0"/>
      </right>
      <top style="medium">
        <color theme="0"/>
      </top>
      <bottom/>
      <diagonal/>
    </border>
  </borders>
  <cellStyleXfs count="2">
    <xf numFmtId="0" fontId="0" fillId="0" borderId="0"/>
    <xf numFmtId="0" fontId="24" fillId="0" borderId="25" applyNumberFormat="0" applyFill="0" applyAlignment="0" applyProtection="0"/>
  </cellStyleXfs>
  <cellXfs count="30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1" fontId="0" fillId="0" borderId="1" xfId="0" applyNumberFormat="1" applyFill="1" applyBorder="1"/>
    <xf numFmtId="1" fontId="0" fillId="0" borderId="5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" fontId="0" fillId="0" borderId="4" xfId="0" applyNumberForma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1" fontId="8" fillId="0" borderId="7" xfId="0" applyNumberFormat="1" applyFont="1" applyFill="1" applyBorder="1" applyAlignment="1">
      <alignment horizontal="center" vertical="center" wrapText="1"/>
    </xf>
    <xf numFmtId="1" fontId="8" fillId="0" borderId="8" xfId="0" applyNumberFormat="1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1" fontId="10" fillId="0" borderId="10" xfId="0" applyNumberFormat="1" applyFont="1" applyFill="1" applyBorder="1" applyAlignment="1">
      <alignment horizontal="center" vertical="center"/>
    </xf>
    <xf numFmtId="0" fontId="8" fillId="0" borderId="11" xfId="0" applyFont="1" applyBorder="1"/>
    <xf numFmtId="0" fontId="8" fillId="0" borderId="1" xfId="0" applyFont="1" applyBorder="1"/>
    <xf numFmtId="0" fontId="11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0" borderId="0" xfId="0" applyFont="1" applyBorder="1"/>
    <xf numFmtId="0" fontId="8" fillId="0" borderId="14" xfId="0" applyFont="1" applyBorder="1"/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" fontId="0" fillId="0" borderId="11" xfId="0" applyNumberFormat="1" applyFill="1" applyBorder="1" applyAlignment="1"/>
    <xf numFmtId="0" fontId="3" fillId="0" borderId="1" xfId="0" applyFont="1" applyBorder="1"/>
    <xf numFmtId="0" fontId="3" fillId="5" borderId="1" xfId="0" applyFont="1" applyFill="1" applyBorder="1"/>
    <xf numFmtId="0" fontId="3" fillId="6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10" fontId="12" fillId="5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7" fillId="7" borderId="1" xfId="1" applyFont="1" applyFill="1" applyBorder="1" applyAlignment="1">
      <alignment horizontal="center" vertical="center"/>
    </xf>
    <xf numFmtId="1" fontId="18" fillId="7" borderId="13" xfId="1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22" xfId="0" applyBorder="1" applyAlignment="1">
      <alignment horizontal="center" vertical="center"/>
    </xf>
    <xf numFmtId="0" fontId="0" fillId="0" borderId="7" xfId="0" applyBorder="1"/>
    <xf numFmtId="0" fontId="0" fillId="0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8" fillId="7" borderId="13" xfId="1" applyFont="1" applyFill="1" applyBorder="1" applyAlignment="1">
      <alignment horizontal="center" vertical="center"/>
    </xf>
    <xf numFmtId="0" fontId="18" fillId="8" borderId="13" xfId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2" fillId="8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23" xfId="0" applyBorder="1"/>
    <xf numFmtId="0" fontId="18" fillId="8" borderId="1" xfId="1" applyFont="1" applyFill="1" applyBorder="1" applyAlignment="1">
      <alignment horizontal="center" vertical="center"/>
    </xf>
    <xf numFmtId="0" fontId="18" fillId="7" borderId="1" xfId="1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24" xfId="0" applyBorder="1"/>
    <xf numFmtId="0" fontId="2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6" xfId="0" applyFont="1" applyFill="1" applyBorder="1" applyAlignment="1">
      <alignment horizontal="center" vertical="center" wrapText="1"/>
    </xf>
    <xf numFmtId="1" fontId="6" fillId="0" borderId="16" xfId="0" applyNumberFormat="1" applyFont="1" applyBorder="1" applyAlignment="1">
      <alignment horizontal="center" vertical="center" wrapText="1"/>
    </xf>
    <xf numFmtId="1" fontId="6" fillId="0" borderId="0" xfId="0" applyNumberFormat="1" applyFont="1" applyBorder="1" applyAlignment="1">
      <alignment horizontal="center" vertical="center" wrapText="1"/>
    </xf>
    <xf numFmtId="1" fontId="6" fillId="0" borderId="17" xfId="0" applyNumberFormat="1" applyFont="1" applyBorder="1" applyAlignment="1">
      <alignment horizontal="center" vertical="center" wrapText="1"/>
    </xf>
    <xf numFmtId="1" fontId="9" fillId="0" borderId="16" xfId="0" applyNumberFormat="1" applyFont="1" applyBorder="1" applyAlignment="1">
      <alignment horizontal="center" vertical="center" wrapText="1"/>
    </xf>
    <xf numFmtId="1" fontId="9" fillId="0" borderId="0" xfId="0" applyNumberFormat="1" applyFont="1" applyBorder="1" applyAlignment="1">
      <alignment horizontal="left" vertical="center" wrapText="1"/>
    </xf>
    <xf numFmtId="1" fontId="9" fillId="0" borderId="17" xfId="0" applyNumberFormat="1" applyFont="1" applyBorder="1" applyAlignment="1">
      <alignment horizontal="left" vertical="center" wrapText="1"/>
    </xf>
    <xf numFmtId="0" fontId="9" fillId="0" borderId="16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left" vertical="center" wrapText="1"/>
    </xf>
    <xf numFmtId="1" fontId="9" fillId="10" borderId="17" xfId="0" applyNumberFormat="1" applyFont="1" applyFill="1" applyBorder="1" applyAlignment="1">
      <alignment horizontal="left" vertical="center" wrapText="1"/>
    </xf>
    <xf numFmtId="0" fontId="9" fillId="0" borderId="16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left" vertical="center" wrapText="1"/>
    </xf>
    <xf numFmtId="0" fontId="20" fillId="0" borderId="0" xfId="0" applyFont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17" xfId="0" applyNumberFormat="1" applyFont="1" applyBorder="1" applyAlignment="1">
      <alignment horizontal="left" vertical="center" wrapText="1"/>
    </xf>
    <xf numFmtId="0" fontId="9" fillId="10" borderId="17" xfId="0" applyNumberFormat="1" applyFont="1" applyFill="1" applyBorder="1" applyAlignment="1">
      <alignment horizontal="left" vertical="center" wrapText="1"/>
    </xf>
    <xf numFmtId="0" fontId="9" fillId="0" borderId="17" xfId="0" applyNumberFormat="1" applyFont="1" applyFill="1" applyBorder="1" applyAlignment="1">
      <alignment horizontal="left" vertical="center" wrapText="1"/>
    </xf>
    <xf numFmtId="0" fontId="20" fillId="0" borderId="0" xfId="0" applyFont="1" applyBorder="1" applyAlignment="1">
      <alignment horizontal="center" vertical="center"/>
    </xf>
    <xf numFmtId="0" fontId="9" fillId="10" borderId="20" xfId="0" applyFont="1" applyFill="1" applyBorder="1" applyAlignment="1">
      <alignment horizontal="left" vertical="center" wrapText="1"/>
    </xf>
    <xf numFmtId="0" fontId="9" fillId="0" borderId="20" xfId="0" applyNumberFormat="1" applyFont="1" applyBorder="1" applyAlignment="1">
      <alignment horizontal="left" vertical="center" wrapText="1"/>
    </xf>
    <xf numFmtId="0" fontId="9" fillId="10" borderId="16" xfId="0" applyFont="1" applyFill="1" applyBorder="1" applyAlignment="1">
      <alignment horizontal="left" vertical="center" wrapText="1"/>
    </xf>
    <xf numFmtId="0" fontId="9" fillId="0" borderId="16" xfId="0" applyNumberFormat="1" applyFont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9" fillId="0" borderId="17" xfId="0" applyFont="1" applyFill="1" applyBorder="1" applyAlignment="1">
      <alignment horizontal="left" vertical="center"/>
    </xf>
    <xf numFmtId="0" fontId="9" fillId="10" borderId="17" xfId="0" applyFont="1" applyFill="1" applyBorder="1" applyAlignment="1">
      <alignment horizontal="left" vertical="center"/>
    </xf>
    <xf numFmtId="1" fontId="0" fillId="0" borderId="0" xfId="0" applyNumberFormat="1"/>
    <xf numFmtId="0" fontId="19" fillId="0" borderId="16" xfId="0" applyFont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1" fontId="19" fillId="0" borderId="16" xfId="0" applyNumberFormat="1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16" xfId="0" applyNumberFormat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0" borderId="16" xfId="0" applyNumberFormat="1" applyFill="1" applyBorder="1" applyAlignment="1">
      <alignment horizontal="center" vertical="center" wrapText="1"/>
    </xf>
    <xf numFmtId="1" fontId="21" fillId="0" borderId="16" xfId="0" applyNumberFormat="1" applyFont="1" applyBorder="1" applyAlignment="1">
      <alignment horizontal="center"/>
    </xf>
    <xf numFmtId="0" fontId="22" fillId="0" borderId="16" xfId="0" applyFont="1" applyBorder="1" applyAlignment="1">
      <alignment horizontal="center" vertical="center"/>
    </xf>
    <xf numFmtId="1" fontId="0" fillId="0" borderId="19" xfId="0" applyNumberFormat="1" applyBorder="1" applyAlignment="1">
      <alignment vertical="center" wrapText="1"/>
    </xf>
    <xf numFmtId="1" fontId="28" fillId="9" borderId="2" xfId="0" applyNumberFormat="1" applyFont="1" applyFill="1" applyBorder="1" applyAlignment="1">
      <alignment horizontal="center" vertical="center"/>
    </xf>
    <xf numFmtId="0" fontId="14" fillId="15" borderId="1" xfId="0" applyFont="1" applyFill="1" applyBorder="1" applyAlignment="1">
      <alignment horizontal="left" vertical="top" wrapText="1"/>
    </xf>
    <xf numFmtId="0" fontId="14" fillId="15" borderId="1" xfId="0" applyNumberFormat="1" applyFont="1" applyFill="1" applyBorder="1" applyAlignment="1">
      <alignment horizontal="center" vertical="top" wrapText="1"/>
    </xf>
    <xf numFmtId="0" fontId="14" fillId="15" borderId="1" xfId="0" applyFont="1" applyFill="1" applyBorder="1" applyAlignment="1">
      <alignment horizontal="center" vertical="top" wrapText="1"/>
    </xf>
    <xf numFmtId="0" fontId="14" fillId="11" borderId="1" xfId="0" applyFont="1" applyFill="1" applyBorder="1" applyAlignment="1">
      <alignment horizontal="left" vertical="top" wrapText="1"/>
    </xf>
    <xf numFmtId="1" fontId="14" fillId="11" borderId="1" xfId="0" applyNumberFormat="1" applyFont="1" applyFill="1" applyBorder="1" applyAlignment="1">
      <alignment horizontal="center" vertical="top" wrapText="1"/>
    </xf>
    <xf numFmtId="0" fontId="14" fillId="11" borderId="1" xfId="0" applyFont="1" applyFill="1" applyBorder="1" applyAlignment="1">
      <alignment horizontal="center" vertical="top" wrapText="1"/>
    </xf>
    <xf numFmtId="0" fontId="14" fillId="11" borderId="1" xfId="0" applyNumberFormat="1" applyFont="1" applyFill="1" applyBorder="1" applyAlignment="1">
      <alignment horizontal="center" vertical="top" wrapText="1"/>
    </xf>
    <xf numFmtId="0" fontId="14" fillId="16" borderId="1" xfId="0" applyFont="1" applyFill="1" applyBorder="1" applyAlignment="1">
      <alignment horizontal="left" vertical="top" wrapText="1"/>
    </xf>
    <xf numFmtId="0" fontId="14" fillId="16" borderId="1" xfId="0" applyNumberFormat="1" applyFont="1" applyFill="1" applyBorder="1" applyAlignment="1">
      <alignment horizontal="center" vertical="top" wrapText="1"/>
    </xf>
    <xf numFmtId="0" fontId="14" fillId="16" borderId="1" xfId="0" applyFont="1" applyFill="1" applyBorder="1" applyAlignment="1">
      <alignment horizontal="center" vertical="top" wrapText="1"/>
    </xf>
    <xf numFmtId="0" fontId="14" fillId="16" borderId="1" xfId="0" applyFont="1" applyFill="1" applyBorder="1" applyAlignment="1">
      <alignment horizontal="center" vertical="center" wrapText="1"/>
    </xf>
    <xf numFmtId="0" fontId="16" fillId="16" borderId="1" xfId="0" applyFont="1" applyFill="1" applyBorder="1" applyAlignment="1">
      <alignment horizontal="center" vertical="top" wrapText="1"/>
    </xf>
    <xf numFmtId="0" fontId="14" fillId="16" borderId="1" xfId="0" applyFont="1" applyFill="1" applyBorder="1" applyAlignment="1">
      <alignment horizontal="left" vertical="center" wrapText="1"/>
    </xf>
    <xf numFmtId="0" fontId="14" fillId="13" borderId="1" xfId="0" applyFont="1" applyFill="1" applyBorder="1" applyAlignment="1">
      <alignment horizontal="left" vertical="top" wrapText="1"/>
    </xf>
    <xf numFmtId="0" fontId="14" fillId="13" borderId="1" xfId="0" applyFont="1" applyFill="1" applyBorder="1" applyAlignment="1">
      <alignment horizontal="left" vertical="center" wrapText="1"/>
    </xf>
    <xf numFmtId="0" fontId="14" fillId="0" borderId="7" xfId="0" applyFont="1" applyBorder="1" applyAlignment="1">
      <alignment vertical="center" wrapText="1"/>
    </xf>
    <xf numFmtId="1" fontId="14" fillId="16" borderId="1" xfId="0" applyNumberFormat="1" applyFont="1" applyFill="1" applyBorder="1" applyAlignment="1">
      <alignment horizontal="center" vertical="center" wrapText="1"/>
    </xf>
    <xf numFmtId="166" fontId="16" fillId="16" borderId="1" xfId="0" applyNumberFormat="1" applyFont="1" applyFill="1" applyBorder="1" applyAlignment="1">
      <alignment horizontal="center" vertical="top" wrapText="1"/>
    </xf>
    <xf numFmtId="0" fontId="29" fillId="12" borderId="1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center" vertical="center" wrapText="1"/>
    </xf>
    <xf numFmtId="1" fontId="29" fillId="12" borderId="1" xfId="0" applyNumberFormat="1" applyFont="1" applyFill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center" wrapText="1"/>
    </xf>
    <xf numFmtId="0" fontId="29" fillId="17" borderId="1" xfId="0" applyFont="1" applyFill="1" applyBorder="1" applyAlignment="1">
      <alignment horizontal="center" vertical="center"/>
    </xf>
    <xf numFmtId="0" fontId="13" fillId="12" borderId="7" xfId="0" applyFont="1" applyFill="1" applyBorder="1" applyAlignment="1">
      <alignment horizontal="center" vertical="center" wrapText="1"/>
    </xf>
    <xf numFmtId="1" fontId="32" fillId="12" borderId="1" xfId="0" applyNumberFormat="1" applyFont="1" applyFill="1" applyBorder="1" applyAlignment="1">
      <alignment horizontal="center" vertical="center" wrapText="1"/>
    </xf>
    <xf numFmtId="0" fontId="0" fillId="0" borderId="11" xfId="0" applyFill="1" applyBorder="1"/>
    <xf numFmtId="1" fontId="0" fillId="0" borderId="13" xfId="0" applyNumberFormat="1" applyFill="1" applyBorder="1"/>
    <xf numFmtId="0" fontId="0" fillId="0" borderId="13" xfId="0" applyBorder="1"/>
    <xf numFmtId="0" fontId="0" fillId="0" borderId="15" xfId="0" applyBorder="1"/>
    <xf numFmtId="0" fontId="0" fillId="0" borderId="31" xfId="0" applyBorder="1"/>
    <xf numFmtId="0" fontId="0" fillId="0" borderId="33" xfId="0" applyBorder="1"/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30" fillId="0" borderId="7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165" fontId="26" fillId="0" borderId="22" xfId="0" applyNumberFormat="1" applyFont="1" applyFill="1" applyBorder="1" applyAlignment="1">
      <alignment horizontal="center" vertical="center" wrapText="1"/>
    </xf>
    <xf numFmtId="165" fontId="26" fillId="0" borderId="23" xfId="0" applyNumberFormat="1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left" vertical="center" wrapText="1"/>
    </xf>
    <xf numFmtId="0" fontId="9" fillId="0" borderId="16" xfId="0" applyFont="1" applyFill="1" applyBorder="1" applyAlignment="1">
      <alignment horizontal="left" vertical="center" wrapText="1"/>
    </xf>
    <xf numFmtId="0" fontId="9" fillId="0" borderId="20" xfId="0" applyFont="1" applyFill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" fontId="34" fillId="14" borderId="11" xfId="0" applyNumberFormat="1" applyFont="1" applyFill="1" applyBorder="1" applyAlignment="1"/>
    <xf numFmtId="0" fontId="34" fillId="14" borderId="22" xfId="0" applyFont="1" applyFill="1" applyBorder="1"/>
    <xf numFmtId="1" fontId="13" fillId="14" borderId="1" xfId="0" applyNumberFormat="1" applyFont="1" applyFill="1" applyBorder="1" applyAlignment="1">
      <alignment horizontal="center" vertical="center"/>
    </xf>
    <xf numFmtId="1" fontId="13" fillId="14" borderId="15" xfId="0" applyNumberFormat="1" applyFont="1" applyFill="1" applyBorder="1" applyAlignment="1">
      <alignment horizontal="center" vertical="center"/>
    </xf>
    <xf numFmtId="0" fontId="13" fillId="14" borderId="32" xfId="0" applyFont="1" applyFill="1" applyBorder="1" applyAlignment="1">
      <alignment horizontal="center" vertical="center"/>
    </xf>
    <xf numFmtId="0" fontId="34" fillId="14" borderId="0" xfId="0" applyFont="1" applyFill="1" applyAlignment="1">
      <alignment vertical="center"/>
    </xf>
    <xf numFmtId="0" fontId="34" fillId="14" borderId="1" xfId="0" applyFont="1" applyFill="1" applyBorder="1" applyAlignment="1">
      <alignment vertical="center"/>
    </xf>
    <xf numFmtId="0" fontId="35" fillId="14" borderId="0" xfId="0" applyFont="1" applyFill="1" applyAlignment="1">
      <alignment vertical="center"/>
    </xf>
    <xf numFmtId="0" fontId="33" fillId="14" borderId="0" xfId="0" applyFont="1" applyFill="1" applyAlignment="1">
      <alignment vertical="center"/>
    </xf>
    <xf numFmtId="0" fontId="13" fillId="14" borderId="1" xfId="0" applyFont="1" applyFill="1" applyBorder="1" applyAlignment="1">
      <alignment horizontal="center" vertical="center"/>
    </xf>
    <xf numFmtId="0" fontId="33" fillId="14" borderId="7" xfId="0" applyFont="1" applyFill="1" applyBorder="1" applyAlignment="1">
      <alignment vertical="center"/>
    </xf>
    <xf numFmtId="0" fontId="34" fillId="14" borderId="23" xfId="0" applyFont="1" applyFill="1" applyBorder="1" applyAlignment="1">
      <alignment vertical="center"/>
    </xf>
    <xf numFmtId="1" fontId="33" fillId="14" borderId="34" xfId="0" applyNumberFormat="1" applyFont="1" applyFill="1" applyBorder="1" applyAlignment="1">
      <alignment horizontal="center" vertical="center"/>
    </xf>
    <xf numFmtId="1" fontId="33" fillId="14" borderId="30" xfId="0" applyNumberFormat="1" applyFont="1" applyFill="1" applyBorder="1" applyAlignment="1">
      <alignment horizontal="center" vertical="center"/>
    </xf>
    <xf numFmtId="1" fontId="33" fillId="14" borderId="35" xfId="0" applyNumberFormat="1" applyFont="1" applyFill="1" applyBorder="1" applyAlignment="1">
      <alignment horizontal="center" vertical="center"/>
    </xf>
    <xf numFmtId="1" fontId="33" fillId="14" borderId="0" xfId="0" applyNumberFormat="1" applyFont="1" applyFill="1" applyBorder="1" applyAlignment="1">
      <alignment horizontal="center" vertical="center"/>
    </xf>
    <xf numFmtId="1" fontId="33" fillId="14" borderId="36" xfId="0" applyNumberFormat="1" applyFont="1" applyFill="1" applyBorder="1" applyAlignment="1">
      <alignment horizontal="center" vertical="center"/>
    </xf>
    <xf numFmtId="1" fontId="33" fillId="14" borderId="27" xfId="0" applyNumberFormat="1" applyFont="1" applyFill="1" applyBorder="1" applyAlignment="1">
      <alignment horizontal="center" vertical="center"/>
    </xf>
    <xf numFmtId="165" fontId="13" fillId="14" borderId="12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1" fontId="0" fillId="0" borderId="19" xfId="0" applyNumberFormat="1" applyBorder="1" applyAlignment="1">
      <alignment horizontal="center" vertical="center" wrapText="1"/>
    </xf>
    <xf numFmtId="1" fontId="0" fillId="0" borderId="20" xfId="0" applyNumberFormat="1" applyBorder="1" applyAlignment="1">
      <alignment horizontal="center" vertical="center" wrapText="1"/>
    </xf>
    <xf numFmtId="1" fontId="0" fillId="0" borderId="16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 wrapText="1"/>
    </xf>
    <xf numFmtId="1" fontId="0" fillId="0" borderId="18" xfId="0" applyNumberFormat="1" applyBorder="1" applyAlignment="1">
      <alignment horizontal="center" vertical="center"/>
    </xf>
    <xf numFmtId="1" fontId="0" fillId="0" borderId="19" xfId="0" applyNumberFormat="1" applyBorder="1" applyAlignment="1">
      <alignment horizontal="center" vertical="center"/>
    </xf>
    <xf numFmtId="1" fontId="0" fillId="0" borderId="20" xfId="0" applyNumberFormat="1" applyBorder="1" applyAlignment="1">
      <alignment horizontal="center" vertical="center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7" fillId="7" borderId="13" xfId="1" applyFont="1" applyFill="1" applyBorder="1" applyAlignment="1">
      <alignment horizontal="center" vertical="center"/>
    </xf>
    <xf numFmtId="0" fontId="17" fillId="7" borderId="11" xfId="1" applyFont="1" applyFill="1" applyBorder="1" applyAlignment="1">
      <alignment horizontal="center" vertical="center"/>
    </xf>
    <xf numFmtId="0" fontId="27" fillId="9" borderId="3" xfId="0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34" fillId="14" borderId="0" xfId="0" applyFont="1" applyFill="1" applyAlignment="1">
      <alignment horizontal="center" vertical="center"/>
    </xf>
    <xf numFmtId="0" fontId="34" fillId="14" borderId="7" xfId="0" applyFont="1" applyFill="1" applyBorder="1" applyAlignment="1">
      <alignment horizontal="center" vertical="center"/>
    </xf>
    <xf numFmtId="0" fontId="17" fillId="7" borderId="10" xfId="1" applyFont="1" applyFill="1" applyBorder="1" applyAlignment="1">
      <alignment horizontal="center" vertical="center"/>
    </xf>
    <xf numFmtId="165" fontId="36" fillId="14" borderId="1" xfId="0" applyNumberFormat="1" applyFont="1" applyFill="1" applyBorder="1" applyAlignment="1">
      <alignment horizontal="center" vertical="center"/>
    </xf>
    <xf numFmtId="0" fontId="36" fillId="14" borderId="1" xfId="0" applyFont="1" applyFill="1" applyBorder="1" applyAlignment="1">
      <alignment horizontal="center" vertical="center"/>
    </xf>
    <xf numFmtId="0" fontId="17" fillId="7" borderId="12" xfId="1" applyFont="1" applyFill="1" applyBorder="1" applyAlignment="1">
      <alignment horizontal="center" vertical="center"/>
    </xf>
    <xf numFmtId="0" fontId="17" fillId="7" borderId="8" xfId="1" applyFont="1" applyFill="1" applyBorder="1" applyAlignment="1">
      <alignment horizontal="center" vertical="center"/>
    </xf>
    <xf numFmtId="0" fontId="17" fillId="7" borderId="14" xfId="1" applyFont="1" applyFill="1" applyBorder="1" applyAlignment="1">
      <alignment horizontal="center" vertical="center"/>
    </xf>
    <xf numFmtId="0" fontId="17" fillId="7" borderId="21" xfId="1" applyFont="1" applyFill="1" applyBorder="1" applyAlignment="1">
      <alignment horizontal="center" vertical="center"/>
    </xf>
    <xf numFmtId="0" fontId="14" fillId="15" borderId="13" xfId="0" applyFont="1" applyFill="1" applyBorder="1" applyAlignment="1">
      <alignment horizontal="center" vertical="top" wrapText="1"/>
    </xf>
    <xf numFmtId="0" fontId="14" fillId="15" borderId="10" xfId="0" applyFont="1" applyFill="1" applyBorder="1" applyAlignment="1">
      <alignment horizontal="center" vertical="top" wrapText="1"/>
    </xf>
    <xf numFmtId="0" fontId="14" fillId="15" borderId="11" xfId="0" applyFont="1" applyFill="1" applyBorder="1" applyAlignment="1">
      <alignment horizontal="center" vertical="top" wrapText="1"/>
    </xf>
    <xf numFmtId="0" fontId="14" fillId="11" borderId="13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14" fillId="11" borderId="11" xfId="0" applyFont="1" applyFill="1" applyBorder="1" applyAlignment="1">
      <alignment horizontal="center" vertical="top" wrapText="1"/>
    </xf>
    <xf numFmtId="0" fontId="14" fillId="16" borderId="13" xfId="0" applyFont="1" applyFill="1" applyBorder="1" applyAlignment="1">
      <alignment horizontal="center" vertical="top" wrapText="1"/>
    </xf>
    <xf numFmtId="0" fontId="14" fillId="16" borderId="10" xfId="0" applyFont="1" applyFill="1" applyBorder="1" applyAlignment="1">
      <alignment horizontal="center" vertical="top" wrapText="1"/>
    </xf>
    <xf numFmtId="0" fontId="14" fillId="16" borderId="11" xfId="0" applyFont="1" applyFill="1" applyBorder="1" applyAlignment="1">
      <alignment horizontal="center" vertical="top" wrapText="1"/>
    </xf>
    <xf numFmtId="0" fontId="14" fillId="15" borderId="13" xfId="0" applyFont="1" applyFill="1" applyBorder="1" applyAlignment="1">
      <alignment horizontal="center" vertical="center" wrapText="1"/>
    </xf>
    <xf numFmtId="0" fontId="14" fillId="15" borderId="10" xfId="0" applyFont="1" applyFill="1" applyBorder="1" applyAlignment="1">
      <alignment horizontal="center" vertical="center" wrapText="1"/>
    </xf>
    <xf numFmtId="0" fontId="14" fillId="15" borderId="11" xfId="0" applyFont="1" applyFill="1" applyBorder="1" applyAlignment="1">
      <alignment horizontal="center" vertical="center" wrapText="1"/>
    </xf>
    <xf numFmtId="1" fontId="14" fillId="11" borderId="13" xfId="0" applyNumberFormat="1" applyFont="1" applyFill="1" applyBorder="1" applyAlignment="1">
      <alignment horizontal="center" vertical="center" wrapText="1"/>
    </xf>
    <xf numFmtId="1" fontId="14" fillId="11" borderId="10" xfId="0" applyNumberFormat="1" applyFont="1" applyFill="1" applyBorder="1" applyAlignment="1">
      <alignment horizontal="center" vertical="center" wrapText="1"/>
    </xf>
    <xf numFmtId="1" fontId="14" fillId="11" borderId="11" xfId="0" applyNumberFormat="1" applyFont="1" applyFill="1" applyBorder="1" applyAlignment="1">
      <alignment horizontal="center" vertical="center" wrapText="1"/>
    </xf>
    <xf numFmtId="1" fontId="14" fillId="15" borderId="13" xfId="0" applyNumberFormat="1" applyFont="1" applyFill="1" applyBorder="1" applyAlignment="1">
      <alignment horizontal="center" vertical="center" wrapText="1"/>
    </xf>
    <xf numFmtId="1" fontId="14" fillId="15" borderId="10" xfId="0" applyNumberFormat="1" applyFont="1" applyFill="1" applyBorder="1" applyAlignment="1">
      <alignment horizontal="center" vertical="center" wrapText="1"/>
    </xf>
    <xf numFmtId="1" fontId="14" fillId="15" borderId="11" xfId="0" applyNumberFormat="1" applyFont="1" applyFill="1" applyBorder="1" applyAlignment="1">
      <alignment horizontal="center" vertical="center" wrapText="1"/>
    </xf>
    <xf numFmtId="0" fontId="14" fillId="16" borderId="13" xfId="0" applyFont="1" applyFill="1" applyBorder="1" applyAlignment="1">
      <alignment horizontal="center" vertical="center" wrapText="1"/>
    </xf>
    <xf numFmtId="0" fontId="14" fillId="16" borderId="10" xfId="0" applyFont="1" applyFill="1" applyBorder="1" applyAlignment="1">
      <alignment horizontal="center" vertical="center" wrapText="1"/>
    </xf>
    <xf numFmtId="0" fontId="14" fillId="16" borderId="11" xfId="0" applyFont="1" applyFill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4" fillId="11" borderId="10" xfId="0" applyFont="1" applyFill="1" applyBorder="1" applyAlignment="1">
      <alignment horizontal="center" vertical="center" wrapText="1"/>
    </xf>
    <xf numFmtId="166" fontId="14" fillId="15" borderId="13" xfId="0" applyNumberFormat="1" applyFont="1" applyFill="1" applyBorder="1" applyAlignment="1">
      <alignment horizontal="center" vertical="center" wrapText="1"/>
    </xf>
    <xf numFmtId="166" fontId="14" fillId="15" borderId="10" xfId="0" applyNumberFormat="1" applyFont="1" applyFill="1" applyBorder="1" applyAlignment="1">
      <alignment horizontal="center" vertical="center" wrapText="1"/>
    </xf>
    <xf numFmtId="166" fontId="14" fillId="15" borderId="11" xfId="0" applyNumberFormat="1" applyFont="1" applyFill="1" applyBorder="1" applyAlignment="1">
      <alignment horizontal="center" vertical="center" wrapText="1"/>
    </xf>
    <xf numFmtId="166" fontId="14" fillId="11" borderId="13" xfId="0" applyNumberFormat="1" applyFont="1" applyFill="1" applyBorder="1" applyAlignment="1">
      <alignment horizontal="center" vertical="center" wrapText="1"/>
    </xf>
    <xf numFmtId="166" fontId="14" fillId="11" borderId="10" xfId="0" applyNumberFormat="1" applyFont="1" applyFill="1" applyBorder="1" applyAlignment="1">
      <alignment horizontal="center" vertical="center" wrapText="1"/>
    </xf>
    <xf numFmtId="166" fontId="14" fillId="11" borderId="11" xfId="0" applyNumberFormat="1" applyFont="1" applyFill="1" applyBorder="1" applyAlignment="1">
      <alignment horizontal="center" vertical="center" wrapText="1"/>
    </xf>
    <xf numFmtId="166" fontId="14" fillId="16" borderId="13" xfId="0" applyNumberFormat="1" applyFont="1" applyFill="1" applyBorder="1" applyAlignment="1">
      <alignment horizontal="center" vertical="center" wrapText="1"/>
    </xf>
    <xf numFmtId="166" fontId="14" fillId="16" borderId="10" xfId="0" applyNumberFormat="1" applyFont="1" applyFill="1" applyBorder="1" applyAlignment="1">
      <alignment horizontal="center" vertical="center" wrapText="1"/>
    </xf>
    <xf numFmtId="166" fontId="14" fillId="16" borderId="11" xfId="0" applyNumberFormat="1" applyFont="1" applyFill="1" applyBorder="1" applyAlignment="1">
      <alignment horizontal="center" vertical="center" wrapText="1"/>
    </xf>
    <xf numFmtId="166" fontId="14" fillId="15" borderId="13" xfId="0" applyNumberFormat="1" applyFont="1" applyFill="1" applyBorder="1" applyAlignment="1">
      <alignment horizontal="center" vertical="center"/>
    </xf>
    <xf numFmtId="166" fontId="14" fillId="15" borderId="10" xfId="0" applyNumberFormat="1" applyFont="1" applyFill="1" applyBorder="1" applyAlignment="1">
      <alignment horizontal="center" vertical="center"/>
    </xf>
    <xf numFmtId="166" fontId="14" fillId="15" borderId="11" xfId="0" applyNumberFormat="1" applyFont="1" applyFill="1" applyBorder="1" applyAlignment="1">
      <alignment horizontal="center" vertical="center"/>
    </xf>
    <xf numFmtId="1" fontId="33" fillId="14" borderId="29" xfId="0" applyNumberFormat="1" applyFont="1" applyFill="1" applyBorder="1" applyAlignment="1">
      <alignment horizontal="center" vertical="center"/>
    </xf>
    <xf numFmtId="1" fontId="33" fillId="14" borderId="30" xfId="0" applyNumberFormat="1" applyFont="1" applyFill="1" applyBorder="1" applyAlignment="1">
      <alignment horizontal="center" vertical="center"/>
    </xf>
    <xf numFmtId="1" fontId="33" fillId="14" borderId="6" xfId="0" applyNumberFormat="1" applyFont="1" applyFill="1" applyBorder="1" applyAlignment="1">
      <alignment horizontal="center" vertical="center"/>
    </xf>
    <xf numFmtId="1" fontId="33" fillId="14" borderId="3" xfId="0" applyNumberFormat="1" applyFont="1" applyFill="1" applyBorder="1" applyAlignment="1">
      <alignment horizontal="center" vertical="center"/>
    </xf>
    <xf numFmtId="1" fontId="33" fillId="14" borderId="0" xfId="0" applyNumberFormat="1" applyFont="1" applyFill="1" applyBorder="1" applyAlignment="1">
      <alignment horizontal="center" vertical="center"/>
    </xf>
    <xf numFmtId="1" fontId="33" fillId="14" borderId="4" xfId="0" applyNumberFormat="1" applyFont="1" applyFill="1" applyBorder="1" applyAlignment="1">
      <alignment horizontal="center" vertical="center"/>
    </xf>
    <xf numFmtId="1" fontId="33" fillId="14" borderId="26" xfId="0" applyNumberFormat="1" applyFont="1" applyFill="1" applyBorder="1" applyAlignment="1">
      <alignment horizontal="center" vertical="center"/>
    </xf>
    <xf numFmtId="1" fontId="33" fillId="14" borderId="27" xfId="0" applyNumberFormat="1" applyFont="1" applyFill="1" applyBorder="1" applyAlignment="1">
      <alignment horizontal="center" vertical="center"/>
    </xf>
    <xf numFmtId="1" fontId="33" fillId="14" borderId="28" xfId="0" applyNumberFormat="1" applyFont="1" applyFill="1" applyBorder="1" applyAlignment="1">
      <alignment horizontal="center" vertical="center"/>
    </xf>
    <xf numFmtId="0" fontId="11" fillId="8" borderId="12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26" fillId="14" borderId="1" xfId="0" applyFont="1" applyFill="1" applyBorder="1" applyAlignment="1">
      <alignment horizontal="center" vertical="center" wrapText="1"/>
    </xf>
    <xf numFmtId="0" fontId="26" fillId="14" borderId="1" xfId="0" applyFont="1" applyFill="1" applyBorder="1" applyAlignment="1">
      <alignment horizontal="center" vertical="center" wrapText="1"/>
    </xf>
    <xf numFmtId="165" fontId="26" fillId="14" borderId="1" xfId="0" applyNumberFormat="1" applyFont="1" applyFill="1" applyBorder="1" applyAlignment="1">
      <alignment horizontal="center" vertical="center" wrapText="1"/>
    </xf>
    <xf numFmtId="0" fontId="31" fillId="14" borderId="2" xfId="0" applyFont="1" applyFill="1" applyBorder="1" applyAlignment="1">
      <alignment horizontal="center" vertical="center" wrapText="1"/>
    </xf>
    <xf numFmtId="0" fontId="31" fillId="14" borderId="9" xfId="0" applyFont="1" applyFill="1" applyBorder="1" applyAlignment="1">
      <alignment horizontal="center" vertical="center" wrapText="1"/>
    </xf>
    <xf numFmtId="0" fontId="31" fillId="14" borderId="37" xfId="0" applyFont="1" applyFill="1" applyBorder="1" applyAlignment="1">
      <alignment horizontal="center" vertical="center" wrapText="1"/>
    </xf>
    <xf numFmtId="0" fontId="31" fillId="14" borderId="22" xfId="0" applyFont="1" applyFill="1" applyBorder="1" applyAlignment="1">
      <alignment horizontal="center" vertical="center" wrapText="1"/>
    </xf>
    <xf numFmtId="0" fontId="31" fillId="14" borderId="7" xfId="0" applyFont="1" applyFill="1" applyBorder="1" applyAlignment="1">
      <alignment horizontal="center" vertical="center" wrapText="1"/>
    </xf>
    <xf numFmtId="0" fontId="31" fillId="14" borderId="23" xfId="0" applyFont="1" applyFill="1" applyBorder="1" applyAlignment="1">
      <alignment horizontal="center" vertical="center" wrapText="1"/>
    </xf>
    <xf numFmtId="0" fontId="14" fillId="14" borderId="2" xfId="0" applyFont="1" applyFill="1" applyBorder="1" applyAlignment="1">
      <alignment horizontal="center" vertical="center" wrapText="1"/>
    </xf>
    <xf numFmtId="0" fontId="14" fillId="14" borderId="9" xfId="0" applyFont="1" applyFill="1" applyBorder="1" applyAlignment="1">
      <alignment horizontal="center" vertical="center" wrapText="1"/>
    </xf>
    <xf numFmtId="0" fontId="14" fillId="14" borderId="37" xfId="0" applyFont="1" applyFill="1" applyBorder="1" applyAlignment="1">
      <alignment horizontal="center" vertical="center" wrapText="1"/>
    </xf>
    <xf numFmtId="0" fontId="14" fillId="14" borderId="22" xfId="0" applyFont="1" applyFill="1" applyBorder="1" applyAlignment="1">
      <alignment horizontal="center" vertical="center" wrapText="1"/>
    </xf>
    <xf numFmtId="0" fontId="14" fillId="14" borderId="7" xfId="0" applyFont="1" applyFill="1" applyBorder="1" applyAlignment="1">
      <alignment horizontal="center" vertical="center" wrapText="1"/>
    </xf>
    <xf numFmtId="0" fontId="14" fillId="14" borderId="23" xfId="0" applyFont="1" applyFill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1">
    <dxf>
      <font>
        <strike val="0"/>
        <outline val="0"/>
        <shadow val="0"/>
        <u val="none"/>
        <vertAlign val="baseline"/>
        <color theme="0"/>
      </font>
      <fill>
        <patternFill>
          <fgColor indexed="64"/>
          <bgColor theme="8"/>
        </patternFill>
      </fill>
    </dxf>
  </dxfs>
  <tableStyles count="0" defaultTableStyle="TableStyleMedium2" defaultPivotStyle="PivotStyleLight16"/>
  <colors>
    <mruColors>
      <color rgb="FFF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40" b="1" i="0" u="none" strike="noStrike" kern="1200" cap="all" spc="5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普通处理</a:t>
            </a:r>
            <a:r>
              <a:rPr lang="zh-CN"/>
              <a:t> </a:t>
            </a:r>
            <a:r>
              <a:rPr lang="en-US"/>
              <a:t>-</a:t>
            </a:r>
            <a:r>
              <a:rPr lang="zh-CN"/>
              <a:t> </a:t>
            </a:r>
            <a:r>
              <a:rPr lang="en-US"/>
              <a:t>7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40" b="1" i="0" u="none" strike="noStrike" kern="1200" cap="all" spc="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'7 days DataViz'!$C$10</c:f>
              <c:strCache>
                <c:ptCount val="1"/>
                <c:pt idx="0">
                  <c:v>数量/day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shade val="76000"/>
                  </a:schemeClr>
                </a:gs>
                <a:gs pos="75000">
                  <a:schemeClr val="accent1">
                    <a:shade val="76000"/>
                    <a:lumMod val="60000"/>
                    <a:lumOff val="40000"/>
                  </a:schemeClr>
                </a:gs>
                <a:gs pos="51000">
                  <a:schemeClr val="accent1">
                    <a:shade val="76000"/>
                    <a:alpha val="75000"/>
                  </a:schemeClr>
                </a:gs>
                <a:gs pos="100000">
                  <a:schemeClr val="accent1">
                    <a:shade val="76000"/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 days DataViz'!$B$11:$B$19</c:f>
              <c:strCache>
                <c:ptCount val="9"/>
                <c:pt idx="0">
                  <c:v>胶原玫瑰花(7days)(标准)</c:v>
                </c:pt>
                <c:pt idx="1">
                  <c:v>椰奶红枣花(7days)(标准)</c:v>
                </c:pt>
                <c:pt idx="2">
                  <c:v>招牌鲜(7days)(无糖)</c:v>
                </c:pt>
                <c:pt idx="3">
                  <c:v>伯爵奶茶(7days)(无糖)</c:v>
                </c:pt>
                <c:pt idx="4">
                  <c:v>招牌鲜(7days)(标准)</c:v>
                </c:pt>
                <c:pt idx="5">
                  <c:v>伯爵奶茶(7days)(标准)</c:v>
                </c:pt>
                <c:pt idx="6">
                  <c:v>梦幻星空(7days)(标准)</c:v>
                </c:pt>
                <c:pt idx="7">
                  <c:v>黑枸杞玫瑰(7days)(标准)</c:v>
                </c:pt>
                <c:pt idx="8">
                  <c:v>梦幻星空(7days)(无糖)</c:v>
                </c:pt>
              </c:strCache>
            </c:strRef>
          </c:cat>
          <c:val>
            <c:numRef>
              <c:f>'7 days DataViz'!$C$11:$C$19</c:f>
              <c:numCache>
                <c:formatCode>0.000</c:formatCode>
                <c:ptCount val="9"/>
                <c:pt idx="0">
                  <c:v>0.7142857142857143</c:v>
                </c:pt>
                <c:pt idx="1">
                  <c:v>0.8571428571428571</c:v>
                </c:pt>
                <c:pt idx="2">
                  <c:v>0.5714285714285714</c:v>
                </c:pt>
                <c:pt idx="3">
                  <c:v>0.2857142857142857</c:v>
                </c:pt>
                <c:pt idx="4">
                  <c:v>1.4285714285714286</c:v>
                </c:pt>
                <c:pt idx="5">
                  <c:v>0.5714285714285714</c:v>
                </c:pt>
                <c:pt idx="6">
                  <c:v>0.5714285714285714</c:v>
                </c:pt>
                <c:pt idx="7">
                  <c:v>0.2857142857142857</c:v>
                </c:pt>
                <c:pt idx="8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A-824D-A2A1-31265BB118B5}"/>
            </c:ext>
          </c:extLst>
        </c:ser>
        <c:ser>
          <c:idx val="1"/>
          <c:order val="1"/>
          <c:tx>
            <c:strRef>
              <c:f>'7 days DataViz'!$D$10</c:f>
              <c:strCache>
                <c:ptCount val="1"/>
                <c:pt idx="0">
                  <c:v>数量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tint val="77000"/>
                  </a:schemeClr>
                </a:gs>
                <a:gs pos="75000">
                  <a:schemeClr val="accent1">
                    <a:tint val="77000"/>
                    <a:lumMod val="60000"/>
                    <a:lumOff val="40000"/>
                  </a:schemeClr>
                </a:gs>
                <a:gs pos="51000">
                  <a:schemeClr val="accent1">
                    <a:tint val="77000"/>
                    <a:alpha val="75000"/>
                  </a:schemeClr>
                </a:gs>
                <a:gs pos="100000">
                  <a:schemeClr val="accent1">
                    <a:tint val="77000"/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/>
              <a:lstStyle/>
              <a:p>
                <a:pPr>
                  <a:defRPr lang="en-US" sz="12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 days DataViz'!$B$11:$B$19</c:f>
              <c:strCache>
                <c:ptCount val="9"/>
                <c:pt idx="0">
                  <c:v>胶原玫瑰花(7days)(标准)</c:v>
                </c:pt>
                <c:pt idx="1">
                  <c:v>椰奶红枣花(7days)(标准)</c:v>
                </c:pt>
                <c:pt idx="2">
                  <c:v>招牌鲜(7days)(无糖)</c:v>
                </c:pt>
                <c:pt idx="3">
                  <c:v>伯爵奶茶(7days)(无糖)</c:v>
                </c:pt>
                <c:pt idx="4">
                  <c:v>招牌鲜(7days)(标准)</c:v>
                </c:pt>
                <c:pt idx="5">
                  <c:v>伯爵奶茶(7days)(标准)</c:v>
                </c:pt>
                <c:pt idx="6">
                  <c:v>梦幻星空(7days)(标准)</c:v>
                </c:pt>
                <c:pt idx="7">
                  <c:v>黑枸杞玫瑰(7days)(标准)</c:v>
                </c:pt>
                <c:pt idx="8">
                  <c:v>梦幻星空(7days)(无糖)</c:v>
                </c:pt>
              </c:strCache>
            </c:strRef>
          </c:cat>
          <c:val>
            <c:numRef>
              <c:f>'7 days DataViz'!$D$11:$D$19</c:f>
              <c:numCache>
                <c:formatCode>General</c:formatCode>
                <c:ptCount val="9"/>
                <c:pt idx="0">
                  <c:v>5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10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5A-824D-A2A1-31265BB118B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43341920"/>
        <c:axId val="363147456"/>
      </c:barChart>
      <c:catAx>
        <c:axId val="343341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147456"/>
        <c:crosses val="autoZero"/>
        <c:auto val="1"/>
        <c:lblAlgn val="ctr"/>
        <c:lblOffset val="100"/>
        <c:noMultiLvlLbl val="0"/>
      </c:catAx>
      <c:valAx>
        <c:axId val="36314745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3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764755069333098"/>
          <c:y val="0.432324471476076"/>
          <c:w val="0.127871355179557"/>
          <c:h val="0.1110294801771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glow rad="254000">
        <a:schemeClr val="accent5">
          <a:alpha val="40000"/>
        </a:schemeClr>
      </a:glow>
      <a:softEdge rad="88900"/>
    </a:effectLst>
  </c:spPr>
  <c:txPr>
    <a:bodyPr/>
    <a:lstStyle/>
    <a:p>
      <a:pPr>
        <a:defRPr lang="en-US" sz="1200" baseline="0">
          <a:solidFill>
            <a:schemeClr val="dk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cap="all" spc="5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特殊处理</a:t>
            </a:r>
            <a:r>
              <a:rPr lang="zh-CN"/>
              <a:t> </a:t>
            </a:r>
            <a:r>
              <a:rPr lang="en-US"/>
              <a:t>-</a:t>
            </a:r>
            <a:r>
              <a:rPr lang="zh-CN"/>
              <a:t> </a:t>
            </a:r>
            <a:r>
              <a:rPr lang="en-US"/>
              <a:t>7</a:t>
            </a:r>
            <a:r>
              <a:rPr lang="zh-CN"/>
              <a:t> </a:t>
            </a:r>
            <a:r>
              <a:rPr lang="en-US"/>
              <a:t>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800" b="1" i="0" u="none" strike="noStrike" kern="1200" cap="all" spc="5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'7 days DataViz'!$C$37</c:f>
              <c:strCache>
                <c:ptCount val="1"/>
                <c:pt idx="0">
                  <c:v>数量/day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shade val="76000"/>
                  </a:schemeClr>
                </a:gs>
                <a:gs pos="75000">
                  <a:schemeClr val="accent4">
                    <a:shade val="76000"/>
                    <a:lumMod val="60000"/>
                    <a:lumOff val="40000"/>
                  </a:schemeClr>
                </a:gs>
                <a:gs pos="51000">
                  <a:schemeClr val="accent4">
                    <a:shade val="76000"/>
                    <a:alpha val="75000"/>
                  </a:schemeClr>
                </a:gs>
                <a:gs pos="100000">
                  <a:schemeClr val="accent4">
                    <a:shade val="76000"/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 days DataViz'!$B$38:$B$39</c:f>
              <c:strCache>
                <c:ptCount val="2"/>
                <c:pt idx="0">
                  <c:v>黑枸杞玫瑰(7days)(标准)</c:v>
                </c:pt>
                <c:pt idx="1">
                  <c:v>招牌鲜(7days)(标准)</c:v>
                </c:pt>
              </c:strCache>
            </c:strRef>
          </c:cat>
          <c:val>
            <c:numRef>
              <c:f>'7 days DataViz'!$C$38:$C$39</c:f>
              <c:numCache>
                <c:formatCode>0.000</c:formatCode>
                <c:ptCount val="2"/>
                <c:pt idx="0">
                  <c:v>0.42857142857142855</c:v>
                </c:pt>
                <c:pt idx="1">
                  <c:v>0.42857142857142855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7C-4149-9B83-B0CB087B64AE}"/>
            </c:ext>
          </c:extLst>
        </c:ser>
        <c:ser>
          <c:idx val="1"/>
          <c:order val="1"/>
          <c:tx>
            <c:strRef>
              <c:f>'7 days DataViz'!$D$37</c:f>
              <c:strCache>
                <c:ptCount val="1"/>
                <c:pt idx="0">
                  <c:v>数量</c:v>
                </c:pt>
              </c:strCache>
            </c:strRef>
          </c:tx>
          <c:spPr>
            <a:gradFill flip="none" rotWithShape="1">
              <a:gsLst>
                <a:gs pos="0">
                  <a:schemeClr val="accent4">
                    <a:tint val="77000"/>
                  </a:schemeClr>
                </a:gs>
                <a:gs pos="75000">
                  <a:schemeClr val="accent4">
                    <a:tint val="77000"/>
                    <a:lumMod val="60000"/>
                    <a:lumOff val="40000"/>
                  </a:schemeClr>
                </a:gs>
                <a:gs pos="51000">
                  <a:schemeClr val="accent4">
                    <a:tint val="77000"/>
                    <a:alpha val="75000"/>
                  </a:schemeClr>
                </a:gs>
                <a:gs pos="100000">
                  <a:schemeClr val="accent4">
                    <a:tint val="77000"/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'7 days DataViz'!$B$38:$B$39</c:f>
              <c:strCache>
                <c:ptCount val="2"/>
                <c:pt idx="0">
                  <c:v>黑枸杞玫瑰(7days)(标准)</c:v>
                </c:pt>
                <c:pt idx="1">
                  <c:v>招牌鲜(7days)(标准)</c:v>
                </c:pt>
              </c:strCache>
            </c:strRef>
          </c:cat>
          <c:val>
            <c:numRef>
              <c:f>'7 days DataViz'!$D$38:$D$39</c:f>
              <c:numCache>
                <c:formatCode>General</c:formatCode>
                <c:ptCount val="2"/>
                <c:pt idx="0">
                  <c:v>3</c:v>
                </c:pt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7C-4149-9B83-B0CB087B64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68805984"/>
        <c:axId val="601103728"/>
      </c:barChart>
      <c:catAx>
        <c:axId val="368805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2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1103728"/>
        <c:crosses val="autoZero"/>
        <c:auto val="1"/>
        <c:lblAlgn val="ctr"/>
        <c:lblOffset val="100"/>
        <c:noMultiLvlLbl val="0"/>
      </c:catAx>
      <c:valAx>
        <c:axId val="6011037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805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448041348208425"/>
          <c:y val="0.40219788462010969"/>
          <c:w val="0.13020960721158673"/>
          <c:h val="0.25691972858788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>
      <a:glow rad="254000">
        <a:schemeClr val="accent2">
          <a:alpha val="40000"/>
        </a:schemeClr>
      </a:glow>
      <a:softEdge rad="88900"/>
    </a:effectLst>
  </c:spPr>
  <c:txPr>
    <a:bodyPr/>
    <a:lstStyle/>
    <a:p>
      <a:pPr>
        <a:defRPr lang="en-US">
          <a:solidFill>
            <a:schemeClr val="dk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164654</xdr:colOff>
      <xdr:row>3</xdr:row>
      <xdr:rowOff>239621</xdr:rowOff>
    </xdr:from>
    <xdr:to>
      <xdr:col>13</xdr:col>
      <xdr:colOff>934528</xdr:colOff>
      <xdr:row>9</xdr:row>
      <xdr:rowOff>167735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2881590" y="1382395"/>
          <a:ext cx="2937510" cy="2214245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  <a:latin typeface="+mn-lt"/>
            </a:rPr>
            <a:t>得到相应表格</a:t>
          </a:r>
          <a:r>
            <a:rPr lang="zh-CN" altLang="en-US" sz="2000">
              <a:solidFill>
                <a:schemeClr val="tx1"/>
              </a:solidFill>
              <a:latin typeface="+mn-lt"/>
            </a:rPr>
            <a:t>，</a:t>
          </a:r>
          <a:r>
            <a:rPr lang="en-US" sz="2000">
              <a:solidFill>
                <a:schemeClr val="tx1"/>
              </a:solidFill>
              <a:latin typeface="+mn-lt"/>
            </a:rPr>
            <a:t>为后续工作做准备</a:t>
          </a:r>
        </a:p>
      </xdr:txBody>
    </xdr:sp>
    <xdr:clientData/>
  </xdr:twoCellAnchor>
  <xdr:twoCellAnchor>
    <xdr:from>
      <xdr:col>2</xdr:col>
      <xdr:colOff>191698</xdr:colOff>
      <xdr:row>3</xdr:row>
      <xdr:rowOff>359433</xdr:rowOff>
    </xdr:from>
    <xdr:to>
      <xdr:col>2</xdr:col>
      <xdr:colOff>2372264</xdr:colOff>
      <xdr:row>9</xdr:row>
      <xdr:rowOff>23962</xdr:rowOff>
    </xdr:to>
    <xdr:sp macro="" textlink="">
      <xdr:nvSpPr>
        <xdr:cNvPr id="6" name="Right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4456981" y="1509622"/>
          <a:ext cx="2180566" cy="1964906"/>
        </a:xfrm>
        <a:prstGeom prst="rightArrow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去除文字里的空格</a:t>
          </a:r>
        </a:p>
      </xdr:txBody>
    </xdr:sp>
    <xdr:clientData/>
  </xdr:twoCellAnchor>
  <xdr:twoCellAnchor>
    <xdr:from>
      <xdr:col>5</xdr:col>
      <xdr:colOff>167736</xdr:colOff>
      <xdr:row>3</xdr:row>
      <xdr:rowOff>71888</xdr:rowOff>
    </xdr:from>
    <xdr:to>
      <xdr:col>5</xdr:col>
      <xdr:colOff>2779623</xdr:colOff>
      <xdr:row>10</xdr:row>
      <xdr:rowOff>359434</xdr:rowOff>
    </xdr:to>
    <xdr:sp macro="" textlink="">
      <xdr:nvSpPr>
        <xdr:cNvPr id="7" name="Right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1343640" y="1214755"/>
          <a:ext cx="2611755" cy="2954655"/>
        </a:xfrm>
        <a:prstGeom prst="rightArrow">
          <a:avLst>
            <a:gd name="adj1" fmla="val 50000"/>
            <a:gd name="adj2" fmla="val 50000"/>
          </a:avLst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chemeClr val="tx1"/>
              </a:solidFill>
            </a:rPr>
            <a:t>用filter分开"普通处理"和"特殊处理"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47625</xdr:rowOff>
    </xdr:from>
    <xdr:to>
      <xdr:col>3</xdr:col>
      <xdr:colOff>1099468</xdr:colOff>
      <xdr:row>3</xdr:row>
      <xdr:rowOff>317500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0250" y="238125"/>
          <a:ext cx="4687218" cy="984250"/>
        </a:xfrm>
        <a:prstGeom prst="rect">
          <a:avLst/>
        </a:prstGeom>
      </xdr:spPr>
    </xdr:pic>
    <xdr:clientData/>
  </xdr:twoCellAnchor>
  <xdr:twoCellAnchor>
    <xdr:from>
      <xdr:col>15</xdr:col>
      <xdr:colOff>1</xdr:colOff>
      <xdr:row>3</xdr:row>
      <xdr:rowOff>365124</xdr:rowOff>
    </xdr:from>
    <xdr:to>
      <xdr:col>16</xdr:col>
      <xdr:colOff>15875</xdr:colOff>
      <xdr:row>8</xdr:row>
      <xdr:rowOff>301625</xdr:rowOff>
    </xdr:to>
    <xdr:sp macro="" textlink="">
      <xdr:nvSpPr>
        <xdr:cNvPr id="3" name="Text Box 14">
          <a:extLst>
            <a:ext uri="{FF2B5EF4-FFF2-40B4-BE49-F238E27FC236}">
              <a16:creationId xmlns:a16="http://schemas.microsoft.com/office/drawing/2014/main" id="{75C11DCD-F11F-4644-992B-3D71A8C99A87}"/>
            </a:ext>
          </a:extLst>
        </xdr:cNvPr>
        <xdr:cNvSpPr txBox="1"/>
      </xdr:nvSpPr>
      <xdr:spPr>
        <a:xfrm>
          <a:off x="18319751" y="1428749"/>
          <a:ext cx="2460624" cy="2190751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600" b="1">
              <a:solidFill>
                <a:schemeClr val="bg1"/>
              </a:solidFill>
              <a:latin typeface="+mn-lt"/>
            </a:rPr>
            <a:t>纠错机制</a:t>
          </a:r>
          <a:r>
            <a:rPr lang="zh-CN" altLang="en-US" sz="1600" b="1">
              <a:solidFill>
                <a:schemeClr val="bg1"/>
              </a:solidFill>
              <a:latin typeface="+mn-lt"/>
            </a:rPr>
            <a:t>：</a:t>
          </a:r>
          <a:endParaRPr lang="en-US" sz="1600" b="1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600" b="1">
              <a:solidFill>
                <a:schemeClr val="bg1"/>
              </a:solidFill>
              <a:latin typeface="+mn-lt"/>
            </a:rPr>
            <a:t>1.</a:t>
          </a:r>
          <a:r>
            <a:rPr lang="zh-CN" altLang="en-US" sz="1600" b="1" baseline="0">
              <a:solidFill>
                <a:schemeClr val="bg1"/>
              </a:solidFill>
              <a:latin typeface="+mn-lt"/>
            </a:rPr>
            <a:t> 日期必须符合格式</a:t>
          </a:r>
          <a:endParaRPr lang="en-US" altLang="zh-CN" sz="1600" b="1" baseline="0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600" b="1" baseline="0">
              <a:solidFill>
                <a:schemeClr val="bg1"/>
              </a:solidFill>
              <a:latin typeface="+mn-lt"/>
            </a:rPr>
            <a:t>2.</a:t>
          </a:r>
          <a:r>
            <a:rPr lang="zh-CN" altLang="en-US" sz="1600" b="1" baseline="0">
              <a:solidFill>
                <a:schemeClr val="bg1"/>
              </a:solidFill>
              <a:latin typeface="+mn-lt"/>
            </a:rPr>
            <a:t> 订单货号必须为</a:t>
          </a:r>
          <a:r>
            <a:rPr lang="en-US" altLang="zh-CN" sz="1600" b="1" baseline="0">
              <a:solidFill>
                <a:schemeClr val="bg1"/>
              </a:solidFill>
              <a:latin typeface="+mn-lt"/>
            </a:rPr>
            <a:t>n</a:t>
          </a:r>
          <a:r>
            <a:rPr lang="zh-CN" altLang="en-US" sz="1600" b="1" baseline="0">
              <a:solidFill>
                <a:schemeClr val="bg1"/>
              </a:solidFill>
              <a:latin typeface="+mn-lt"/>
            </a:rPr>
            <a:t>位数（这里我设定的</a:t>
          </a:r>
          <a:r>
            <a:rPr lang="en-US" altLang="zh-CN" sz="1600" b="1" baseline="0">
              <a:solidFill>
                <a:schemeClr val="bg1"/>
              </a:solidFill>
              <a:latin typeface="+mn-lt"/>
            </a:rPr>
            <a:t>8</a:t>
          </a:r>
          <a:r>
            <a:rPr lang="zh-CN" altLang="en-US" sz="1600" b="1" baseline="0">
              <a:solidFill>
                <a:schemeClr val="bg1"/>
              </a:solidFill>
              <a:latin typeface="+mn-lt"/>
            </a:rPr>
            <a:t>位）</a:t>
          </a:r>
          <a:endParaRPr lang="en-US" altLang="zh-CN" sz="1600" b="1" baseline="0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600" b="1" baseline="0">
              <a:solidFill>
                <a:schemeClr val="bg1"/>
              </a:solidFill>
              <a:latin typeface="+mn-lt"/>
            </a:rPr>
            <a:t>3.</a:t>
          </a:r>
          <a:r>
            <a:rPr lang="zh-CN" altLang="en-US" sz="1600" b="1" baseline="0">
              <a:solidFill>
                <a:schemeClr val="bg1"/>
              </a:solidFill>
              <a:latin typeface="+mn-lt"/>
            </a:rPr>
            <a:t> 所有数字格必须为正整数</a:t>
          </a:r>
          <a:endParaRPr lang="en-US" altLang="zh-CN" sz="1600" b="1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401320</xdr:colOff>
      <xdr:row>1</xdr:row>
      <xdr:rowOff>175894</xdr:rowOff>
    </xdr:from>
    <xdr:to>
      <xdr:col>4</xdr:col>
      <xdr:colOff>317500</xdr:colOff>
      <xdr:row>4</xdr:row>
      <xdr:rowOff>203200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401320" y="366394"/>
          <a:ext cx="1541780" cy="94170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400">
              <a:solidFill>
                <a:schemeClr val="bg1"/>
              </a:solidFill>
              <a:cs typeface="+mn-lt"/>
            </a:rPr>
            <a:t>Step 1: </a:t>
          </a:r>
          <a:r>
            <a:rPr lang="zh-CN" altLang="en-US" sz="1400">
              <a:solidFill>
                <a:schemeClr val="bg1"/>
              </a:solidFill>
              <a:cs typeface="+mn-lt"/>
            </a:rPr>
            <a:t>对订单原件取消合并并自动填充相同信息</a:t>
          </a:r>
        </a:p>
      </xdr:txBody>
    </xdr:sp>
    <xdr:clientData/>
  </xdr:twoCellAnchor>
  <xdr:twoCellAnchor>
    <xdr:from>
      <xdr:col>2</xdr:col>
      <xdr:colOff>334645</xdr:colOff>
      <xdr:row>4</xdr:row>
      <xdr:rowOff>270510</xdr:rowOff>
    </xdr:from>
    <xdr:to>
      <xdr:col>2</xdr:col>
      <xdr:colOff>334645</xdr:colOff>
      <xdr:row>5</xdr:row>
      <xdr:rowOff>229870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147445" y="1375410"/>
          <a:ext cx="0" cy="3911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</xdr:colOff>
      <xdr:row>5</xdr:row>
      <xdr:rowOff>265430</xdr:rowOff>
    </xdr:from>
    <xdr:to>
      <xdr:col>4</xdr:col>
      <xdr:colOff>355600</xdr:colOff>
      <xdr:row>7</xdr:row>
      <xdr:rowOff>165100</xdr:rowOff>
    </xdr:to>
    <xdr:sp macro="" textlink="">
      <xdr:nvSpPr>
        <xdr:cNvPr id="13" name="Text Box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 txBox="1"/>
      </xdr:nvSpPr>
      <xdr:spPr>
        <a:xfrm>
          <a:off x="410210" y="1802130"/>
          <a:ext cx="1570990" cy="76327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bg1"/>
              </a:solidFill>
            </a:rPr>
            <a:t>Step 2: </a:t>
          </a:r>
          <a:r>
            <a:rPr lang="zh-CN" altLang="en-US" sz="1400">
              <a:solidFill>
                <a:schemeClr val="bg1"/>
              </a:solidFill>
            </a:rPr>
            <a:t>对</a:t>
          </a:r>
          <a:r>
            <a:rPr lang="en-US" altLang="zh-CN" sz="1400">
              <a:solidFill>
                <a:schemeClr val="bg1"/>
              </a:solidFill>
            </a:rPr>
            <a:t>“</a:t>
          </a:r>
          <a:r>
            <a:rPr lang="zh-CN" altLang="en-US" sz="1400">
              <a:solidFill>
                <a:schemeClr val="bg1"/>
              </a:solidFill>
            </a:rPr>
            <a:t>送货顺序</a:t>
          </a:r>
          <a:r>
            <a:rPr lang="en-US" altLang="zh-CN" sz="1400">
              <a:solidFill>
                <a:schemeClr val="bg1"/>
              </a:solidFill>
            </a:rPr>
            <a:t>”</a:t>
          </a:r>
          <a:r>
            <a:rPr lang="zh-CN" altLang="en-US" sz="1400">
              <a:solidFill>
                <a:schemeClr val="bg1"/>
              </a:solidFill>
            </a:rPr>
            <a:t>进行编号</a:t>
          </a:r>
        </a:p>
      </xdr:txBody>
    </xdr:sp>
    <xdr:clientData/>
  </xdr:twoCellAnchor>
  <xdr:twoCellAnchor>
    <xdr:from>
      <xdr:col>0</xdr:col>
      <xdr:colOff>394334</xdr:colOff>
      <xdr:row>8</xdr:row>
      <xdr:rowOff>247014</xdr:rowOff>
    </xdr:from>
    <xdr:to>
      <xdr:col>4</xdr:col>
      <xdr:colOff>368300</xdr:colOff>
      <xdr:row>13</xdr:row>
      <xdr:rowOff>50800</xdr:rowOff>
    </xdr:to>
    <xdr:sp macro="" textlink="">
      <xdr:nvSpPr>
        <xdr:cNvPr id="15" name="Text Box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 txBox="1"/>
      </xdr:nvSpPr>
      <xdr:spPr>
        <a:xfrm>
          <a:off x="394334" y="3079114"/>
          <a:ext cx="1599566" cy="1962786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bg1"/>
              </a:solidFill>
            </a:rPr>
            <a:t>Step 3: </a:t>
          </a:r>
          <a:r>
            <a:rPr lang="zh-CN" altLang="en-US" sz="1400">
              <a:solidFill>
                <a:schemeClr val="bg1"/>
              </a:solidFill>
            </a:rPr>
            <a:t>在送货单右侧新增辅助列：</a:t>
          </a:r>
          <a:r>
            <a:rPr lang="en-US" altLang="zh-CN" sz="1400">
              <a:solidFill>
                <a:schemeClr val="bg1"/>
              </a:solidFill>
            </a:rPr>
            <a:t>index </a:t>
          </a:r>
          <a:r>
            <a:rPr lang="zh-CN" altLang="en-US" sz="1400">
              <a:solidFill>
                <a:schemeClr val="bg1"/>
              </a:solidFill>
            </a:rPr>
            <a:t>运用</a:t>
          </a:r>
          <a:r>
            <a:rPr lang="en-US" altLang="zh-CN" sz="1400">
              <a:solidFill>
                <a:schemeClr val="bg1"/>
              </a:solidFill>
            </a:rPr>
            <a:t>VLOOKUP</a:t>
          </a:r>
          <a:r>
            <a:rPr lang="zh-CN" altLang="en-US" sz="1400">
              <a:solidFill>
                <a:schemeClr val="bg1"/>
              </a:solidFill>
            </a:rPr>
            <a:t>对订单地址进行检索并显示出送货顺序的</a:t>
          </a:r>
          <a:r>
            <a:rPr lang="en-US" altLang="zh-CN" sz="1400">
              <a:solidFill>
                <a:schemeClr val="bg1"/>
              </a:solidFill>
            </a:rPr>
            <a:t>index</a:t>
          </a:r>
        </a:p>
      </xdr:txBody>
    </xdr:sp>
    <xdr:clientData/>
  </xdr:twoCellAnchor>
  <xdr:twoCellAnchor>
    <xdr:from>
      <xdr:col>2</xdr:col>
      <xdr:colOff>335915</xdr:colOff>
      <xdr:row>7</xdr:row>
      <xdr:rowOff>234315</xdr:rowOff>
    </xdr:from>
    <xdr:to>
      <xdr:col>2</xdr:col>
      <xdr:colOff>335915</xdr:colOff>
      <xdr:row>8</xdr:row>
      <xdr:rowOff>193675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>
          <a:off x="1148715" y="2634615"/>
          <a:ext cx="0" cy="3911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357505</xdr:colOff>
      <xdr:row>13</xdr:row>
      <xdr:rowOff>130175</xdr:rowOff>
    </xdr:from>
    <xdr:to>
      <xdr:col>2</xdr:col>
      <xdr:colOff>357505</xdr:colOff>
      <xdr:row>14</xdr:row>
      <xdr:rowOff>89535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>
          <a:off x="1170305" y="5121275"/>
          <a:ext cx="0" cy="3911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19685</xdr:colOff>
      <xdr:row>14</xdr:row>
      <xdr:rowOff>143510</xdr:rowOff>
    </xdr:from>
    <xdr:to>
      <xdr:col>4</xdr:col>
      <xdr:colOff>330200</xdr:colOff>
      <xdr:row>17</xdr:row>
      <xdr:rowOff>114300</xdr:rowOff>
    </xdr:to>
    <xdr:sp macro="" textlink="">
      <xdr:nvSpPr>
        <xdr:cNvPr id="18" name="Text Box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 txBox="1"/>
      </xdr:nvSpPr>
      <xdr:spPr>
        <a:xfrm>
          <a:off x="426085" y="5566410"/>
          <a:ext cx="1529715" cy="126619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bg1"/>
              </a:solidFill>
            </a:rPr>
            <a:t>Step 4: </a:t>
          </a:r>
          <a:r>
            <a:rPr lang="zh-CN" altLang="en-US" sz="1400">
              <a:solidFill>
                <a:schemeClr val="bg1"/>
              </a:solidFill>
            </a:rPr>
            <a:t>对</a:t>
          </a:r>
          <a:r>
            <a:rPr lang="en-US" altLang="zh-CN" sz="1400">
              <a:solidFill>
                <a:schemeClr val="bg1"/>
              </a:solidFill>
            </a:rPr>
            <a:t>index</a:t>
          </a:r>
          <a:r>
            <a:rPr lang="zh-CN" altLang="en-US" sz="1400">
              <a:solidFill>
                <a:schemeClr val="bg1"/>
              </a:solidFill>
            </a:rPr>
            <a:t>从小到大排序，即可得到正确送货顺序的订货单</a:t>
          </a:r>
        </a:p>
      </xdr:txBody>
    </xdr:sp>
    <xdr:clientData/>
  </xdr:twoCellAnchor>
  <xdr:twoCellAnchor>
    <xdr:from>
      <xdr:col>1</xdr:col>
      <xdr:colOff>20955</xdr:colOff>
      <xdr:row>18</xdr:row>
      <xdr:rowOff>270510</xdr:rowOff>
    </xdr:from>
    <xdr:to>
      <xdr:col>4</xdr:col>
      <xdr:colOff>368300</xdr:colOff>
      <xdr:row>20</xdr:row>
      <xdr:rowOff>406400</xdr:rowOff>
    </xdr:to>
    <xdr:sp macro="" textlink="">
      <xdr:nvSpPr>
        <xdr:cNvPr id="19" name="Text Box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427355" y="7420610"/>
          <a:ext cx="1566545" cy="99949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>
              <a:solidFill>
                <a:schemeClr val="bg1"/>
              </a:solidFill>
            </a:rPr>
            <a:t>Step 5: Unmerge</a:t>
          </a:r>
          <a:r>
            <a:rPr lang="zh-CN" altLang="en-US" sz="1400">
              <a:solidFill>
                <a:schemeClr val="bg1"/>
              </a:solidFill>
            </a:rPr>
            <a:t>即可得到原始送货单</a:t>
          </a:r>
        </a:p>
      </xdr:txBody>
    </xdr:sp>
    <xdr:clientData/>
  </xdr:twoCellAnchor>
  <xdr:twoCellAnchor>
    <xdr:from>
      <xdr:col>2</xdr:col>
      <xdr:colOff>357505</xdr:colOff>
      <xdr:row>17</xdr:row>
      <xdr:rowOff>200025</xdr:rowOff>
    </xdr:from>
    <xdr:to>
      <xdr:col>2</xdr:col>
      <xdr:colOff>357505</xdr:colOff>
      <xdr:row>18</xdr:row>
      <xdr:rowOff>159385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/>
      </xdr:nvCxnSpPr>
      <xdr:spPr>
        <a:xfrm>
          <a:off x="1170305" y="6918325"/>
          <a:ext cx="0" cy="39116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38100</xdr:colOff>
      <xdr:row>1</xdr:row>
      <xdr:rowOff>25400</xdr:rowOff>
    </xdr:from>
    <xdr:to>
      <xdr:col>8</xdr:col>
      <xdr:colOff>2349500</xdr:colOff>
      <xdr:row>2</xdr:row>
      <xdr:rowOff>393700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DB5BCC-807B-A642-AA45-262767E2C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1400" y="215900"/>
          <a:ext cx="3530600" cy="800100"/>
        </a:xfrm>
        <a:prstGeom prst="rect">
          <a:avLst/>
        </a:prstGeom>
        <a:solidFill>
          <a:schemeClr val="accent5">
            <a:lumMod val="75000"/>
          </a:schemeClr>
        </a:solidFill>
      </xdr:spPr>
    </xdr:pic>
    <xdr:clientData/>
  </xdr:twoCellAnchor>
  <xdr:twoCellAnchor>
    <xdr:from>
      <xdr:col>17</xdr:col>
      <xdr:colOff>0</xdr:colOff>
      <xdr:row>19</xdr:row>
      <xdr:rowOff>0</xdr:rowOff>
    </xdr:from>
    <xdr:to>
      <xdr:col>18</xdr:col>
      <xdr:colOff>453320</xdr:colOff>
      <xdr:row>22</xdr:row>
      <xdr:rowOff>370416</xdr:rowOff>
    </xdr:to>
    <xdr:sp macro="" textlink="">
      <xdr:nvSpPr>
        <xdr:cNvPr id="21" name="Text Box 14">
          <a:extLst>
            <a:ext uri="{FF2B5EF4-FFF2-40B4-BE49-F238E27FC236}">
              <a16:creationId xmlns:a16="http://schemas.microsoft.com/office/drawing/2014/main" id="{B2329FEC-ADF8-2949-8EF4-B75BF210DE0D}"/>
            </a:ext>
          </a:extLst>
        </xdr:cNvPr>
        <xdr:cNvSpPr txBox="1"/>
      </xdr:nvSpPr>
      <xdr:spPr>
        <a:xfrm>
          <a:off x="14167556" y="7930444"/>
          <a:ext cx="2936875" cy="168275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>
              <a:solidFill>
                <a:schemeClr val="bg1"/>
              </a:solidFill>
              <a:latin typeface="+mn-lt"/>
            </a:rPr>
            <a:t>纠错机制</a:t>
          </a:r>
          <a:r>
            <a:rPr lang="zh-CN" altLang="en-US" sz="1400" b="1">
              <a:solidFill>
                <a:schemeClr val="bg1"/>
              </a:solidFill>
              <a:latin typeface="+mn-lt"/>
            </a:rPr>
            <a:t>：</a:t>
          </a:r>
          <a:endParaRPr lang="en-US" sz="1400" b="1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400" b="1">
              <a:solidFill>
                <a:schemeClr val="bg1"/>
              </a:solidFill>
              <a:latin typeface="+mn-lt"/>
            </a:rPr>
            <a:t>1.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 日期必须符合格式</a:t>
          </a:r>
          <a:endParaRPr lang="en-US" altLang="zh-CN" sz="1400" b="1" baseline="0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400" b="1" baseline="0">
              <a:solidFill>
                <a:schemeClr val="bg1"/>
              </a:solidFill>
              <a:latin typeface="+mn-lt"/>
            </a:rPr>
            <a:t>2.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 送货单号必须为</a:t>
          </a:r>
          <a:r>
            <a:rPr lang="en-US" altLang="zh-CN" sz="1400" b="1" baseline="0">
              <a:solidFill>
                <a:schemeClr val="bg1"/>
              </a:solidFill>
              <a:latin typeface="+mn-lt"/>
            </a:rPr>
            <a:t>n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位数（这里我设定的</a:t>
          </a:r>
          <a:r>
            <a:rPr lang="en-US" altLang="zh-CN" sz="1400" b="1" baseline="0">
              <a:solidFill>
                <a:schemeClr val="bg1"/>
              </a:solidFill>
              <a:latin typeface="+mn-lt"/>
            </a:rPr>
            <a:t>8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位）</a:t>
          </a:r>
          <a:endParaRPr lang="en-US" altLang="zh-CN" sz="1400" b="1" baseline="0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400" b="1" baseline="0">
              <a:solidFill>
                <a:schemeClr val="bg1"/>
              </a:solidFill>
              <a:latin typeface="+mn-lt"/>
            </a:rPr>
            <a:t>3.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 所有数字格必须为正整数</a:t>
          </a:r>
          <a:endParaRPr lang="en-US" altLang="zh-CN" sz="1400" b="1" baseline="0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400" b="1">
              <a:solidFill>
                <a:schemeClr val="bg1"/>
              </a:solidFill>
              <a:latin typeface="+mn-lt"/>
            </a:rPr>
            <a:t>4.</a:t>
          </a:r>
          <a:r>
            <a:rPr lang="en-US" altLang="zh-CN" sz="1400" b="1" baseline="0">
              <a:solidFill>
                <a:schemeClr val="bg1"/>
              </a:solidFill>
              <a:latin typeface="+mn-lt"/>
            </a:rPr>
            <a:t> 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电话号码合适为</a:t>
          </a:r>
          <a:r>
            <a:rPr lang="en-US" altLang="zh-CN" sz="1400" b="1" baseline="0">
              <a:solidFill>
                <a:schemeClr val="bg1"/>
              </a:solidFill>
              <a:latin typeface="+mn-lt"/>
            </a:rPr>
            <a:t>(000)-000-0000</a:t>
          </a:r>
          <a:endParaRPr lang="en-US" altLang="zh-CN" sz="14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16</xdr:col>
      <xdr:colOff>266700</xdr:colOff>
      <xdr:row>66</xdr:row>
      <xdr:rowOff>114300</xdr:rowOff>
    </xdr:from>
    <xdr:to>
      <xdr:col>17</xdr:col>
      <xdr:colOff>266700</xdr:colOff>
      <xdr:row>71</xdr:row>
      <xdr:rowOff>317500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9D354A57-5448-2044-A8B2-CC0942F390B4}"/>
            </a:ext>
          </a:extLst>
        </xdr:cNvPr>
        <xdr:cNvSpPr/>
      </xdr:nvSpPr>
      <xdr:spPr>
        <a:xfrm>
          <a:off x="13398500" y="27990800"/>
          <a:ext cx="584200" cy="2362200"/>
        </a:xfrm>
        <a:prstGeom prst="rightBrace">
          <a:avLst/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508000</xdr:colOff>
      <xdr:row>68</xdr:row>
      <xdr:rowOff>152400</xdr:rowOff>
    </xdr:from>
    <xdr:to>
      <xdr:col>17</xdr:col>
      <xdr:colOff>1866900</xdr:colOff>
      <xdr:row>69</xdr:row>
      <xdr:rowOff>190500</xdr:rowOff>
    </xdr:to>
    <xdr:sp macro="" textlink="">
      <xdr:nvSpPr>
        <xdr:cNvPr id="22" name="Text Box 14">
          <a:extLst>
            <a:ext uri="{FF2B5EF4-FFF2-40B4-BE49-F238E27FC236}">
              <a16:creationId xmlns:a16="http://schemas.microsoft.com/office/drawing/2014/main" id="{FC600787-5CF1-D64A-A6A8-057F958AE1A4}"/>
            </a:ext>
          </a:extLst>
        </xdr:cNvPr>
        <xdr:cNvSpPr txBox="1"/>
      </xdr:nvSpPr>
      <xdr:spPr>
        <a:xfrm>
          <a:off x="14224000" y="28892500"/>
          <a:ext cx="1358900" cy="469900"/>
        </a:xfrm>
        <a:prstGeom prst="rect">
          <a:avLst/>
        </a:prstGeom>
        <a:solidFill>
          <a:schemeClr val="accent2"/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>
              <a:solidFill>
                <a:schemeClr val="bg1"/>
              </a:solidFill>
              <a:latin typeface="+mn-lt"/>
            </a:rPr>
            <a:t>没有安排送货</a:t>
          </a:r>
          <a:endParaRPr lang="en-US" altLang="zh-CN" sz="1400" b="1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29028</xdr:colOff>
      <xdr:row>1</xdr:row>
      <xdr:rowOff>18143</xdr:rowOff>
    </xdr:from>
    <xdr:to>
      <xdr:col>2</xdr:col>
      <xdr:colOff>870858</xdr:colOff>
      <xdr:row>3</xdr:row>
      <xdr:rowOff>282015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885" y="381000"/>
          <a:ext cx="4343402" cy="917015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25</xdr:row>
      <xdr:rowOff>0</xdr:rowOff>
    </xdr:from>
    <xdr:to>
      <xdr:col>6</xdr:col>
      <xdr:colOff>28222</xdr:colOff>
      <xdr:row>27</xdr:row>
      <xdr:rowOff>254000</xdr:rowOff>
    </xdr:to>
    <xdr:sp macro="" textlink="">
      <xdr:nvSpPr>
        <xdr:cNvPr id="6" name="Text Box 14">
          <a:extLst>
            <a:ext uri="{FF2B5EF4-FFF2-40B4-BE49-F238E27FC236}">
              <a16:creationId xmlns:a16="http://schemas.microsoft.com/office/drawing/2014/main" id="{27616011-236A-2C4A-ABC5-2A3BE0EF93D9}"/>
            </a:ext>
          </a:extLst>
        </xdr:cNvPr>
        <xdr:cNvSpPr txBox="1"/>
      </xdr:nvSpPr>
      <xdr:spPr>
        <a:xfrm>
          <a:off x="5700889" y="9031111"/>
          <a:ext cx="2455333" cy="1016000"/>
        </a:xfrm>
        <a:prstGeom prst="rect">
          <a:avLst/>
        </a:prstGeom>
        <a:solidFill>
          <a:schemeClr val="accent5">
            <a:lumMod val="75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400" b="1">
              <a:solidFill>
                <a:schemeClr val="bg1"/>
              </a:solidFill>
              <a:latin typeface="+mn-lt"/>
            </a:rPr>
            <a:t>纠错机制</a:t>
          </a:r>
          <a:r>
            <a:rPr lang="zh-CN" altLang="en-US" sz="1400" b="1">
              <a:solidFill>
                <a:schemeClr val="bg1"/>
              </a:solidFill>
              <a:latin typeface="+mn-lt"/>
            </a:rPr>
            <a:t>：</a:t>
          </a:r>
          <a:endParaRPr lang="en-US" sz="1400" b="1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400" b="1">
              <a:solidFill>
                <a:schemeClr val="bg1"/>
              </a:solidFill>
              <a:latin typeface="+mn-lt"/>
            </a:rPr>
            <a:t>1.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 日期必须符合格式</a:t>
          </a:r>
          <a:endParaRPr lang="en-US" altLang="zh-CN" sz="1400" b="1" baseline="0">
            <a:solidFill>
              <a:schemeClr val="bg1"/>
            </a:solidFill>
            <a:latin typeface="+mn-lt"/>
          </a:endParaRPr>
        </a:p>
        <a:p>
          <a:pPr algn="l"/>
          <a:r>
            <a:rPr lang="en-US" altLang="zh-CN" sz="1400" b="1" baseline="0">
              <a:solidFill>
                <a:schemeClr val="bg1"/>
              </a:solidFill>
              <a:latin typeface="+mn-lt"/>
            </a:rPr>
            <a:t>2.</a:t>
          </a:r>
          <a:r>
            <a:rPr lang="zh-CN" altLang="en-US" sz="1400" b="1" baseline="0">
              <a:solidFill>
                <a:schemeClr val="bg1"/>
              </a:solidFill>
              <a:latin typeface="+mn-lt"/>
            </a:rPr>
            <a:t> 所有数字格必须为正整数</a:t>
          </a:r>
          <a:endParaRPr lang="en-US" altLang="zh-CN" sz="1400" b="1" baseline="0">
            <a:solidFill>
              <a:schemeClr val="bg1"/>
            </a:solidFill>
            <a:latin typeface="+mn-lt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1</xdr:row>
      <xdr:rowOff>177800</xdr:rowOff>
    </xdr:from>
    <xdr:to>
      <xdr:col>14</xdr:col>
      <xdr:colOff>469900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570795</xdr:colOff>
      <xdr:row>30</xdr:row>
      <xdr:rowOff>100189</xdr:rowOff>
    </xdr:from>
    <xdr:to>
      <xdr:col>13</xdr:col>
      <xdr:colOff>558801</xdr:colOff>
      <xdr:row>47</xdr:row>
      <xdr:rowOff>100189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324555</xdr:colOff>
      <xdr:row>1</xdr:row>
      <xdr:rowOff>141110</xdr:rowOff>
    </xdr:from>
    <xdr:to>
      <xdr:col>21</xdr:col>
      <xdr:colOff>663222</xdr:colOff>
      <xdr:row>38</xdr:row>
      <xdr:rowOff>127000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0F63B5B2-CCE8-E243-B3A8-67FB806DB5ED}"/>
            </a:ext>
          </a:extLst>
        </xdr:cNvPr>
        <xdr:cNvSpPr txBox="1"/>
      </xdr:nvSpPr>
      <xdr:spPr>
        <a:xfrm>
          <a:off x="13701888" y="338666"/>
          <a:ext cx="3795890" cy="1006122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r>
            <a:rPr lang="zh-CN" altLang="en-US" sz="1600" b="0">
              <a:solidFill>
                <a:schemeClr val="tx1"/>
              </a:solidFill>
              <a:latin typeface="+mn-lt"/>
            </a:rPr>
            <a:t>如果得到季度销售汇总，我会从以下几个方面进行数据分析：</a:t>
          </a:r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r>
            <a:rPr lang="en-US" altLang="zh-CN" sz="1600" b="0">
              <a:solidFill>
                <a:schemeClr val="tx1"/>
              </a:solidFill>
              <a:latin typeface="+mn-lt"/>
            </a:rPr>
            <a:t>1.</a:t>
          </a:r>
          <a:r>
            <a:rPr lang="zh-CN" altLang="en-US" sz="1600" b="0" baseline="0">
              <a:solidFill>
                <a:schemeClr val="tx1"/>
              </a:solidFill>
              <a:latin typeface="+mn-lt"/>
            </a:rPr>
            <a:t> 各产品每周，每月，每季度的销售分析。</a:t>
          </a:r>
          <a:endParaRPr lang="en-US" altLang="zh-CN" sz="1600" b="0" baseline="0">
            <a:solidFill>
              <a:schemeClr val="tx1"/>
            </a:solidFill>
            <a:latin typeface="+mn-lt"/>
          </a:endParaRPr>
        </a:p>
        <a:p>
          <a:pPr algn="l"/>
          <a:r>
            <a:rPr lang="zh-CN" altLang="en-US" sz="1600" b="0" baseline="0">
              <a:solidFill>
                <a:schemeClr val="tx1"/>
              </a:solidFill>
              <a:latin typeface="+mn-lt"/>
            </a:rPr>
            <a:t>分别计算出每周，每月，每季度的描述性统计值并可视化，看每周，每月，每季度那个产品销量最佳和最差，根据这些数据可安排进货量，以免过多货物囤积导致过期等的发生。</a:t>
          </a:r>
          <a:endParaRPr lang="en-US" altLang="zh-CN" sz="1600" b="0" baseline="0">
            <a:solidFill>
              <a:schemeClr val="tx1"/>
            </a:solidFill>
            <a:latin typeface="+mn-lt"/>
          </a:endParaRPr>
        </a:p>
        <a:p>
          <a:pPr algn="l"/>
          <a:endParaRPr lang="en-US" altLang="zh-CN" sz="1600" b="0" baseline="0">
            <a:solidFill>
              <a:schemeClr val="tx1"/>
            </a:solidFill>
            <a:latin typeface="+mn-lt"/>
          </a:endParaRPr>
        </a:p>
        <a:p>
          <a:pPr algn="l"/>
          <a:r>
            <a:rPr lang="en-US" altLang="zh-CN" sz="1600" b="0" baseline="0">
              <a:solidFill>
                <a:schemeClr val="tx1"/>
              </a:solidFill>
              <a:latin typeface="+mn-lt"/>
            </a:rPr>
            <a:t>2.</a:t>
          </a:r>
          <a:r>
            <a:rPr lang="zh-CN" altLang="en-US" sz="1600" b="0" baseline="0">
              <a:solidFill>
                <a:schemeClr val="tx1"/>
              </a:solidFill>
              <a:latin typeface="+mn-lt"/>
            </a:rPr>
            <a:t> 各材料消耗分析。</a:t>
          </a:r>
          <a:endParaRPr lang="en-US" altLang="zh-CN" sz="1600" b="0" baseline="0">
            <a:solidFill>
              <a:schemeClr val="tx1"/>
            </a:solidFill>
            <a:latin typeface="+mn-lt"/>
          </a:endParaRPr>
        </a:p>
        <a:p>
          <a:pPr algn="l"/>
          <a:r>
            <a:rPr lang="zh-CN" altLang="en-US" sz="1600" b="0">
              <a:solidFill>
                <a:schemeClr val="tx1"/>
              </a:solidFill>
              <a:latin typeface="+mn-lt"/>
            </a:rPr>
            <a:t>根据产品订货数可计算四种材料的消耗情况，并可视化，也是分别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visualize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周，月，季，根据消耗比例来进货各种材料。</a:t>
          </a:r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r>
            <a:rPr lang="en-US" altLang="zh-CN" sz="1600" b="0">
              <a:solidFill>
                <a:schemeClr val="tx1"/>
              </a:solidFill>
              <a:latin typeface="+mn-lt"/>
            </a:rPr>
            <a:t>3.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 顾客信息分析。</a:t>
          </a:r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r>
            <a:rPr lang="zh-CN" altLang="en-US" sz="1600" b="0">
              <a:solidFill>
                <a:schemeClr val="tx1"/>
              </a:solidFill>
              <a:latin typeface="+mn-lt"/>
            </a:rPr>
            <a:t>分析每周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/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月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/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季下单数量，哪些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zipcode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是经常出现的，哪些顾客是经常下单的（比如下单量排前三），可根据这些分析来做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campaign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。</a:t>
          </a:r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r>
            <a:rPr lang="en-US" altLang="zh-CN" sz="1600" b="0">
              <a:solidFill>
                <a:schemeClr val="tx1"/>
              </a:solidFill>
              <a:latin typeface="+mn-lt"/>
            </a:rPr>
            <a:t>4.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 时间分析</a:t>
          </a:r>
          <a:endParaRPr lang="en-US" altLang="zh-CN" sz="1600" b="0">
            <a:solidFill>
              <a:schemeClr val="tx1"/>
            </a:solidFill>
            <a:latin typeface="+mn-lt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600" b="0">
              <a:solidFill>
                <a:schemeClr val="tx1"/>
              </a:solidFill>
              <a:latin typeface="+mn-lt"/>
            </a:rPr>
            <a:t>哪段时间总销量最好，哪种产品在某个时间段销量最好，可根据这些分析来做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campaign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。</a:t>
          </a:r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endParaRPr lang="en-US" altLang="zh-CN" sz="1600" b="0">
            <a:solidFill>
              <a:schemeClr val="tx1"/>
            </a:solidFill>
            <a:latin typeface="+mn-lt"/>
          </a:endParaRPr>
        </a:p>
        <a:p>
          <a:pPr algn="l"/>
          <a:r>
            <a:rPr lang="zh-CN" altLang="en-US" sz="1600" b="0">
              <a:solidFill>
                <a:schemeClr val="tx1"/>
              </a:solidFill>
              <a:latin typeface="+mn-lt"/>
            </a:rPr>
            <a:t>以上是我对季度销售的分析思路，所有最终展现形式都能以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visualization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的形式展示，也不仅限于现有的思路，会根据最终拿到的</a:t>
          </a:r>
          <a:r>
            <a:rPr lang="en-US" altLang="zh-CN" sz="1600" b="0">
              <a:solidFill>
                <a:schemeClr val="tx1"/>
              </a:solidFill>
              <a:latin typeface="+mn-lt"/>
            </a:rPr>
            <a:t>data</a:t>
          </a:r>
          <a:r>
            <a:rPr lang="zh-CN" altLang="en-US" sz="1600" b="0">
              <a:solidFill>
                <a:schemeClr val="tx1"/>
              </a:solidFill>
              <a:latin typeface="+mn-lt"/>
            </a:rPr>
            <a:t>来做改动。</a:t>
          </a:r>
          <a:endParaRPr lang="en-US" altLang="zh-CN" sz="1600" b="0">
            <a:solidFill>
              <a:schemeClr val="tx1"/>
            </a:solidFill>
            <a:latin typeface="+mn-lt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6:C34" totalsRowShown="0" headerRowDxfId="0">
  <autoFilter ref="B6:C34" xr:uid="{00000000-0009-0000-0100-000002000000}"/>
  <tableColumns count="2">
    <tableColumn id="1" xr3:uid="{00000000-0010-0000-0000-000001000000}" name="商品明细"/>
    <tableColumn id="2" xr3:uid="{00000000-0010-0000-0000-000002000000}" name="数量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zoomScale="50" zoomScaleNormal="50" workbookViewId="0">
      <selection activeCell="B2" sqref="B2:B5"/>
    </sheetView>
  </sheetViews>
  <sheetFormatPr baseColWidth="10" defaultColWidth="8.83203125" defaultRowHeight="15"/>
  <cols>
    <col min="1" max="1" width="15.5" customWidth="1"/>
    <col min="2" max="2" width="18.6640625" style="50" customWidth="1"/>
    <col min="3" max="3" width="14.1640625" style="131" customWidth="1"/>
    <col min="4" max="4" width="10.6640625" customWidth="1"/>
    <col min="5" max="5" width="24.33203125" customWidth="1"/>
    <col min="6" max="6" width="24.33203125" style="50" customWidth="1"/>
    <col min="7" max="8" width="15.83203125" customWidth="1"/>
    <col min="9" max="9" width="15.6640625" customWidth="1"/>
    <col min="14" max="14" width="19.5" customWidth="1"/>
    <col min="15" max="15" width="18.33203125" customWidth="1"/>
  </cols>
  <sheetData>
    <row r="1" spans="1:14" ht="16">
      <c r="A1" s="132" t="s">
        <v>0</v>
      </c>
      <c r="B1" s="133" t="s">
        <v>1</v>
      </c>
      <c r="C1" s="133" t="s">
        <v>2</v>
      </c>
      <c r="D1" s="134" t="s">
        <v>3</v>
      </c>
      <c r="E1" s="132" t="s">
        <v>4</v>
      </c>
      <c r="F1" s="132" t="s">
        <v>5</v>
      </c>
      <c r="G1" s="132" t="s">
        <v>6</v>
      </c>
      <c r="H1" s="132" t="s">
        <v>7</v>
      </c>
      <c r="I1" s="132" t="s">
        <v>8</v>
      </c>
    </row>
    <row r="2" spans="1:14" ht="32">
      <c r="A2" s="209">
        <v>1</v>
      </c>
      <c r="B2" s="223" t="s">
        <v>9</v>
      </c>
      <c r="C2" s="135" t="s">
        <v>10</v>
      </c>
      <c r="D2" s="136">
        <v>4</v>
      </c>
      <c r="E2" s="219"/>
      <c r="F2" s="209" t="s">
        <v>11</v>
      </c>
      <c r="G2" s="209">
        <v>158576481921111</v>
      </c>
      <c r="H2" s="209"/>
      <c r="I2" s="209"/>
    </row>
    <row r="3" spans="1:14" ht="32">
      <c r="A3" s="210"/>
      <c r="B3" s="224"/>
      <c r="C3" s="135" t="s">
        <v>12</v>
      </c>
      <c r="D3" s="136">
        <v>2</v>
      </c>
      <c r="E3" s="220"/>
      <c r="F3" s="210"/>
      <c r="G3" s="210"/>
      <c r="H3" s="210"/>
      <c r="I3" s="210"/>
    </row>
    <row r="4" spans="1:14" ht="48">
      <c r="A4" s="210"/>
      <c r="B4" s="224"/>
      <c r="C4" s="135" t="s">
        <v>13</v>
      </c>
      <c r="D4" s="136">
        <v>2</v>
      </c>
      <c r="E4" s="220"/>
      <c r="F4" s="210"/>
      <c r="G4" s="210"/>
      <c r="H4" s="210"/>
      <c r="I4" s="210"/>
    </row>
    <row r="5" spans="1:14" ht="32">
      <c r="A5" s="211"/>
      <c r="B5" s="225"/>
      <c r="C5" s="135" t="s">
        <v>14</v>
      </c>
      <c r="D5" s="136">
        <v>4</v>
      </c>
      <c r="E5" s="221"/>
      <c r="F5" s="211"/>
      <c r="G5" s="211"/>
      <c r="H5" s="211"/>
      <c r="I5" s="211"/>
    </row>
    <row r="6" spans="1:14" ht="32">
      <c r="A6" s="209">
        <v>2</v>
      </c>
      <c r="B6" s="223" t="s">
        <v>15</v>
      </c>
      <c r="C6" s="135" t="s">
        <v>16</v>
      </c>
      <c r="D6" s="139">
        <v>2</v>
      </c>
      <c r="E6" s="218"/>
      <c r="F6" s="209" t="s">
        <v>11</v>
      </c>
      <c r="G6" s="209">
        <v>408833551111193</v>
      </c>
      <c r="H6" s="209"/>
      <c r="I6" s="209"/>
      <c r="N6" t="s">
        <v>17</v>
      </c>
    </row>
    <row r="7" spans="1:14" ht="32">
      <c r="A7" s="210"/>
      <c r="B7" s="224"/>
      <c r="C7" s="135" t="s">
        <v>18</v>
      </c>
      <c r="D7" s="139">
        <v>1</v>
      </c>
      <c r="E7" s="215"/>
      <c r="F7" s="210"/>
      <c r="G7" s="210"/>
      <c r="H7" s="210"/>
      <c r="I7" s="210"/>
      <c r="N7" s="212" t="s">
        <v>19</v>
      </c>
    </row>
    <row r="8" spans="1:14" ht="32">
      <c r="A8" s="210"/>
      <c r="B8" s="224"/>
      <c r="C8" s="135" t="s">
        <v>20</v>
      </c>
      <c r="D8" s="139">
        <v>1</v>
      </c>
      <c r="E8" s="215"/>
      <c r="F8" s="210"/>
      <c r="G8" s="210"/>
      <c r="H8" s="210"/>
      <c r="I8" s="210"/>
      <c r="N8" s="213"/>
    </row>
    <row r="9" spans="1:14" ht="32">
      <c r="A9" s="210"/>
      <c r="B9" s="224"/>
      <c r="C9" s="135" t="s">
        <v>21</v>
      </c>
      <c r="D9" s="139">
        <v>1</v>
      </c>
      <c r="E9" s="215"/>
      <c r="F9" s="210"/>
      <c r="G9" s="210"/>
      <c r="H9" s="210"/>
      <c r="I9" s="210"/>
      <c r="N9" s="213"/>
    </row>
    <row r="10" spans="1:14" ht="32">
      <c r="A10" s="211"/>
      <c r="B10" s="225"/>
      <c r="C10" s="135" t="s">
        <v>22</v>
      </c>
      <c r="D10" s="139">
        <v>1</v>
      </c>
      <c r="E10" s="216"/>
      <c r="F10" s="211"/>
      <c r="G10" s="211"/>
      <c r="H10" s="211"/>
      <c r="I10" s="211"/>
      <c r="N10" s="214"/>
    </row>
    <row r="11" spans="1:14" ht="48" customHeight="1">
      <c r="A11" s="208">
        <v>3</v>
      </c>
      <c r="B11" s="222" t="s">
        <v>23</v>
      </c>
      <c r="C11" s="135" t="s">
        <v>12</v>
      </c>
      <c r="D11" s="139">
        <v>1</v>
      </c>
      <c r="E11" s="209"/>
      <c r="F11" s="212" t="s">
        <v>19</v>
      </c>
      <c r="G11" s="208">
        <v>408666611111801</v>
      </c>
      <c r="H11" s="209"/>
      <c r="I11" s="208" t="s">
        <v>24</v>
      </c>
      <c r="N11" s="209" t="s">
        <v>11</v>
      </c>
    </row>
    <row r="12" spans="1:14" ht="32">
      <c r="A12" s="208"/>
      <c r="B12" s="222"/>
      <c r="C12" s="140" t="s">
        <v>25</v>
      </c>
      <c r="D12" s="139">
        <v>1</v>
      </c>
      <c r="E12" s="210"/>
      <c r="F12" s="213"/>
      <c r="G12" s="208"/>
      <c r="H12" s="210"/>
      <c r="I12" s="208"/>
      <c r="N12" s="210"/>
    </row>
    <row r="13" spans="1:14" ht="32">
      <c r="A13" s="208"/>
      <c r="B13" s="222"/>
      <c r="C13" s="135" t="s">
        <v>21</v>
      </c>
      <c r="D13" s="139">
        <v>1</v>
      </c>
      <c r="E13" s="210"/>
      <c r="F13" s="213"/>
      <c r="G13" s="208"/>
      <c r="H13" s="210"/>
      <c r="I13" s="208"/>
      <c r="N13" s="210"/>
    </row>
    <row r="14" spans="1:14" ht="32">
      <c r="A14" s="208"/>
      <c r="B14" s="222"/>
      <c r="C14" s="135" t="s">
        <v>26</v>
      </c>
      <c r="D14" s="139">
        <v>1</v>
      </c>
      <c r="E14" s="211"/>
      <c r="F14" s="214"/>
      <c r="G14" s="208"/>
      <c r="H14" s="211"/>
      <c r="I14" s="208"/>
      <c r="N14" s="210"/>
    </row>
    <row r="15" spans="1:14" ht="32">
      <c r="A15" s="208">
        <v>4</v>
      </c>
      <c r="B15" s="222" t="s">
        <v>27</v>
      </c>
      <c r="C15" s="141" t="s">
        <v>20</v>
      </c>
      <c r="D15" s="139">
        <v>1</v>
      </c>
      <c r="E15" s="210"/>
      <c r="F15" s="208" t="s">
        <v>28</v>
      </c>
      <c r="G15" s="208" t="s">
        <v>29</v>
      </c>
      <c r="H15" s="208" t="s">
        <v>30</v>
      </c>
      <c r="I15" s="208" t="s">
        <v>30</v>
      </c>
      <c r="N15" s="211"/>
    </row>
    <row r="16" spans="1:14" ht="49" customHeight="1">
      <c r="A16" s="208"/>
      <c r="B16" s="222"/>
      <c r="C16" s="141" t="s">
        <v>31</v>
      </c>
      <c r="D16" s="139">
        <v>1</v>
      </c>
      <c r="E16" s="210"/>
      <c r="F16" s="208"/>
      <c r="G16" s="208"/>
      <c r="H16" s="208"/>
      <c r="I16" s="208"/>
      <c r="N16" s="208" t="s">
        <v>28</v>
      </c>
    </row>
    <row r="17" spans="1:14" ht="32">
      <c r="A17" s="208"/>
      <c r="B17" s="222"/>
      <c r="C17" s="141" t="s">
        <v>25</v>
      </c>
      <c r="D17" s="139">
        <v>1</v>
      </c>
      <c r="E17" s="210"/>
      <c r="F17" s="208"/>
      <c r="G17" s="208"/>
      <c r="H17" s="208"/>
      <c r="I17" s="208"/>
      <c r="N17" s="208"/>
    </row>
    <row r="18" spans="1:14" ht="32">
      <c r="A18" s="209">
        <v>5</v>
      </c>
      <c r="B18" s="223" t="s">
        <v>32</v>
      </c>
      <c r="C18" s="135" t="s">
        <v>33</v>
      </c>
      <c r="D18" s="139">
        <v>1</v>
      </c>
      <c r="E18" s="218"/>
      <c r="F18" s="209" t="s">
        <v>34</v>
      </c>
      <c r="G18" s="209">
        <v>617411111358646</v>
      </c>
      <c r="H18" s="209"/>
      <c r="I18" s="209"/>
      <c r="N18" s="208"/>
    </row>
    <row r="19" spans="1:14" ht="32">
      <c r="A19" s="210"/>
      <c r="B19" s="224"/>
      <c r="C19" s="138" t="s">
        <v>25</v>
      </c>
      <c r="D19" s="139">
        <v>1</v>
      </c>
      <c r="E19" s="215"/>
      <c r="F19" s="210"/>
      <c r="G19" s="210"/>
      <c r="H19" s="210"/>
      <c r="I19" s="210"/>
      <c r="N19" s="209" t="s">
        <v>35</v>
      </c>
    </row>
    <row r="20" spans="1:14" ht="32">
      <c r="A20" s="210"/>
      <c r="B20" s="224"/>
      <c r="C20" s="138" t="s">
        <v>36</v>
      </c>
      <c r="D20" s="139">
        <v>1</v>
      </c>
      <c r="E20" s="215"/>
      <c r="F20" s="210"/>
      <c r="G20" s="210"/>
      <c r="H20" s="210"/>
      <c r="I20" s="210"/>
      <c r="N20" s="210"/>
    </row>
    <row r="21" spans="1:14" ht="16">
      <c r="A21" s="210"/>
      <c r="B21" s="224"/>
      <c r="C21" s="135" t="s">
        <v>37</v>
      </c>
      <c r="D21" s="139">
        <v>1</v>
      </c>
      <c r="E21" s="215"/>
      <c r="F21" s="210"/>
      <c r="G21" s="210"/>
      <c r="H21" s="210"/>
      <c r="I21" s="210"/>
      <c r="N21" s="210"/>
    </row>
    <row r="22" spans="1:14" ht="32">
      <c r="A22" s="210"/>
      <c r="B22" s="224"/>
      <c r="C22" s="138" t="s">
        <v>31</v>
      </c>
      <c r="D22" s="139">
        <v>1</v>
      </c>
      <c r="E22" s="215"/>
      <c r="F22" s="210"/>
      <c r="G22" s="210"/>
      <c r="H22" s="210"/>
      <c r="I22" s="210"/>
      <c r="N22" s="208" t="s">
        <v>38</v>
      </c>
    </row>
    <row r="23" spans="1:14" ht="32">
      <c r="A23" s="210"/>
      <c r="B23" s="224"/>
      <c r="C23" s="137" t="s">
        <v>16</v>
      </c>
      <c r="D23" s="139">
        <v>1</v>
      </c>
      <c r="E23" s="215"/>
      <c r="F23" s="210"/>
      <c r="G23" s="210"/>
      <c r="H23" s="210"/>
      <c r="I23" s="210"/>
      <c r="N23" s="208"/>
    </row>
    <row r="24" spans="1:14" ht="32">
      <c r="A24" s="211"/>
      <c r="B24" s="225"/>
      <c r="C24" s="135" t="s">
        <v>31</v>
      </c>
      <c r="D24" s="139">
        <v>1</v>
      </c>
      <c r="E24" s="216"/>
      <c r="F24" s="211"/>
      <c r="G24" s="211"/>
      <c r="H24" s="211"/>
      <c r="I24" s="211"/>
      <c r="N24" s="209" t="s">
        <v>34</v>
      </c>
    </row>
    <row r="25" spans="1:14" ht="61" customHeight="1">
      <c r="A25" s="209">
        <v>6</v>
      </c>
      <c r="B25" s="223" t="s">
        <v>39</v>
      </c>
      <c r="C25" s="135" t="s">
        <v>10</v>
      </c>
      <c r="D25" s="139">
        <v>1</v>
      </c>
      <c r="E25" s="209"/>
      <c r="F25" s="209" t="s">
        <v>35</v>
      </c>
      <c r="G25" s="209">
        <v>669226911111112</v>
      </c>
      <c r="H25" s="209"/>
      <c r="I25" s="209"/>
      <c r="N25" s="210"/>
    </row>
    <row r="26" spans="1:14" ht="61" customHeight="1">
      <c r="A26" s="210"/>
      <c r="B26" s="224"/>
      <c r="C26" s="135" t="s">
        <v>13</v>
      </c>
      <c r="D26" s="139">
        <v>1</v>
      </c>
      <c r="E26" s="210"/>
      <c r="F26" s="210"/>
      <c r="G26" s="210"/>
      <c r="H26" s="210"/>
      <c r="I26" s="210"/>
      <c r="N26" s="210"/>
    </row>
    <row r="27" spans="1:14" ht="32">
      <c r="A27" s="210"/>
      <c r="B27" s="224"/>
      <c r="C27" s="135" t="s">
        <v>40</v>
      </c>
      <c r="D27" s="139">
        <v>1</v>
      </c>
      <c r="E27" s="210"/>
      <c r="F27" s="210"/>
      <c r="G27" s="210"/>
      <c r="H27" s="210"/>
      <c r="I27" s="210"/>
      <c r="N27" s="210"/>
    </row>
    <row r="28" spans="1:14" ht="73" customHeight="1">
      <c r="A28" s="208">
        <v>7</v>
      </c>
      <c r="B28" s="222" t="s">
        <v>41</v>
      </c>
      <c r="C28" s="135" t="s">
        <v>33</v>
      </c>
      <c r="D28" s="139">
        <v>1</v>
      </c>
      <c r="E28" s="209"/>
      <c r="F28" s="208" t="s">
        <v>38</v>
      </c>
      <c r="G28" s="208">
        <v>4158281111116960</v>
      </c>
      <c r="H28" s="209"/>
      <c r="I28" s="208"/>
      <c r="N28" s="210"/>
    </row>
    <row r="29" spans="1:14" ht="32">
      <c r="A29" s="208"/>
      <c r="B29" s="222"/>
      <c r="C29" s="135" t="s">
        <v>42</v>
      </c>
      <c r="D29" s="139">
        <v>1</v>
      </c>
      <c r="E29" s="210"/>
      <c r="F29" s="208"/>
      <c r="G29" s="208"/>
      <c r="H29" s="211"/>
      <c r="I29" s="208"/>
      <c r="N29" s="210"/>
    </row>
    <row r="30" spans="1:14" ht="32">
      <c r="A30" s="222">
        <v>8</v>
      </c>
      <c r="B30" s="222" t="s">
        <v>43</v>
      </c>
      <c r="C30" s="141" t="s">
        <v>25</v>
      </c>
      <c r="D30" s="139">
        <v>1</v>
      </c>
      <c r="E30" s="209"/>
      <c r="F30" s="208" t="s">
        <v>44</v>
      </c>
      <c r="G30" s="208">
        <v>510589241111145</v>
      </c>
      <c r="H30" s="208"/>
      <c r="I30" s="208"/>
      <c r="N30" s="211"/>
    </row>
    <row r="31" spans="1:14" ht="32">
      <c r="A31" s="222"/>
      <c r="B31" s="222"/>
      <c r="C31" s="141" t="s">
        <v>20</v>
      </c>
      <c r="D31" s="139">
        <v>1</v>
      </c>
      <c r="E31" s="210"/>
      <c r="F31" s="208"/>
      <c r="G31" s="208"/>
      <c r="H31" s="208"/>
      <c r="I31" s="208"/>
      <c r="N31" s="208" t="s">
        <v>44</v>
      </c>
    </row>
    <row r="32" spans="1:14" ht="16">
      <c r="A32" s="222"/>
      <c r="B32" s="222"/>
      <c r="C32" s="141" t="s">
        <v>45</v>
      </c>
      <c r="D32" s="139">
        <v>1</v>
      </c>
      <c r="E32" s="211"/>
      <c r="F32" s="208"/>
      <c r="G32" s="208"/>
      <c r="H32" s="208"/>
      <c r="I32" s="208"/>
      <c r="N32" s="208"/>
    </row>
    <row r="33" spans="1:14" ht="48">
      <c r="A33" s="223">
        <v>9</v>
      </c>
      <c r="B33" s="223" t="s">
        <v>32</v>
      </c>
      <c r="C33" s="135" t="s">
        <v>13</v>
      </c>
      <c r="D33" s="139">
        <v>2</v>
      </c>
      <c r="E33" s="209"/>
      <c r="F33" s="209" t="s">
        <v>46</v>
      </c>
      <c r="G33" s="209">
        <v>65020291111895</v>
      </c>
      <c r="H33" s="209"/>
      <c r="I33" s="209"/>
      <c r="N33" s="208"/>
    </row>
    <row r="34" spans="1:14" ht="32">
      <c r="A34" s="224"/>
      <c r="B34" s="224"/>
      <c r="C34" s="140" t="s">
        <v>25</v>
      </c>
      <c r="D34" s="139">
        <v>3</v>
      </c>
      <c r="E34" s="210"/>
      <c r="F34" s="210"/>
      <c r="G34" s="210"/>
      <c r="H34" s="210"/>
      <c r="I34" s="210"/>
      <c r="N34" s="209" t="s">
        <v>46</v>
      </c>
    </row>
    <row r="35" spans="1:14" ht="32">
      <c r="A35" s="224"/>
      <c r="B35" s="224"/>
      <c r="C35" s="140" t="s">
        <v>36</v>
      </c>
      <c r="D35" s="139">
        <v>1</v>
      </c>
      <c r="E35" s="210"/>
      <c r="F35" s="210"/>
      <c r="G35" s="210"/>
      <c r="H35" s="210"/>
      <c r="I35" s="210"/>
      <c r="N35" s="210"/>
    </row>
    <row r="36" spans="1:14" ht="16">
      <c r="A36" s="224"/>
      <c r="B36" s="224"/>
      <c r="C36" s="135" t="s">
        <v>45</v>
      </c>
      <c r="D36" s="139">
        <v>1</v>
      </c>
      <c r="E36" s="210"/>
      <c r="F36" s="210"/>
      <c r="G36" s="210"/>
      <c r="H36" s="210"/>
      <c r="I36" s="210"/>
      <c r="N36" s="210"/>
    </row>
    <row r="37" spans="1:14" ht="32">
      <c r="A37" s="224"/>
      <c r="B37" s="224"/>
      <c r="C37" s="141" t="s">
        <v>47</v>
      </c>
      <c r="D37" s="139">
        <v>1</v>
      </c>
      <c r="E37" s="210"/>
      <c r="F37" s="210"/>
      <c r="G37" s="210"/>
      <c r="H37" s="210"/>
      <c r="I37" s="210"/>
      <c r="N37" s="210"/>
    </row>
    <row r="38" spans="1:14" ht="32">
      <c r="A38" s="224"/>
      <c r="B38" s="224"/>
      <c r="C38" s="141" t="s">
        <v>31</v>
      </c>
      <c r="D38" s="139">
        <v>1</v>
      </c>
      <c r="E38" s="210"/>
      <c r="F38" s="210"/>
      <c r="G38" s="210"/>
      <c r="H38" s="210"/>
      <c r="I38" s="210"/>
      <c r="N38" s="210"/>
    </row>
    <row r="39" spans="1:14" ht="16">
      <c r="A39" s="225"/>
      <c r="B39" s="225"/>
      <c r="C39" s="141" t="s">
        <v>37</v>
      </c>
      <c r="D39" s="139">
        <v>1</v>
      </c>
      <c r="E39" s="211"/>
      <c r="F39" s="211"/>
      <c r="G39" s="211"/>
      <c r="H39" s="211"/>
      <c r="I39" s="211"/>
      <c r="N39" s="210"/>
    </row>
    <row r="40" spans="1:14" ht="48" customHeight="1">
      <c r="A40" s="222">
        <v>10</v>
      </c>
      <c r="B40" s="222" t="s">
        <v>15</v>
      </c>
      <c r="C40" s="135" t="s">
        <v>33</v>
      </c>
      <c r="D40" s="139">
        <v>1</v>
      </c>
      <c r="E40" s="209"/>
      <c r="F40" s="209" t="s">
        <v>48</v>
      </c>
      <c r="G40" s="208">
        <v>97920999183</v>
      </c>
      <c r="H40" s="209"/>
      <c r="I40" s="208" t="s">
        <v>24</v>
      </c>
      <c r="N40" s="211"/>
    </row>
    <row r="41" spans="1:14" ht="16">
      <c r="A41" s="222"/>
      <c r="B41" s="222"/>
      <c r="C41" s="140" t="s">
        <v>37</v>
      </c>
      <c r="D41" s="139">
        <v>1</v>
      </c>
      <c r="E41" s="210"/>
      <c r="F41" s="210"/>
      <c r="G41" s="208"/>
      <c r="H41" s="210"/>
      <c r="I41" s="208"/>
      <c r="N41" s="209" t="s">
        <v>48</v>
      </c>
    </row>
    <row r="42" spans="1:14" ht="32">
      <c r="A42" s="222"/>
      <c r="B42" s="222"/>
      <c r="C42" s="141" t="s">
        <v>20</v>
      </c>
      <c r="D42" s="139">
        <v>1</v>
      </c>
      <c r="E42" s="210"/>
      <c r="F42" s="210"/>
      <c r="G42" s="208"/>
      <c r="H42" s="210"/>
      <c r="I42" s="208"/>
      <c r="N42" s="210"/>
    </row>
    <row r="43" spans="1:14" ht="32">
      <c r="A43" s="222"/>
      <c r="B43" s="222"/>
      <c r="C43" s="141" t="s">
        <v>31</v>
      </c>
      <c r="D43" s="139">
        <v>1</v>
      </c>
      <c r="E43" s="210"/>
      <c r="F43" s="210"/>
      <c r="G43" s="208"/>
      <c r="H43" s="210"/>
      <c r="I43" s="208"/>
      <c r="N43" s="210"/>
    </row>
    <row r="44" spans="1:14" ht="32">
      <c r="A44" s="222"/>
      <c r="B44" s="222"/>
      <c r="C44" s="141" t="s">
        <v>25</v>
      </c>
      <c r="D44" s="139">
        <v>1</v>
      </c>
      <c r="E44" s="211"/>
      <c r="F44" s="211"/>
      <c r="G44" s="208"/>
      <c r="H44" s="211"/>
      <c r="I44" s="208"/>
      <c r="N44" s="210"/>
    </row>
    <row r="45" spans="1:14" ht="16">
      <c r="A45" s="209">
        <v>11</v>
      </c>
      <c r="B45" s="223" t="s">
        <v>49</v>
      </c>
      <c r="C45" s="140" t="s">
        <v>37</v>
      </c>
      <c r="D45" s="139">
        <v>1</v>
      </c>
      <c r="E45" s="209"/>
      <c r="F45" s="209" t="s">
        <v>50</v>
      </c>
      <c r="G45" s="209">
        <v>8589911196483</v>
      </c>
      <c r="H45" s="209"/>
      <c r="I45" s="209" t="s">
        <v>24</v>
      </c>
      <c r="N45" s="211"/>
    </row>
    <row r="46" spans="1:14" ht="32">
      <c r="A46" s="210"/>
      <c r="B46" s="224"/>
      <c r="C46" s="140" t="s">
        <v>18</v>
      </c>
      <c r="D46" s="139">
        <v>1</v>
      </c>
      <c r="E46" s="210"/>
      <c r="F46" s="210"/>
      <c r="G46" s="210"/>
      <c r="H46" s="210"/>
      <c r="I46" s="210"/>
      <c r="N46" s="208" t="s">
        <v>51</v>
      </c>
    </row>
    <row r="47" spans="1:14" ht="43" customHeight="1">
      <c r="A47" s="210"/>
      <c r="B47" s="224"/>
      <c r="C47" s="135" t="s">
        <v>26</v>
      </c>
      <c r="D47" s="139">
        <v>1</v>
      </c>
      <c r="E47" s="210"/>
      <c r="F47" s="210"/>
      <c r="G47" s="210"/>
      <c r="H47" s="210"/>
      <c r="I47" s="210"/>
      <c r="N47" s="208"/>
    </row>
    <row r="48" spans="1:14" ht="32">
      <c r="A48" s="210"/>
      <c r="B48" s="224"/>
      <c r="C48" s="140" t="s">
        <v>36</v>
      </c>
      <c r="D48" s="139">
        <v>1</v>
      </c>
      <c r="E48" s="210"/>
      <c r="F48" s="210"/>
      <c r="G48" s="210"/>
      <c r="H48" s="210"/>
      <c r="I48" s="210"/>
      <c r="N48" s="208"/>
    </row>
    <row r="49" spans="1:14" ht="32">
      <c r="A49" s="211"/>
      <c r="B49" s="225"/>
      <c r="C49" s="140" t="s">
        <v>14</v>
      </c>
      <c r="D49" s="139">
        <v>1</v>
      </c>
      <c r="E49" s="211"/>
      <c r="F49" s="211"/>
      <c r="G49" s="211"/>
      <c r="H49" s="211"/>
      <c r="I49" s="211"/>
      <c r="N49" s="209" t="s">
        <v>52</v>
      </c>
    </row>
    <row r="50" spans="1:14" ht="32">
      <c r="A50" s="208">
        <v>12</v>
      </c>
      <c r="B50" s="222" t="s">
        <v>53</v>
      </c>
      <c r="C50" s="140" t="s">
        <v>12</v>
      </c>
      <c r="D50" s="139">
        <v>1</v>
      </c>
      <c r="E50" s="209"/>
      <c r="F50" s="208" t="s">
        <v>51</v>
      </c>
      <c r="G50" s="208">
        <v>71856491111226</v>
      </c>
      <c r="H50" s="209"/>
      <c r="I50" s="208" t="s">
        <v>24</v>
      </c>
      <c r="N50" s="210"/>
    </row>
    <row r="51" spans="1:14" ht="32">
      <c r="A51" s="208"/>
      <c r="B51" s="222"/>
      <c r="C51" s="140" t="s">
        <v>25</v>
      </c>
      <c r="D51" s="139">
        <v>3</v>
      </c>
      <c r="E51" s="210"/>
      <c r="F51" s="208"/>
      <c r="G51" s="208"/>
      <c r="H51" s="210"/>
      <c r="I51" s="208"/>
      <c r="N51" s="210"/>
    </row>
    <row r="52" spans="1:14" ht="49" customHeight="1">
      <c r="A52" s="208"/>
      <c r="B52" s="222"/>
      <c r="C52" s="140" t="s">
        <v>36</v>
      </c>
      <c r="D52" s="139">
        <v>2</v>
      </c>
      <c r="E52" s="210"/>
      <c r="F52" s="208"/>
      <c r="G52" s="208"/>
      <c r="H52" s="211"/>
      <c r="I52" s="208"/>
      <c r="N52" s="210"/>
    </row>
    <row r="53" spans="1:14" ht="64" customHeight="1">
      <c r="A53" s="209">
        <v>13</v>
      </c>
      <c r="B53" s="223" t="s">
        <v>54</v>
      </c>
      <c r="C53" s="140" t="s">
        <v>12</v>
      </c>
      <c r="D53" s="139">
        <v>1</v>
      </c>
      <c r="E53" s="215"/>
      <c r="F53" s="209" t="s">
        <v>52</v>
      </c>
      <c r="G53" s="209">
        <v>224410931111101</v>
      </c>
      <c r="H53" s="209"/>
      <c r="I53" s="209"/>
      <c r="N53" s="210"/>
    </row>
    <row r="54" spans="1:14" ht="64" customHeight="1">
      <c r="A54" s="210"/>
      <c r="B54" s="224"/>
      <c r="C54" s="140" t="s">
        <v>25</v>
      </c>
      <c r="D54" s="139">
        <v>2</v>
      </c>
      <c r="E54" s="215"/>
      <c r="F54" s="210"/>
      <c r="G54" s="210"/>
      <c r="H54" s="210"/>
      <c r="I54" s="210"/>
      <c r="N54" s="211"/>
    </row>
    <row r="55" spans="1:14" ht="64" customHeight="1">
      <c r="A55" s="210"/>
      <c r="B55" s="224"/>
      <c r="C55" s="135" t="s">
        <v>18</v>
      </c>
      <c r="D55" s="139">
        <v>1</v>
      </c>
      <c r="E55" s="215"/>
      <c r="F55" s="210"/>
      <c r="G55" s="210"/>
      <c r="H55" s="210"/>
      <c r="I55" s="210"/>
      <c r="N55" s="208" t="s">
        <v>55</v>
      </c>
    </row>
    <row r="56" spans="1:14" ht="64" customHeight="1">
      <c r="A56" s="210"/>
      <c r="B56" s="224"/>
      <c r="C56" s="140" t="s">
        <v>33</v>
      </c>
      <c r="D56" s="139">
        <v>1</v>
      </c>
      <c r="E56" s="215"/>
      <c r="F56" s="210"/>
      <c r="G56" s="210"/>
      <c r="H56" s="210"/>
      <c r="I56" s="210"/>
      <c r="N56" s="208"/>
    </row>
    <row r="57" spans="1:14" ht="64" customHeight="1">
      <c r="A57" s="210"/>
      <c r="B57" s="224"/>
      <c r="C57" s="140" t="s">
        <v>36</v>
      </c>
      <c r="D57" s="139">
        <v>1</v>
      </c>
      <c r="E57" s="215"/>
      <c r="F57" s="210"/>
      <c r="G57" s="210"/>
      <c r="H57" s="210"/>
      <c r="I57" s="210"/>
      <c r="N57" s="208"/>
    </row>
    <row r="58" spans="1:14" ht="64" customHeight="1">
      <c r="A58" s="211"/>
      <c r="B58" s="225"/>
      <c r="C58" s="140" t="s">
        <v>47</v>
      </c>
      <c r="D58" s="139">
        <v>1</v>
      </c>
      <c r="E58" s="216"/>
      <c r="F58" s="211"/>
      <c r="G58" s="211"/>
      <c r="H58" s="211"/>
      <c r="I58" s="211"/>
      <c r="N58" s="208"/>
    </row>
    <row r="59" spans="1:14" ht="32">
      <c r="A59" s="208">
        <v>14</v>
      </c>
      <c r="B59" s="222" t="s">
        <v>56</v>
      </c>
      <c r="C59" s="135" t="s">
        <v>57</v>
      </c>
      <c r="D59" s="139">
        <v>1</v>
      </c>
      <c r="E59" s="217"/>
      <c r="F59" s="208" t="s">
        <v>55</v>
      </c>
      <c r="G59" s="208">
        <v>65057611117505</v>
      </c>
      <c r="H59" s="209"/>
      <c r="I59" s="208" t="s">
        <v>24</v>
      </c>
      <c r="N59" s="208"/>
    </row>
    <row r="60" spans="1:14" ht="48">
      <c r="A60" s="208"/>
      <c r="B60" s="222"/>
      <c r="C60" s="135" t="s">
        <v>58</v>
      </c>
      <c r="D60" s="139">
        <v>1</v>
      </c>
      <c r="E60" s="217"/>
      <c r="F60" s="208"/>
      <c r="G60" s="208"/>
      <c r="H60" s="210"/>
      <c r="I60" s="208"/>
      <c r="N60" s="208"/>
    </row>
    <row r="61" spans="1:14" ht="32">
      <c r="A61" s="208"/>
      <c r="B61" s="222"/>
      <c r="C61" s="135" t="s">
        <v>16</v>
      </c>
      <c r="D61" s="139">
        <v>1</v>
      </c>
      <c r="E61" s="217"/>
      <c r="F61" s="208"/>
      <c r="G61" s="208"/>
      <c r="H61" s="210"/>
      <c r="I61" s="208"/>
      <c r="N61" s="209" t="s">
        <v>59</v>
      </c>
    </row>
    <row r="62" spans="1:14" ht="32">
      <c r="A62" s="208"/>
      <c r="B62" s="222"/>
      <c r="C62" s="135" t="s">
        <v>60</v>
      </c>
      <c r="D62" s="142">
        <v>1</v>
      </c>
      <c r="E62" s="217"/>
      <c r="F62" s="208"/>
      <c r="G62" s="208"/>
      <c r="H62" s="210"/>
      <c r="I62" s="208"/>
      <c r="N62" s="210"/>
    </row>
    <row r="63" spans="1:14" ht="32">
      <c r="A63" s="208"/>
      <c r="B63" s="222"/>
      <c r="C63" s="140" t="s">
        <v>60</v>
      </c>
      <c r="D63" s="139">
        <v>2</v>
      </c>
      <c r="E63" s="217"/>
      <c r="F63" s="208"/>
      <c r="G63" s="208"/>
      <c r="H63" s="210"/>
      <c r="I63" s="208"/>
      <c r="N63" s="211"/>
    </row>
    <row r="64" spans="1:14" ht="32">
      <c r="A64" s="208"/>
      <c r="B64" s="222"/>
      <c r="C64" s="135" t="s">
        <v>22</v>
      </c>
      <c r="D64" s="139">
        <v>1</v>
      </c>
      <c r="E64" s="217"/>
      <c r="F64" s="208"/>
      <c r="G64" s="208"/>
      <c r="H64" s="211"/>
      <c r="I64" s="208"/>
    </row>
    <row r="65" spans="1:15" ht="32">
      <c r="A65" s="209">
        <v>15</v>
      </c>
      <c r="B65" s="223" t="s">
        <v>61</v>
      </c>
      <c r="C65" s="135" t="s">
        <v>26</v>
      </c>
      <c r="D65" s="139">
        <v>1</v>
      </c>
      <c r="E65" s="218"/>
      <c r="F65" s="209" t="s">
        <v>59</v>
      </c>
      <c r="G65" s="209">
        <v>85931701111018</v>
      </c>
      <c r="H65" s="209"/>
      <c r="I65" s="209"/>
    </row>
    <row r="66" spans="1:15" ht="32">
      <c r="A66" s="210"/>
      <c r="B66" s="224"/>
      <c r="C66" s="135" t="s">
        <v>26</v>
      </c>
      <c r="D66" s="139">
        <v>1</v>
      </c>
      <c r="E66" s="215"/>
      <c r="F66" s="210"/>
      <c r="G66" s="210"/>
      <c r="H66" s="210"/>
      <c r="I66" s="210"/>
    </row>
    <row r="67" spans="1:15" ht="32">
      <c r="A67" s="211"/>
      <c r="B67" s="225"/>
      <c r="C67" s="135" t="s">
        <v>14</v>
      </c>
      <c r="D67" s="139">
        <v>1</v>
      </c>
      <c r="E67" s="216"/>
      <c r="F67" s="211"/>
      <c r="G67" s="211"/>
      <c r="H67" s="211"/>
      <c r="I67" s="211"/>
    </row>
    <row r="68" spans="1:15" ht="48" customHeight="1">
      <c r="A68" s="135">
        <v>16</v>
      </c>
      <c r="B68" s="140" t="s">
        <v>62</v>
      </c>
      <c r="C68" s="135" t="s">
        <v>45</v>
      </c>
      <c r="D68" s="139">
        <v>1</v>
      </c>
      <c r="E68" s="136"/>
      <c r="F68" s="135" t="s">
        <v>63</v>
      </c>
      <c r="G68" s="144"/>
      <c r="H68" s="144"/>
      <c r="I68" s="135"/>
    </row>
    <row r="69" spans="1:15" ht="29" customHeight="1">
      <c r="C69" s="143" t="s">
        <v>64</v>
      </c>
      <c r="D69" s="143">
        <f>SUM(E2:E68)</f>
        <v>0</v>
      </c>
      <c r="E69" s="145"/>
    </row>
    <row r="70" spans="1:15">
      <c r="M70" s="99"/>
      <c r="N70" s="75"/>
      <c r="O70" s="99"/>
    </row>
    <row r="71" spans="1:15">
      <c r="M71" s="99"/>
      <c r="N71" s="75"/>
      <c r="O71" s="99"/>
    </row>
    <row r="72" spans="1:15">
      <c r="M72" s="99"/>
      <c r="N72" s="75"/>
      <c r="O72" s="99"/>
    </row>
    <row r="73" spans="1:15">
      <c r="N73" s="75"/>
    </row>
    <row r="74" spans="1:15">
      <c r="N74" s="75"/>
    </row>
    <row r="75" spans="1:15">
      <c r="N75" s="75"/>
    </row>
    <row r="76" spans="1:15">
      <c r="N76" s="75"/>
    </row>
    <row r="77" spans="1:15">
      <c r="N77" s="75"/>
    </row>
    <row r="78" spans="1:15">
      <c r="N78" s="75"/>
    </row>
    <row r="79" spans="1:15">
      <c r="N79" s="75"/>
    </row>
    <row r="80" spans="1:15">
      <c r="N80" s="75"/>
    </row>
    <row r="81" spans="14:14">
      <c r="N81" s="75"/>
    </row>
  </sheetData>
  <autoFilter ref="A1:I69" xr:uid="{00000000-0009-0000-0000-000000000000}"/>
  <mergeCells count="118">
    <mergeCell ref="A15:A17"/>
    <mergeCell ref="A18:A24"/>
    <mergeCell ref="A25:A27"/>
    <mergeCell ref="A28:A29"/>
    <mergeCell ref="A30:A32"/>
    <mergeCell ref="A33:A39"/>
    <mergeCell ref="A40:A44"/>
    <mergeCell ref="A45:A49"/>
    <mergeCell ref="A50:A52"/>
    <mergeCell ref="A53:A58"/>
    <mergeCell ref="A59:A64"/>
    <mergeCell ref="A65:A67"/>
    <mergeCell ref="B2:B5"/>
    <mergeCell ref="B6:B10"/>
    <mergeCell ref="B11:B14"/>
    <mergeCell ref="B15:B17"/>
    <mergeCell ref="B18:B24"/>
    <mergeCell ref="B25:B27"/>
    <mergeCell ref="B28:B29"/>
    <mergeCell ref="B30:B32"/>
    <mergeCell ref="B33:B39"/>
    <mergeCell ref="B40:B44"/>
    <mergeCell ref="B45:B49"/>
    <mergeCell ref="B50:B52"/>
    <mergeCell ref="B53:B58"/>
    <mergeCell ref="B59:B64"/>
    <mergeCell ref="B65:B67"/>
    <mergeCell ref="A2:A5"/>
    <mergeCell ref="A6:A10"/>
    <mergeCell ref="A11:A14"/>
    <mergeCell ref="E53:E58"/>
    <mergeCell ref="E59:E64"/>
    <mergeCell ref="E65:E67"/>
    <mergeCell ref="F2:F5"/>
    <mergeCell ref="F6:F10"/>
    <mergeCell ref="F11:F14"/>
    <mergeCell ref="F15:F17"/>
    <mergeCell ref="F18:F24"/>
    <mergeCell ref="F25:F27"/>
    <mergeCell ref="F28:F29"/>
    <mergeCell ref="F30:F32"/>
    <mergeCell ref="F33:F39"/>
    <mergeCell ref="F40:F44"/>
    <mergeCell ref="F45:F49"/>
    <mergeCell ref="F50:F52"/>
    <mergeCell ref="F53:F58"/>
    <mergeCell ref="F59:F64"/>
    <mergeCell ref="F65:F67"/>
    <mergeCell ref="E2:E5"/>
    <mergeCell ref="E6:E10"/>
    <mergeCell ref="E11:E14"/>
    <mergeCell ref="E15:E17"/>
    <mergeCell ref="E18:E24"/>
    <mergeCell ref="E25:E27"/>
    <mergeCell ref="G15:G17"/>
    <mergeCell ref="G18:G24"/>
    <mergeCell ref="G25:G27"/>
    <mergeCell ref="G28:G29"/>
    <mergeCell ref="G30:G32"/>
    <mergeCell ref="G33:G39"/>
    <mergeCell ref="E40:E44"/>
    <mergeCell ref="E45:E49"/>
    <mergeCell ref="E50:E52"/>
    <mergeCell ref="E28:E29"/>
    <mergeCell ref="E30:E32"/>
    <mergeCell ref="E33:E39"/>
    <mergeCell ref="G40:G44"/>
    <mergeCell ref="G45:G49"/>
    <mergeCell ref="G50:G52"/>
    <mergeCell ref="G53:G58"/>
    <mergeCell ref="G59:G64"/>
    <mergeCell ref="G65:G67"/>
    <mergeCell ref="H2:H5"/>
    <mergeCell ref="H6:H10"/>
    <mergeCell ref="H11:H14"/>
    <mergeCell ref="H15:H17"/>
    <mergeCell ref="H18:H24"/>
    <mergeCell ref="H25:H27"/>
    <mergeCell ref="H28:H29"/>
    <mergeCell ref="H30:H32"/>
    <mergeCell ref="H33:H39"/>
    <mergeCell ref="H40:H44"/>
    <mergeCell ref="H45:H49"/>
    <mergeCell ref="H50:H52"/>
    <mergeCell ref="H53:H58"/>
    <mergeCell ref="H59:H64"/>
    <mergeCell ref="H65:H67"/>
    <mergeCell ref="G2:G5"/>
    <mergeCell ref="G6:G10"/>
    <mergeCell ref="G11:G14"/>
    <mergeCell ref="I2:I5"/>
    <mergeCell ref="I6:I10"/>
    <mergeCell ref="I11:I14"/>
    <mergeCell ref="I15:I17"/>
    <mergeCell ref="I18:I24"/>
    <mergeCell ref="I25:I27"/>
    <mergeCell ref="I28:I29"/>
    <mergeCell ref="I30:I32"/>
    <mergeCell ref="I33:I39"/>
    <mergeCell ref="I40:I44"/>
    <mergeCell ref="I45:I49"/>
    <mergeCell ref="I50:I52"/>
    <mergeCell ref="I53:I58"/>
    <mergeCell ref="I59:I64"/>
    <mergeCell ref="I65:I67"/>
    <mergeCell ref="N7:N10"/>
    <mergeCell ref="N11:N15"/>
    <mergeCell ref="N16:N18"/>
    <mergeCell ref="N19:N21"/>
    <mergeCell ref="N22:N23"/>
    <mergeCell ref="N24:N30"/>
    <mergeCell ref="N31:N33"/>
    <mergeCell ref="N34:N40"/>
    <mergeCell ref="N41:N45"/>
    <mergeCell ref="N46:N48"/>
    <mergeCell ref="N49:N54"/>
    <mergeCell ref="N55:N60"/>
    <mergeCell ref="N61:N63"/>
  </mergeCells>
  <pageMargins left="0.25" right="0.25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1"/>
  <sheetViews>
    <sheetView zoomScale="53" zoomScaleNormal="53" workbookViewId="0">
      <selection activeCell="D4" sqref="D4"/>
    </sheetView>
  </sheetViews>
  <sheetFormatPr baseColWidth="10" defaultColWidth="30.83203125" defaultRowHeight="30" customHeight="1"/>
  <cols>
    <col min="1" max="1" width="48.33203125" style="102" customWidth="1"/>
    <col min="2" max="2" width="7.6640625" style="103" customWidth="1"/>
    <col min="3" max="3" width="34.33203125" style="103" customWidth="1"/>
    <col min="4" max="4" width="48.33203125" style="103" customWidth="1"/>
    <col min="5" max="5" width="7.6640625" style="103" customWidth="1"/>
    <col min="6" max="6" width="38.1640625" style="103" customWidth="1"/>
    <col min="7" max="7" width="48.33203125" style="103" customWidth="1"/>
    <col min="8" max="8" width="7.6640625" style="103" customWidth="1"/>
    <col min="9" max="9" width="7" style="103" customWidth="1"/>
    <col min="10" max="10" width="33.1640625" style="103" customWidth="1"/>
    <col min="11" max="11" width="7.6640625" style="103" customWidth="1"/>
    <col min="12" max="14" width="13.33203125" style="103" customWidth="1"/>
    <col min="15" max="15" width="48.33203125" style="103" customWidth="1"/>
    <col min="16" max="16" width="7.6640625" style="103" customWidth="1"/>
    <col min="17" max="17" width="6.83203125" style="103" customWidth="1"/>
    <col min="18" max="18" width="33.1640625" style="103" customWidth="1"/>
    <col min="19" max="19" width="17.1640625" style="103" customWidth="1"/>
    <col min="20" max="16384" width="30.83203125" style="103"/>
  </cols>
  <sheetData>
    <row r="1" spans="1:19" s="101" customFormat="1" ht="30" customHeight="1">
      <c r="A1" s="104" t="s">
        <v>2</v>
      </c>
      <c r="B1" s="105" t="s">
        <v>3</v>
      </c>
      <c r="C1" s="106"/>
      <c r="D1" s="107" t="s">
        <v>2</v>
      </c>
      <c r="E1" s="107" t="s">
        <v>3</v>
      </c>
      <c r="F1" s="116"/>
      <c r="G1" s="117" t="s">
        <v>65</v>
      </c>
      <c r="H1" s="117" t="s">
        <v>3</v>
      </c>
      <c r="I1" s="122"/>
      <c r="J1" s="117" t="s">
        <v>66</v>
      </c>
      <c r="K1" s="117" t="s">
        <v>3</v>
      </c>
      <c r="L1" s="122"/>
      <c r="M1" s="122"/>
      <c r="N1" s="122"/>
      <c r="O1" s="117" t="s">
        <v>67</v>
      </c>
      <c r="P1" s="117" t="s">
        <v>3</v>
      </c>
      <c r="Q1" s="116"/>
      <c r="R1" s="117" t="s">
        <v>68</v>
      </c>
      <c r="S1" s="117" t="s">
        <v>3</v>
      </c>
    </row>
    <row r="2" spans="1:19" s="101" customFormat="1" ht="30" customHeight="1">
      <c r="A2" s="185" t="s">
        <v>10</v>
      </c>
      <c r="B2" s="108">
        <v>4</v>
      </c>
      <c r="C2" s="109"/>
      <c r="D2" s="110" t="str">
        <f t="shared" ref="D2:D65" si="0">SUBSTITUTE(A2," ","")</f>
        <v>胶原玫瑰花(7days)(标准)</v>
      </c>
      <c r="E2" s="110">
        <v>4</v>
      </c>
      <c r="F2" s="118"/>
      <c r="G2" s="110" t="s">
        <v>10</v>
      </c>
      <c r="H2" s="110">
        <v>4</v>
      </c>
      <c r="I2" s="109"/>
      <c r="J2" s="123" t="s">
        <v>20</v>
      </c>
      <c r="K2" s="124">
        <v>1</v>
      </c>
      <c r="L2" s="112"/>
      <c r="M2" s="112"/>
      <c r="N2" s="112"/>
      <c r="O2" s="127" t="str">
        <f t="array" ref="O2:O23">_xlfn.UNIQUE(G2:G56)</f>
        <v>胶原玫瑰花(7days)(标准)</v>
      </c>
      <c r="P2" s="127">
        <f>SUMIF($G$2:$G$56,O2,$H$2:$H$56)</f>
        <v>5</v>
      </c>
      <c r="Q2" s="118"/>
      <c r="R2" s="129" t="str">
        <f t="array" ref="R2:R7">_xlfn.UNIQUE(J2:J13)</f>
        <v>超好喝(2days)(标准)</v>
      </c>
      <c r="S2" s="127">
        <f t="shared" ref="S2:S7" si="1">SUMIF($J$2:$J$13,R2,$K$2:$K$13)</f>
        <v>3</v>
      </c>
    </row>
    <row r="3" spans="1:19" s="101" customFormat="1" ht="30" customHeight="1">
      <c r="A3" s="185" t="s">
        <v>12</v>
      </c>
      <c r="B3" s="108">
        <v>2</v>
      </c>
      <c r="C3" s="109"/>
      <c r="D3" s="110" t="str">
        <f t="shared" si="0"/>
        <v>双倍滋补花(72hrs)(标准)</v>
      </c>
      <c r="E3" s="110">
        <v>2</v>
      </c>
      <c r="F3" s="118"/>
      <c r="G3" s="110" t="s">
        <v>12</v>
      </c>
      <c r="H3" s="110">
        <v>2</v>
      </c>
      <c r="I3" s="109"/>
      <c r="J3" s="125" t="s">
        <v>69</v>
      </c>
      <c r="K3" s="126">
        <v>1</v>
      </c>
      <c r="L3" s="112"/>
      <c r="M3" s="112"/>
      <c r="N3" s="112"/>
      <c r="O3" s="127" t="str">
        <v>双倍滋补花(72hrs)(标准)</v>
      </c>
      <c r="P3" s="127">
        <f t="shared" ref="P3:P23" si="2">SUMIF($G$2:$G$56,O3,$H$2:$H$56)</f>
        <v>5</v>
      </c>
      <c r="Q3" s="118"/>
      <c r="R3" s="129" t="str">
        <v>黑枸杞玫瑰(7days)(标准)</v>
      </c>
      <c r="S3" s="127">
        <f t="shared" si="1"/>
        <v>3</v>
      </c>
    </row>
    <row r="4" spans="1:19" s="101" customFormat="1" ht="30" customHeight="1">
      <c r="A4" s="185" t="s">
        <v>70</v>
      </c>
      <c r="B4" s="108">
        <v>2</v>
      </c>
      <c r="C4" s="109"/>
      <c r="D4" s="110" t="str">
        <f t="shared" si="0"/>
        <v>澳大利亚玫瑰蛋糕(2days)(标准)</v>
      </c>
      <c r="E4" s="110">
        <v>2</v>
      </c>
      <c r="F4" s="118"/>
      <c r="G4" s="110" t="s">
        <v>70</v>
      </c>
      <c r="H4" s="110">
        <v>2</v>
      </c>
      <c r="I4" s="109"/>
      <c r="J4" s="125" t="s">
        <v>71</v>
      </c>
      <c r="K4" s="126">
        <v>1</v>
      </c>
      <c r="L4" s="112"/>
      <c r="M4" s="112"/>
      <c r="N4" s="112"/>
      <c r="O4" s="127" t="str">
        <v>澳大利亚玫瑰蛋糕(2days)(标准)</v>
      </c>
      <c r="P4" s="127">
        <f t="shared" si="2"/>
        <v>5</v>
      </c>
      <c r="Q4" s="118"/>
      <c r="R4" s="129" t="str">
        <v>招牌鲜(7days)(标准)</v>
      </c>
      <c r="S4" s="127">
        <f t="shared" si="1"/>
        <v>3</v>
      </c>
    </row>
    <row r="5" spans="1:19" s="101" customFormat="1" ht="30" customHeight="1">
      <c r="A5" s="185" t="s">
        <v>14</v>
      </c>
      <c r="B5" s="108">
        <v>4</v>
      </c>
      <c r="C5" s="109"/>
      <c r="D5" s="110" t="str">
        <f t="shared" si="0"/>
        <v>椰奶红枣花(7days)(标准)</v>
      </c>
      <c r="E5" s="110">
        <v>4</v>
      </c>
      <c r="F5" s="118"/>
      <c r="G5" s="110" t="s">
        <v>14</v>
      </c>
      <c r="H5" s="110">
        <v>4</v>
      </c>
      <c r="I5" s="109"/>
      <c r="J5" s="125" t="s">
        <v>71</v>
      </c>
      <c r="K5" s="126">
        <v>1</v>
      </c>
      <c r="L5" s="112"/>
      <c r="M5" s="112"/>
      <c r="N5" s="112"/>
      <c r="O5" s="127" t="str">
        <v>椰奶红枣花(7days)(标准)</v>
      </c>
      <c r="P5" s="127">
        <f t="shared" si="2"/>
        <v>6</v>
      </c>
      <c r="Q5" s="118"/>
      <c r="R5" s="129" t="str">
        <v>奶茶</v>
      </c>
      <c r="S5" s="127">
        <f t="shared" si="1"/>
        <v>1</v>
      </c>
    </row>
    <row r="6" spans="1:19" s="101" customFormat="1" ht="30" customHeight="1">
      <c r="A6" s="185" t="s">
        <v>16</v>
      </c>
      <c r="B6" s="111">
        <v>2</v>
      </c>
      <c r="C6" s="112"/>
      <c r="D6" s="110" t="str">
        <f t="shared" si="0"/>
        <v>招牌鲜(7days)(无糖)</v>
      </c>
      <c r="E6" s="119">
        <v>2</v>
      </c>
      <c r="F6" s="118"/>
      <c r="G6" s="110" t="s">
        <v>72</v>
      </c>
      <c r="H6" s="119">
        <v>2</v>
      </c>
      <c r="I6" s="112"/>
      <c r="J6" s="125" t="s">
        <v>20</v>
      </c>
      <c r="K6" s="126">
        <v>1</v>
      </c>
      <c r="L6" s="112"/>
      <c r="M6" s="112"/>
      <c r="N6" s="112"/>
      <c r="O6" s="127" t="str">
        <v>招牌鲜(7days)(无糖)</v>
      </c>
      <c r="P6" s="127">
        <f t="shared" si="2"/>
        <v>4</v>
      </c>
      <c r="Q6" s="118"/>
      <c r="R6" s="129" t="str">
        <v>草莓牛(2days)(标准)</v>
      </c>
      <c r="S6" s="127">
        <f t="shared" si="1"/>
        <v>1</v>
      </c>
    </row>
    <row r="7" spans="1:19" s="101" customFormat="1" ht="30" customHeight="1">
      <c r="A7" s="185" t="s">
        <v>18</v>
      </c>
      <c r="B7" s="111">
        <v>1</v>
      </c>
      <c r="C7" s="112"/>
      <c r="D7" s="110" t="str">
        <f t="shared" si="0"/>
        <v>芋圆芋泥桃胶嘟嘟(2days)(标准)</v>
      </c>
      <c r="E7" s="119">
        <v>1</v>
      </c>
      <c r="F7" s="118"/>
      <c r="G7" s="110" t="s">
        <v>18</v>
      </c>
      <c r="H7" s="119">
        <v>1</v>
      </c>
      <c r="I7" s="112"/>
      <c r="J7" s="125" t="s">
        <v>45</v>
      </c>
      <c r="K7" s="126">
        <v>1</v>
      </c>
      <c r="L7" s="112"/>
      <c r="M7" s="112"/>
      <c r="N7" s="112"/>
      <c r="O7" s="127" t="str">
        <v>芋圆芋泥桃胶嘟嘟(2days)(标准)</v>
      </c>
      <c r="P7" s="127">
        <f t="shared" si="2"/>
        <v>3</v>
      </c>
      <c r="Q7" s="118"/>
      <c r="R7" s="129" t="str">
        <v>牛油果(标准)</v>
      </c>
      <c r="S7" s="127">
        <f t="shared" si="1"/>
        <v>1</v>
      </c>
    </row>
    <row r="8" spans="1:19" s="101" customFormat="1" ht="30" customHeight="1">
      <c r="A8" s="185" t="s">
        <v>20</v>
      </c>
      <c r="B8" s="111">
        <v>1</v>
      </c>
      <c r="C8" s="112"/>
      <c r="D8" s="110" t="str">
        <f t="shared" si="0"/>
        <v>超好喝(2days)(标准)</v>
      </c>
      <c r="E8" s="119">
        <v>1</v>
      </c>
      <c r="F8" s="118"/>
      <c r="G8" s="110" t="s">
        <v>20</v>
      </c>
      <c r="H8" s="119">
        <v>1</v>
      </c>
      <c r="I8" s="112"/>
      <c r="J8" s="125" t="s">
        <v>73</v>
      </c>
      <c r="K8" s="126">
        <v>1</v>
      </c>
      <c r="L8" s="112"/>
      <c r="M8" s="112"/>
      <c r="N8" s="112"/>
      <c r="O8" s="127" t="str">
        <v>超好喝(2days)(标准)</v>
      </c>
      <c r="P8" s="127">
        <f t="shared" si="2"/>
        <v>1</v>
      </c>
      <c r="Q8" s="118"/>
      <c r="R8" s="118"/>
      <c r="S8" s="118"/>
    </row>
    <row r="9" spans="1:19" s="101" customFormat="1" ht="30" customHeight="1">
      <c r="A9" s="185" t="s">
        <v>21</v>
      </c>
      <c r="B9" s="111">
        <v>1</v>
      </c>
      <c r="C9" s="112"/>
      <c r="D9" s="110" t="str">
        <f t="shared" si="0"/>
        <v>水果捞(2days)(无糖)</v>
      </c>
      <c r="E9" s="119">
        <v>1</v>
      </c>
      <c r="F9" s="118"/>
      <c r="G9" s="110" t="s">
        <v>21</v>
      </c>
      <c r="H9" s="119">
        <v>1</v>
      </c>
      <c r="I9" s="112"/>
      <c r="J9" s="125" t="s">
        <v>69</v>
      </c>
      <c r="K9" s="126">
        <v>1</v>
      </c>
      <c r="L9" s="112"/>
      <c r="M9" s="112"/>
      <c r="N9" s="112"/>
      <c r="O9" s="127" t="str">
        <v>水果捞(2days)(无糖)</v>
      </c>
      <c r="P9" s="127">
        <f t="shared" si="2"/>
        <v>2</v>
      </c>
      <c r="Q9" s="118"/>
      <c r="R9" s="118"/>
      <c r="S9" s="118"/>
    </row>
    <row r="10" spans="1:19" s="101" customFormat="1" ht="30" customHeight="1">
      <c r="A10" s="185" t="s">
        <v>22</v>
      </c>
      <c r="B10" s="111">
        <v>1</v>
      </c>
      <c r="C10" s="112"/>
      <c r="D10" s="110" t="str">
        <f t="shared" si="0"/>
        <v>伯爵奶茶(7days)(无糖)</v>
      </c>
      <c r="E10" s="119">
        <v>1</v>
      </c>
      <c r="F10" s="118"/>
      <c r="G10" s="110" t="s">
        <v>22</v>
      </c>
      <c r="H10" s="119">
        <v>1</v>
      </c>
      <c r="I10" s="112"/>
      <c r="J10" s="125" t="s">
        <v>37</v>
      </c>
      <c r="K10" s="126">
        <v>1</v>
      </c>
      <c r="L10" s="112"/>
      <c r="M10" s="112"/>
      <c r="N10" s="112"/>
      <c r="O10" s="127" t="str">
        <v>伯爵奶茶(7days)(无糖)</v>
      </c>
      <c r="P10" s="127">
        <f t="shared" si="2"/>
        <v>2</v>
      </c>
      <c r="Q10" s="118"/>
      <c r="R10" s="118"/>
      <c r="S10" s="118"/>
    </row>
    <row r="11" spans="1:19" s="101" customFormat="1" ht="30" customHeight="1">
      <c r="A11" s="185" t="s">
        <v>12</v>
      </c>
      <c r="B11" s="111">
        <v>1</v>
      </c>
      <c r="C11" s="112"/>
      <c r="D11" s="110" t="str">
        <f t="shared" si="0"/>
        <v>双倍滋补花(72hrs)(标准)</v>
      </c>
      <c r="E11" s="119">
        <v>1</v>
      </c>
      <c r="F11" s="118"/>
      <c r="G11" s="110" t="s">
        <v>12</v>
      </c>
      <c r="H11" s="119">
        <v>1</v>
      </c>
      <c r="I11" s="112"/>
      <c r="J11" s="125" t="s">
        <v>20</v>
      </c>
      <c r="K11" s="126">
        <v>1</v>
      </c>
      <c r="L11" s="112"/>
      <c r="M11" s="112"/>
      <c r="N11" s="112"/>
      <c r="O11" s="128" t="str">
        <v>招牌鲜(7days)(标准)</v>
      </c>
      <c r="P11" s="127">
        <f t="shared" si="2"/>
        <v>10</v>
      </c>
      <c r="Q11" s="118"/>
      <c r="R11" s="118"/>
      <c r="S11" s="118"/>
    </row>
    <row r="12" spans="1:19" s="101" customFormat="1" ht="30" customHeight="1">
      <c r="A12" s="186" t="s">
        <v>25</v>
      </c>
      <c r="B12" s="111">
        <v>1</v>
      </c>
      <c r="C12" s="112"/>
      <c r="D12" s="110" t="str">
        <f t="shared" si="0"/>
        <v>招牌鲜(7days)(标准)</v>
      </c>
      <c r="E12" s="119">
        <v>1</v>
      </c>
      <c r="F12" s="118"/>
      <c r="G12" s="110" t="s">
        <v>71</v>
      </c>
      <c r="H12" s="119">
        <v>1</v>
      </c>
      <c r="I12" s="112"/>
      <c r="J12" s="125" t="s">
        <v>69</v>
      </c>
      <c r="K12" s="126">
        <v>1</v>
      </c>
      <c r="L12" s="112"/>
      <c r="M12" s="112"/>
      <c r="N12" s="112"/>
      <c r="O12" s="128" t="str">
        <v>伯爵奶茶(7days)(标准)</v>
      </c>
      <c r="P12" s="127">
        <f t="shared" si="2"/>
        <v>4</v>
      </c>
      <c r="Q12" s="118"/>
      <c r="R12" s="118"/>
      <c r="S12" s="118"/>
    </row>
    <row r="13" spans="1:19" s="101" customFormat="1" ht="30" customHeight="1">
      <c r="A13" s="185" t="s">
        <v>21</v>
      </c>
      <c r="B13" s="111">
        <v>1</v>
      </c>
      <c r="C13" s="112"/>
      <c r="D13" s="110" t="str">
        <f t="shared" si="0"/>
        <v>水果捞(2days)(无糖)</v>
      </c>
      <c r="E13" s="119">
        <v>1</v>
      </c>
      <c r="F13" s="118"/>
      <c r="G13" s="110" t="s">
        <v>21</v>
      </c>
      <c r="H13" s="119">
        <v>1</v>
      </c>
      <c r="I13" s="112"/>
      <c r="J13" s="125" t="s">
        <v>71</v>
      </c>
      <c r="K13" s="126">
        <v>1</v>
      </c>
      <c r="L13" s="112"/>
      <c r="M13" s="112"/>
      <c r="N13" s="112"/>
      <c r="O13" s="128" t="str">
        <v>梦幻星空(7days)(标准)</v>
      </c>
      <c r="P13" s="127">
        <f t="shared" si="2"/>
        <v>4</v>
      </c>
      <c r="Q13" s="118"/>
      <c r="R13" s="118"/>
      <c r="S13" s="118"/>
    </row>
    <row r="14" spans="1:19" s="101" customFormat="1" ht="30" customHeight="1">
      <c r="A14" s="185" t="s">
        <v>26</v>
      </c>
      <c r="B14" s="111">
        <v>1</v>
      </c>
      <c r="C14" s="112"/>
      <c r="D14" s="110" t="str">
        <f t="shared" si="0"/>
        <v>伯爵奶茶(7days)(标准)</v>
      </c>
      <c r="E14" s="119">
        <v>1</v>
      </c>
      <c r="F14" s="118"/>
      <c r="G14" s="110" t="s">
        <v>26</v>
      </c>
      <c r="H14" s="119">
        <v>1</v>
      </c>
      <c r="I14" s="112"/>
      <c r="O14" s="128" t="str">
        <v>蔓越莓(2days)(标准)</v>
      </c>
      <c r="P14" s="127">
        <f t="shared" si="2"/>
        <v>6</v>
      </c>
      <c r="Q14" s="118"/>
      <c r="R14" s="118"/>
      <c r="S14" s="118"/>
    </row>
    <row r="15" spans="1:19" s="101" customFormat="1" ht="30" customHeight="1">
      <c r="A15" s="125" t="s">
        <v>20</v>
      </c>
      <c r="B15" s="111">
        <v>1</v>
      </c>
      <c r="C15" s="112"/>
      <c r="D15" s="113" t="str">
        <f t="shared" si="0"/>
        <v>超好喝(2days)(标准)</v>
      </c>
      <c r="E15" s="120">
        <v>1</v>
      </c>
      <c r="F15" s="118"/>
      <c r="G15" s="110" t="s">
        <v>74</v>
      </c>
      <c r="H15" s="119">
        <v>1</v>
      </c>
      <c r="I15" s="112"/>
      <c r="O15" s="128" t="str">
        <v>牛油果(标准)</v>
      </c>
      <c r="P15" s="127">
        <f t="shared" si="2"/>
        <v>3</v>
      </c>
      <c r="Q15" s="118"/>
      <c r="R15" s="118"/>
      <c r="S15" s="118"/>
    </row>
    <row r="16" spans="1:19" s="101" customFormat="1" ht="30" customHeight="1">
      <c r="A16" s="125" t="s">
        <v>69</v>
      </c>
      <c r="B16" s="111">
        <v>1</v>
      </c>
      <c r="C16" s="112"/>
      <c r="D16" s="113" t="str">
        <f t="shared" si="0"/>
        <v>黑枸杞玫瑰(7days)(标准)</v>
      </c>
      <c r="E16" s="120">
        <v>1</v>
      </c>
      <c r="F16" s="118"/>
      <c r="G16" s="110" t="s">
        <v>71</v>
      </c>
      <c r="H16" s="119">
        <v>1</v>
      </c>
      <c r="I16" s="112"/>
      <c r="O16" s="128" t="str">
        <v>黑枸杞玫瑰(7days)(标准)</v>
      </c>
      <c r="P16" s="127">
        <f t="shared" si="2"/>
        <v>2</v>
      </c>
      <c r="Q16" s="118"/>
      <c r="R16" s="118"/>
      <c r="S16" s="118"/>
    </row>
    <row r="17" spans="1:19" s="101" customFormat="1" ht="30" customHeight="1">
      <c r="A17" s="125" t="s">
        <v>25</v>
      </c>
      <c r="B17" s="111">
        <v>1</v>
      </c>
      <c r="C17" s="112"/>
      <c r="D17" s="113" t="str">
        <f t="shared" si="0"/>
        <v>招牌鲜(7days)(标准)</v>
      </c>
      <c r="E17" s="120">
        <v>1</v>
      </c>
      <c r="F17" s="118"/>
      <c r="G17" s="110" t="s">
        <v>36</v>
      </c>
      <c r="H17" s="119">
        <v>1</v>
      </c>
      <c r="I17" s="112"/>
      <c r="O17" s="128" t="str">
        <v>甜蜜红豆(2days)(标准)</v>
      </c>
      <c r="P17" s="127">
        <f t="shared" si="2"/>
        <v>1</v>
      </c>
      <c r="Q17" s="118"/>
      <c r="R17" s="118"/>
      <c r="S17" s="118"/>
    </row>
    <row r="18" spans="1:19" s="101" customFormat="1" ht="30" customHeight="1">
      <c r="A18" s="185" t="s">
        <v>74</v>
      </c>
      <c r="B18" s="111">
        <v>1</v>
      </c>
      <c r="C18" s="112"/>
      <c r="D18" s="110" t="str">
        <f t="shared" si="0"/>
        <v>梦幻星空(7days)(标准)</v>
      </c>
      <c r="E18" s="119">
        <v>1</v>
      </c>
      <c r="F18" s="118"/>
      <c r="G18" s="110" t="s">
        <v>37</v>
      </c>
      <c r="H18" s="119">
        <v>1</v>
      </c>
      <c r="I18" s="112"/>
      <c r="O18" s="128" t="str">
        <v>香蕉(2days)(标准)</v>
      </c>
      <c r="P18" s="127">
        <f t="shared" si="2"/>
        <v>1</v>
      </c>
      <c r="Q18" s="118"/>
      <c r="R18" s="118"/>
      <c r="S18" s="118"/>
    </row>
    <row r="19" spans="1:19" s="101" customFormat="1" ht="30" customHeight="1">
      <c r="A19" s="187" t="s">
        <v>25</v>
      </c>
      <c r="B19" s="111">
        <v>1</v>
      </c>
      <c r="C19" s="112"/>
      <c r="D19" s="110" t="str">
        <f t="shared" si="0"/>
        <v>招牌鲜(7days)(标准)</v>
      </c>
      <c r="E19" s="119">
        <v>1</v>
      </c>
      <c r="F19" s="118"/>
      <c r="G19" s="110" t="s">
        <v>69</v>
      </c>
      <c r="H19" s="119">
        <v>1</v>
      </c>
      <c r="I19" s="112"/>
      <c r="O19" s="128" t="str">
        <v>奶茶</v>
      </c>
      <c r="P19" s="127">
        <f t="shared" si="2"/>
        <v>2</v>
      </c>
      <c r="Q19" s="118"/>
      <c r="R19" s="118"/>
      <c r="S19" s="118"/>
    </row>
    <row r="20" spans="1:19" s="101" customFormat="1" ht="30" customHeight="1">
      <c r="A20" s="187" t="s">
        <v>36</v>
      </c>
      <c r="B20" s="111">
        <v>1</v>
      </c>
      <c r="C20" s="112"/>
      <c r="D20" s="110" t="str">
        <f t="shared" si="0"/>
        <v>蔓越莓(2days)(标准)</v>
      </c>
      <c r="E20" s="119">
        <v>1</v>
      </c>
      <c r="F20" s="118"/>
      <c r="G20" s="110" t="s">
        <v>72</v>
      </c>
      <c r="H20" s="119">
        <v>1</v>
      </c>
      <c r="I20" s="112"/>
      <c r="O20" s="128" t="str">
        <v>草莓牛(2days)(标准)</v>
      </c>
      <c r="P20" s="127">
        <f t="shared" si="2"/>
        <v>1</v>
      </c>
      <c r="R20" s="118"/>
      <c r="S20" s="118"/>
    </row>
    <row r="21" spans="1:19" s="101" customFormat="1" ht="30" customHeight="1">
      <c r="A21" s="185" t="s">
        <v>37</v>
      </c>
      <c r="B21" s="111">
        <v>1</v>
      </c>
      <c r="C21" s="112"/>
      <c r="D21" s="110" t="str">
        <f t="shared" si="0"/>
        <v>牛油果(标准)</v>
      </c>
      <c r="E21" s="119">
        <v>1</v>
      </c>
      <c r="F21" s="118"/>
      <c r="G21" s="110" t="s">
        <v>69</v>
      </c>
      <c r="H21" s="119">
        <v>1</v>
      </c>
      <c r="I21" s="112"/>
      <c r="O21" s="128" t="str">
        <v>草莓牛(2days)(无糖)</v>
      </c>
      <c r="P21" s="127">
        <f t="shared" si="2"/>
        <v>1</v>
      </c>
      <c r="Q21" s="118"/>
      <c r="R21" s="118"/>
      <c r="S21" s="118"/>
    </row>
    <row r="22" spans="1:19" s="101" customFormat="1" ht="30" customHeight="1">
      <c r="A22" s="187" t="s">
        <v>69</v>
      </c>
      <c r="B22" s="111">
        <v>1</v>
      </c>
      <c r="C22" s="112"/>
      <c r="D22" s="110" t="str">
        <f t="shared" si="0"/>
        <v>黑枸杞玫瑰(7days)(标准)</v>
      </c>
      <c r="E22" s="119">
        <v>1</v>
      </c>
      <c r="F22" s="118"/>
      <c r="G22" s="110" t="s">
        <v>10</v>
      </c>
      <c r="H22" s="119">
        <v>1</v>
      </c>
      <c r="I22" s="112"/>
      <c r="O22" s="128" t="str">
        <v>保加利亚玫瑰牛乳燕窝(2days)(无糖)</v>
      </c>
      <c r="P22" s="127">
        <f t="shared" si="2"/>
        <v>1</v>
      </c>
      <c r="Q22" s="118"/>
      <c r="R22" s="118"/>
      <c r="S22" s="118"/>
    </row>
    <row r="23" spans="1:19" s="101" customFormat="1" ht="30" customHeight="1">
      <c r="A23" s="188" t="s">
        <v>16</v>
      </c>
      <c r="B23" s="111">
        <v>1</v>
      </c>
      <c r="C23" s="112"/>
      <c r="D23" s="110" t="str">
        <f t="shared" si="0"/>
        <v>招牌鲜(7days)(无糖)</v>
      </c>
      <c r="E23" s="119">
        <v>1</v>
      </c>
      <c r="F23" s="118"/>
      <c r="G23" s="110" t="s">
        <v>70</v>
      </c>
      <c r="H23" s="119">
        <v>1</v>
      </c>
      <c r="I23" s="112"/>
      <c r="O23" s="128" t="str">
        <v>梦幻星空(7days)(无糖)</v>
      </c>
      <c r="P23" s="127">
        <f t="shared" si="2"/>
        <v>3</v>
      </c>
      <c r="Q23" s="118"/>
      <c r="R23" s="118"/>
      <c r="S23" s="118"/>
    </row>
    <row r="24" spans="1:19" s="101" customFormat="1" ht="30" customHeight="1">
      <c r="A24" s="185" t="s">
        <v>69</v>
      </c>
      <c r="B24" s="111">
        <v>1</v>
      </c>
      <c r="C24" s="112"/>
      <c r="D24" s="110" t="str">
        <f t="shared" si="0"/>
        <v>黑枸杞玫瑰(7days)(标准)</v>
      </c>
      <c r="E24" s="119">
        <v>1</v>
      </c>
      <c r="F24" s="118"/>
      <c r="G24" s="110" t="s">
        <v>75</v>
      </c>
      <c r="H24" s="119">
        <v>1</v>
      </c>
      <c r="I24" s="112"/>
      <c r="J24" s="112"/>
      <c r="K24" s="112"/>
      <c r="L24" s="112"/>
      <c r="M24" s="112"/>
      <c r="N24" s="112"/>
      <c r="O24" s="118"/>
      <c r="P24" s="118"/>
      <c r="Q24" s="118"/>
      <c r="R24" s="118"/>
      <c r="S24" s="118"/>
    </row>
    <row r="25" spans="1:19" s="101" customFormat="1" ht="30" customHeight="1">
      <c r="A25" s="185" t="s">
        <v>10</v>
      </c>
      <c r="B25" s="111">
        <v>1</v>
      </c>
      <c r="C25" s="112"/>
      <c r="D25" s="110" t="str">
        <f t="shared" si="0"/>
        <v>胶原玫瑰花(7days)(标准)</v>
      </c>
      <c r="E25" s="119">
        <v>1</v>
      </c>
      <c r="F25" s="118"/>
      <c r="G25" s="110" t="s">
        <v>74</v>
      </c>
      <c r="H25" s="119">
        <v>1</v>
      </c>
      <c r="I25" s="112"/>
      <c r="J25" s="112"/>
      <c r="K25" s="112"/>
      <c r="L25" s="112"/>
      <c r="M25" s="112"/>
      <c r="N25" s="112"/>
      <c r="O25" s="117" t="s">
        <v>76</v>
      </c>
      <c r="P25" s="117" t="s">
        <v>3</v>
      </c>
      <c r="Q25" s="118"/>
      <c r="R25" s="117" t="s">
        <v>77</v>
      </c>
      <c r="S25" s="117" t="s">
        <v>3</v>
      </c>
    </row>
    <row r="26" spans="1:19" s="101" customFormat="1" ht="30" customHeight="1">
      <c r="A26" s="185" t="s">
        <v>70</v>
      </c>
      <c r="B26" s="111">
        <v>1</v>
      </c>
      <c r="C26" s="112"/>
      <c r="D26" s="110" t="str">
        <f t="shared" si="0"/>
        <v>澳大利亚玫瑰蛋糕(2days)(标准)</v>
      </c>
      <c r="E26" s="119">
        <v>1</v>
      </c>
      <c r="F26" s="118"/>
      <c r="G26" s="110" t="s">
        <v>42</v>
      </c>
      <c r="H26" s="119">
        <v>1</v>
      </c>
      <c r="I26" s="112"/>
      <c r="J26" s="112"/>
      <c r="K26" s="112"/>
      <c r="L26" s="112"/>
      <c r="M26" s="112"/>
      <c r="N26" s="112"/>
      <c r="O26" s="127" t="s">
        <v>10</v>
      </c>
      <c r="P26" s="127">
        <v>5</v>
      </c>
      <c r="Q26" s="118"/>
      <c r="R26" s="130" t="s">
        <v>69</v>
      </c>
      <c r="S26" s="127">
        <v>3</v>
      </c>
    </row>
    <row r="27" spans="1:19" s="101" customFormat="1" ht="30" customHeight="1">
      <c r="A27" s="185" t="s">
        <v>75</v>
      </c>
      <c r="B27" s="111">
        <v>1</v>
      </c>
      <c r="C27" s="112"/>
      <c r="D27" s="110" t="str">
        <f t="shared" si="0"/>
        <v>甜蜜红豆(2days)(标准)</v>
      </c>
      <c r="E27" s="119">
        <v>1</v>
      </c>
      <c r="F27" s="118"/>
      <c r="G27" s="110" t="s">
        <v>70</v>
      </c>
      <c r="H27" s="119">
        <v>2</v>
      </c>
      <c r="I27" s="112"/>
      <c r="J27" s="112"/>
      <c r="K27" s="112"/>
      <c r="L27" s="112"/>
      <c r="M27" s="112"/>
      <c r="N27" s="112"/>
      <c r="O27" s="127" t="s">
        <v>14</v>
      </c>
      <c r="P27" s="127">
        <v>6</v>
      </c>
      <c r="Q27" s="118"/>
      <c r="R27" s="130" t="s">
        <v>71</v>
      </c>
      <c r="S27" s="127">
        <v>3</v>
      </c>
    </row>
    <row r="28" spans="1:19" s="101" customFormat="1" ht="30" customHeight="1">
      <c r="A28" s="185" t="s">
        <v>74</v>
      </c>
      <c r="B28" s="111">
        <v>1</v>
      </c>
      <c r="C28" s="112"/>
      <c r="D28" s="110" t="str">
        <f t="shared" si="0"/>
        <v>梦幻星空(7days)(标准)</v>
      </c>
      <c r="E28" s="119">
        <v>1</v>
      </c>
      <c r="F28" s="118"/>
      <c r="G28" s="110" t="s">
        <v>71</v>
      </c>
      <c r="H28" s="119">
        <v>3</v>
      </c>
      <c r="I28" s="112"/>
      <c r="J28" s="112"/>
      <c r="K28" s="112"/>
      <c r="L28" s="112"/>
      <c r="M28" s="112"/>
      <c r="N28" s="112"/>
      <c r="O28" s="127" t="s">
        <v>72</v>
      </c>
      <c r="P28" s="127">
        <v>4</v>
      </c>
      <c r="Q28" s="118"/>
      <c r="R28" s="118"/>
      <c r="S28" s="118"/>
    </row>
    <row r="29" spans="1:19" s="101" customFormat="1" ht="30" customHeight="1">
      <c r="A29" s="185" t="s">
        <v>42</v>
      </c>
      <c r="B29" s="111">
        <v>1</v>
      </c>
      <c r="C29" s="112"/>
      <c r="D29" s="110" t="str">
        <f t="shared" si="0"/>
        <v>香蕉(2days)(标准)</v>
      </c>
      <c r="E29" s="119">
        <v>1</v>
      </c>
      <c r="F29" s="118"/>
      <c r="G29" s="110" t="s">
        <v>36</v>
      </c>
      <c r="H29" s="119">
        <v>1</v>
      </c>
      <c r="I29" s="112"/>
      <c r="J29" s="112"/>
      <c r="K29" s="112"/>
      <c r="L29" s="112"/>
      <c r="M29" s="112"/>
      <c r="N29" s="112"/>
      <c r="O29" s="127" t="s">
        <v>22</v>
      </c>
      <c r="P29" s="127">
        <v>2</v>
      </c>
      <c r="Q29" s="118"/>
      <c r="R29" s="118"/>
      <c r="S29" s="118"/>
    </row>
    <row r="30" spans="1:19" s="101" customFormat="1" ht="30" customHeight="1">
      <c r="A30" s="125" t="s">
        <v>25</v>
      </c>
      <c r="B30" s="111">
        <v>1</v>
      </c>
      <c r="C30" s="112"/>
      <c r="D30" s="113" t="str">
        <f t="shared" si="0"/>
        <v>招牌鲜(7days)(标准)</v>
      </c>
      <c r="E30" s="120">
        <v>1</v>
      </c>
      <c r="F30" s="118"/>
      <c r="G30" s="110" t="s">
        <v>45</v>
      </c>
      <c r="H30" s="119">
        <v>1</v>
      </c>
      <c r="I30" s="112"/>
      <c r="J30" s="112"/>
      <c r="K30" s="112"/>
      <c r="L30" s="112"/>
      <c r="M30" s="112"/>
      <c r="N30" s="112"/>
      <c r="O30" s="128" t="s">
        <v>71</v>
      </c>
      <c r="P30" s="127">
        <v>10</v>
      </c>
      <c r="Q30" s="118"/>
      <c r="R30" s="118"/>
      <c r="S30" s="118"/>
    </row>
    <row r="31" spans="1:19" s="101" customFormat="1" ht="30" customHeight="1">
      <c r="A31" s="125" t="s">
        <v>20</v>
      </c>
      <c r="B31" s="111">
        <v>1</v>
      </c>
      <c r="C31" s="112"/>
      <c r="D31" s="113" t="str">
        <f t="shared" si="0"/>
        <v>超好喝(2days)(标准)</v>
      </c>
      <c r="E31" s="120">
        <v>1</v>
      </c>
      <c r="F31" s="118"/>
      <c r="G31" s="110" t="s">
        <v>74</v>
      </c>
      <c r="H31" s="119">
        <v>1</v>
      </c>
      <c r="I31" s="112"/>
      <c r="J31" s="112"/>
      <c r="K31" s="112"/>
      <c r="L31" s="112"/>
      <c r="M31" s="112"/>
      <c r="N31" s="112"/>
      <c r="O31" s="128" t="s">
        <v>26</v>
      </c>
      <c r="P31" s="127">
        <v>4</v>
      </c>
      <c r="Q31" s="118"/>
      <c r="R31" s="118"/>
      <c r="S31" s="118"/>
    </row>
    <row r="32" spans="1:19" s="101" customFormat="1" ht="30" customHeight="1">
      <c r="A32" s="125" t="s">
        <v>45</v>
      </c>
      <c r="B32" s="111">
        <v>1</v>
      </c>
      <c r="C32" s="112"/>
      <c r="D32" s="113" t="str">
        <f t="shared" si="0"/>
        <v>奶茶</v>
      </c>
      <c r="E32" s="120">
        <v>1</v>
      </c>
      <c r="F32" s="118"/>
      <c r="G32" s="110" t="s">
        <v>37</v>
      </c>
      <c r="H32" s="119">
        <v>1</v>
      </c>
      <c r="I32" s="112"/>
      <c r="J32" s="112"/>
      <c r="K32" s="112"/>
      <c r="L32" s="112"/>
      <c r="M32" s="112"/>
      <c r="N32" s="112"/>
      <c r="O32" s="128" t="s">
        <v>74</v>
      </c>
      <c r="P32" s="127">
        <v>4</v>
      </c>
      <c r="Q32" s="118"/>
      <c r="R32" s="118"/>
      <c r="S32" s="118"/>
    </row>
    <row r="33" spans="1:19" s="101" customFormat="1" ht="30" customHeight="1">
      <c r="A33" s="185" t="s">
        <v>70</v>
      </c>
      <c r="B33" s="111">
        <v>2</v>
      </c>
      <c r="C33" s="112"/>
      <c r="D33" s="110" t="str">
        <f t="shared" si="0"/>
        <v>澳大利亚玫瑰蛋糕(2days)(标准)</v>
      </c>
      <c r="E33" s="119">
        <v>2</v>
      </c>
      <c r="F33" s="118"/>
      <c r="G33" s="110" t="s">
        <v>37</v>
      </c>
      <c r="H33" s="119">
        <v>1</v>
      </c>
      <c r="I33" s="112"/>
      <c r="J33" s="112"/>
      <c r="K33" s="112"/>
      <c r="L33" s="112"/>
      <c r="M33" s="112"/>
      <c r="N33" s="112"/>
      <c r="O33" s="128" t="s">
        <v>69</v>
      </c>
      <c r="P33" s="127">
        <v>2</v>
      </c>
      <c r="Q33" s="118"/>
      <c r="R33" s="118"/>
      <c r="S33" s="118"/>
    </row>
    <row r="34" spans="1:19" s="101" customFormat="1" ht="30" customHeight="1">
      <c r="A34" s="186" t="s">
        <v>25</v>
      </c>
      <c r="B34" s="111">
        <v>3</v>
      </c>
      <c r="C34" s="112"/>
      <c r="D34" s="110" t="str">
        <f t="shared" si="0"/>
        <v>招牌鲜(7days)(标准)</v>
      </c>
      <c r="E34" s="119">
        <v>3</v>
      </c>
      <c r="F34" s="118"/>
      <c r="G34" s="110" t="s">
        <v>18</v>
      </c>
      <c r="H34" s="119">
        <v>1</v>
      </c>
      <c r="I34" s="112"/>
      <c r="J34" s="112"/>
      <c r="K34" s="112"/>
      <c r="L34" s="112"/>
      <c r="M34" s="112"/>
      <c r="N34" s="112"/>
      <c r="O34" s="128" t="s">
        <v>78</v>
      </c>
      <c r="P34" s="127">
        <v>3</v>
      </c>
      <c r="Q34" s="118"/>
      <c r="R34" s="118"/>
      <c r="S34" s="118"/>
    </row>
    <row r="35" spans="1:19" s="101" customFormat="1" ht="30" customHeight="1">
      <c r="A35" s="186" t="s">
        <v>36</v>
      </c>
      <c r="B35" s="111">
        <v>1</v>
      </c>
      <c r="C35" s="112"/>
      <c r="D35" s="110" t="str">
        <f t="shared" si="0"/>
        <v>蔓越莓(2days)(标准)</v>
      </c>
      <c r="E35" s="119">
        <v>1</v>
      </c>
      <c r="F35" s="118"/>
      <c r="G35" s="110" t="s">
        <v>26</v>
      </c>
      <c r="H35" s="119">
        <v>1</v>
      </c>
      <c r="I35" s="112"/>
      <c r="J35" s="112"/>
      <c r="K35" s="112"/>
      <c r="L35" s="112"/>
      <c r="M35" s="112"/>
      <c r="N35" s="112"/>
      <c r="O35" s="118"/>
      <c r="P35" s="118"/>
      <c r="Q35" s="118"/>
      <c r="R35" s="118"/>
      <c r="S35" s="118"/>
    </row>
    <row r="36" spans="1:19" s="101" customFormat="1" ht="30" customHeight="1">
      <c r="A36" s="185" t="s">
        <v>45</v>
      </c>
      <c r="B36" s="111">
        <v>1</v>
      </c>
      <c r="C36" s="112"/>
      <c r="D36" s="110" t="str">
        <f t="shared" si="0"/>
        <v>奶茶</v>
      </c>
      <c r="E36" s="119">
        <v>1</v>
      </c>
      <c r="F36" s="118"/>
      <c r="G36" s="110" t="s">
        <v>36</v>
      </c>
      <c r="H36" s="119">
        <v>1</v>
      </c>
      <c r="I36" s="112"/>
      <c r="J36" s="112"/>
      <c r="K36" s="112"/>
      <c r="L36" s="112"/>
      <c r="M36" s="112"/>
      <c r="N36" s="112"/>
      <c r="O36" s="118"/>
      <c r="P36" s="118"/>
      <c r="Q36" s="118"/>
      <c r="R36" s="118"/>
      <c r="S36" s="118"/>
    </row>
    <row r="37" spans="1:19" s="101" customFormat="1" ht="30" customHeight="1">
      <c r="A37" s="125" t="s">
        <v>73</v>
      </c>
      <c r="B37" s="111">
        <v>1</v>
      </c>
      <c r="C37" s="112"/>
      <c r="D37" s="113" t="str">
        <f t="shared" si="0"/>
        <v>草莓牛(2days)(标准)</v>
      </c>
      <c r="E37" s="120">
        <v>1</v>
      </c>
      <c r="F37" s="118"/>
      <c r="G37" s="110" t="s">
        <v>14</v>
      </c>
      <c r="H37" s="119">
        <v>1</v>
      </c>
      <c r="I37" s="112"/>
      <c r="J37" s="112"/>
      <c r="K37" s="112"/>
      <c r="L37" s="112"/>
      <c r="M37" s="112"/>
      <c r="N37" s="112"/>
      <c r="O37" s="118"/>
      <c r="P37" s="118"/>
      <c r="Q37" s="118"/>
      <c r="R37" s="118"/>
      <c r="S37" s="118"/>
    </row>
    <row r="38" spans="1:19" s="101" customFormat="1" ht="30" customHeight="1">
      <c r="A38" s="125" t="s">
        <v>69</v>
      </c>
      <c r="B38" s="111">
        <v>1</v>
      </c>
      <c r="C38" s="112"/>
      <c r="D38" s="113" t="str">
        <f t="shared" si="0"/>
        <v>黑枸杞玫瑰(7days)(标准)</v>
      </c>
      <c r="E38" s="120">
        <v>1</v>
      </c>
      <c r="F38" s="118"/>
      <c r="G38" s="110" t="s">
        <v>12</v>
      </c>
      <c r="H38" s="119">
        <v>1</v>
      </c>
      <c r="I38" s="112"/>
      <c r="J38" s="112"/>
      <c r="K38" s="112"/>
      <c r="L38" s="112"/>
      <c r="M38" s="112"/>
      <c r="N38" s="112"/>
      <c r="O38" s="118"/>
      <c r="P38" s="118"/>
      <c r="Q38" s="118"/>
      <c r="R38" s="118"/>
      <c r="S38" s="118"/>
    </row>
    <row r="39" spans="1:19" s="101" customFormat="1" ht="30" customHeight="1">
      <c r="A39" s="125" t="s">
        <v>37</v>
      </c>
      <c r="B39" s="111">
        <v>1</v>
      </c>
      <c r="C39" s="112"/>
      <c r="D39" s="113" t="str">
        <f t="shared" si="0"/>
        <v>牛油果(标准)</v>
      </c>
      <c r="E39" s="120">
        <v>1</v>
      </c>
      <c r="F39" s="118"/>
      <c r="G39" s="110" t="s">
        <v>71</v>
      </c>
      <c r="H39" s="119">
        <v>3</v>
      </c>
      <c r="I39" s="112"/>
      <c r="J39" s="112"/>
      <c r="K39" s="112"/>
      <c r="L39" s="112"/>
      <c r="M39" s="112"/>
      <c r="N39" s="112"/>
      <c r="Q39" s="118"/>
      <c r="R39" s="118"/>
      <c r="S39" s="118"/>
    </row>
    <row r="40" spans="1:19" s="101" customFormat="1" ht="30" customHeight="1">
      <c r="A40" s="185" t="s">
        <v>74</v>
      </c>
      <c r="B40" s="111">
        <v>1</v>
      </c>
      <c r="C40" s="112"/>
      <c r="D40" s="110" t="str">
        <f t="shared" si="0"/>
        <v>梦幻星空(7days)(标准)</v>
      </c>
      <c r="E40" s="119">
        <v>1</v>
      </c>
      <c r="F40" s="118"/>
      <c r="G40" s="110" t="s">
        <v>36</v>
      </c>
      <c r="H40" s="119">
        <v>2</v>
      </c>
      <c r="I40" s="112"/>
      <c r="J40" s="112"/>
      <c r="K40" s="112"/>
      <c r="L40" s="112"/>
      <c r="M40" s="112"/>
      <c r="N40" s="112"/>
      <c r="Q40" s="118"/>
      <c r="R40" s="118"/>
      <c r="S40" s="118"/>
    </row>
    <row r="41" spans="1:19" s="101" customFormat="1" ht="30" customHeight="1">
      <c r="A41" s="186" t="s">
        <v>37</v>
      </c>
      <c r="B41" s="111">
        <v>1</v>
      </c>
      <c r="C41" s="112"/>
      <c r="D41" s="110" t="str">
        <f t="shared" si="0"/>
        <v>牛油果(标准)</v>
      </c>
      <c r="E41" s="119">
        <v>1</v>
      </c>
      <c r="F41" s="118"/>
      <c r="G41" s="110" t="s">
        <v>12</v>
      </c>
      <c r="H41" s="119">
        <v>1</v>
      </c>
      <c r="I41" s="112"/>
      <c r="J41" s="112"/>
      <c r="K41" s="112"/>
      <c r="L41" s="112"/>
      <c r="M41" s="112"/>
      <c r="N41" s="112"/>
      <c r="Q41" s="118"/>
      <c r="R41" s="118"/>
      <c r="S41" s="118"/>
    </row>
    <row r="42" spans="1:19" s="101" customFormat="1" ht="30" customHeight="1">
      <c r="A42" s="125" t="s">
        <v>20</v>
      </c>
      <c r="B42" s="111">
        <v>1</v>
      </c>
      <c r="C42" s="112"/>
      <c r="D42" s="113" t="str">
        <f t="shared" si="0"/>
        <v>超好喝(2days)(标准)</v>
      </c>
      <c r="E42" s="120">
        <v>1</v>
      </c>
      <c r="F42" s="118"/>
      <c r="G42" s="110" t="s">
        <v>71</v>
      </c>
      <c r="H42" s="119">
        <v>2</v>
      </c>
      <c r="I42" s="112"/>
      <c r="J42" s="112"/>
      <c r="K42" s="112"/>
      <c r="L42" s="112"/>
      <c r="M42" s="112"/>
      <c r="N42" s="112"/>
      <c r="Q42" s="118"/>
      <c r="R42" s="118"/>
      <c r="S42" s="118"/>
    </row>
    <row r="43" spans="1:19" s="101" customFormat="1" ht="30" customHeight="1">
      <c r="A43" s="125" t="s">
        <v>69</v>
      </c>
      <c r="B43" s="111">
        <v>1</v>
      </c>
      <c r="C43" s="112"/>
      <c r="D43" s="113" t="str">
        <f t="shared" si="0"/>
        <v>黑枸杞玫瑰(7days)(标准)</v>
      </c>
      <c r="E43" s="120">
        <v>1</v>
      </c>
      <c r="F43" s="118"/>
      <c r="G43" s="110" t="s">
        <v>18</v>
      </c>
      <c r="H43" s="119">
        <v>1</v>
      </c>
      <c r="I43" s="112"/>
      <c r="J43" s="112"/>
      <c r="K43" s="112"/>
      <c r="L43" s="112"/>
      <c r="M43" s="112"/>
      <c r="N43" s="112"/>
      <c r="Q43" s="118"/>
      <c r="R43" s="118"/>
      <c r="S43" s="118"/>
    </row>
    <row r="44" spans="1:19" s="101" customFormat="1" ht="30" customHeight="1">
      <c r="A44" s="125" t="s">
        <v>25</v>
      </c>
      <c r="B44" s="111">
        <v>1</v>
      </c>
      <c r="C44" s="112"/>
      <c r="D44" s="113" t="str">
        <f t="shared" si="0"/>
        <v>招牌鲜(7days)(标准)</v>
      </c>
      <c r="E44" s="120">
        <v>1</v>
      </c>
      <c r="F44" s="118"/>
      <c r="G44" s="110" t="s">
        <v>74</v>
      </c>
      <c r="H44" s="119">
        <v>1</v>
      </c>
      <c r="I44" s="112"/>
      <c r="J44" s="112"/>
      <c r="K44" s="112"/>
      <c r="L44" s="112"/>
      <c r="M44" s="112"/>
      <c r="N44" s="112"/>
      <c r="Q44" s="118"/>
      <c r="R44" s="118"/>
      <c r="S44" s="118"/>
    </row>
    <row r="45" spans="1:19" s="101" customFormat="1" ht="30" customHeight="1">
      <c r="A45" s="186" t="s">
        <v>37</v>
      </c>
      <c r="B45" s="111">
        <v>1</v>
      </c>
      <c r="C45" s="112"/>
      <c r="D45" s="110" t="str">
        <f t="shared" si="0"/>
        <v>牛油果(标准)</v>
      </c>
      <c r="E45" s="119">
        <v>1</v>
      </c>
      <c r="F45" s="118"/>
      <c r="G45" s="110" t="s">
        <v>36</v>
      </c>
      <c r="H45" s="119">
        <v>1</v>
      </c>
      <c r="I45" s="112"/>
      <c r="J45" s="112"/>
      <c r="K45" s="112"/>
      <c r="L45" s="112"/>
      <c r="M45" s="112"/>
      <c r="N45" s="112"/>
      <c r="Q45" s="118"/>
      <c r="R45" s="118"/>
      <c r="S45" s="118"/>
    </row>
    <row r="46" spans="1:19" s="101" customFormat="1" ht="30" customHeight="1">
      <c r="A46" s="186" t="s">
        <v>18</v>
      </c>
      <c r="B46" s="111">
        <v>1</v>
      </c>
      <c r="C46" s="112"/>
      <c r="D46" s="110" t="str">
        <f t="shared" si="0"/>
        <v>芋圆芋泥桃胶嘟嘟(2days)(标准)</v>
      </c>
      <c r="E46" s="119">
        <v>1</v>
      </c>
      <c r="F46" s="118"/>
      <c r="G46" s="110" t="s">
        <v>73</v>
      </c>
      <c r="H46" s="119">
        <v>1</v>
      </c>
      <c r="I46" s="112"/>
      <c r="J46" s="112"/>
      <c r="K46" s="112"/>
      <c r="L46" s="112"/>
      <c r="M46" s="112"/>
      <c r="N46" s="112"/>
      <c r="Q46" s="118"/>
      <c r="R46" s="118"/>
      <c r="S46" s="118"/>
    </row>
    <row r="47" spans="1:19" s="101" customFormat="1" ht="30" customHeight="1">
      <c r="A47" s="185" t="s">
        <v>26</v>
      </c>
      <c r="B47" s="111">
        <v>1</v>
      </c>
      <c r="C47" s="112"/>
      <c r="D47" s="110" t="str">
        <f t="shared" si="0"/>
        <v>伯爵奶茶(7days)(标准)</v>
      </c>
      <c r="E47" s="119">
        <v>1</v>
      </c>
      <c r="F47" s="118"/>
      <c r="G47" s="110" t="s">
        <v>79</v>
      </c>
      <c r="H47" s="119">
        <v>1</v>
      </c>
      <c r="I47" s="112"/>
      <c r="J47" s="112"/>
      <c r="K47" s="112"/>
      <c r="L47" s="112"/>
      <c r="M47" s="112"/>
      <c r="N47" s="112"/>
      <c r="Q47" s="118"/>
      <c r="R47" s="118"/>
      <c r="S47" s="118"/>
    </row>
    <row r="48" spans="1:19" s="101" customFormat="1" ht="30" customHeight="1">
      <c r="A48" s="186" t="s">
        <v>36</v>
      </c>
      <c r="B48" s="111">
        <v>1</v>
      </c>
      <c r="C48" s="112"/>
      <c r="D48" s="110" t="str">
        <f t="shared" si="0"/>
        <v>蔓越莓(2days)(标准)</v>
      </c>
      <c r="E48" s="119">
        <v>1</v>
      </c>
      <c r="F48" s="118"/>
      <c r="G48" s="110" t="s">
        <v>80</v>
      </c>
      <c r="H48" s="119">
        <v>1</v>
      </c>
      <c r="I48" s="112"/>
      <c r="J48" s="112"/>
      <c r="K48" s="112"/>
      <c r="L48" s="112"/>
      <c r="M48" s="112"/>
      <c r="N48" s="112"/>
      <c r="O48" s="118"/>
      <c r="P48" s="118"/>
      <c r="Q48" s="118"/>
      <c r="R48" s="118"/>
      <c r="S48" s="118"/>
    </row>
    <row r="49" spans="1:19" s="101" customFormat="1" ht="30" customHeight="1">
      <c r="A49" s="186" t="s">
        <v>14</v>
      </c>
      <c r="B49" s="111">
        <v>1</v>
      </c>
      <c r="C49" s="112"/>
      <c r="D49" s="110" t="str">
        <f t="shared" si="0"/>
        <v>椰奶红枣花(7days)(标准)</v>
      </c>
      <c r="E49" s="119">
        <v>1</v>
      </c>
      <c r="F49" s="118"/>
      <c r="G49" s="110" t="s">
        <v>72</v>
      </c>
      <c r="H49" s="119">
        <v>1</v>
      </c>
      <c r="I49" s="112"/>
      <c r="J49" s="112"/>
      <c r="K49" s="112"/>
      <c r="L49" s="112"/>
      <c r="M49" s="112"/>
      <c r="N49" s="112"/>
      <c r="O49" s="118"/>
      <c r="P49" s="118"/>
      <c r="Q49" s="118"/>
      <c r="R49" s="118"/>
      <c r="S49" s="118"/>
    </row>
    <row r="50" spans="1:19" s="101" customFormat="1" ht="30" customHeight="1">
      <c r="A50" s="186" t="s">
        <v>12</v>
      </c>
      <c r="B50" s="111">
        <v>1</v>
      </c>
      <c r="C50" s="112"/>
      <c r="D50" s="110" t="str">
        <f t="shared" si="0"/>
        <v>双倍滋补花(72hrs)(标准)</v>
      </c>
      <c r="E50" s="119">
        <v>1</v>
      </c>
      <c r="F50" s="118"/>
      <c r="G50" s="110" t="s">
        <v>78</v>
      </c>
      <c r="H50" s="121">
        <v>1</v>
      </c>
      <c r="I50" s="115"/>
      <c r="J50" s="115"/>
      <c r="K50" s="115"/>
      <c r="L50" s="115"/>
      <c r="M50" s="115"/>
      <c r="N50" s="115"/>
      <c r="O50" s="118"/>
      <c r="P50" s="118"/>
      <c r="Q50" s="118"/>
      <c r="R50" s="118"/>
      <c r="S50" s="118"/>
    </row>
    <row r="51" spans="1:19" s="101" customFormat="1" ht="30" customHeight="1">
      <c r="A51" s="186" t="s">
        <v>25</v>
      </c>
      <c r="B51" s="111">
        <v>3</v>
      </c>
      <c r="C51" s="112"/>
      <c r="D51" s="110" t="str">
        <f t="shared" si="0"/>
        <v>招牌鲜(7days)(标准)</v>
      </c>
      <c r="E51" s="119">
        <v>3</v>
      </c>
      <c r="F51" s="118"/>
      <c r="G51" s="110" t="s">
        <v>78</v>
      </c>
      <c r="H51" s="119">
        <v>2</v>
      </c>
      <c r="I51" s="112"/>
      <c r="J51" s="112"/>
      <c r="K51" s="112"/>
      <c r="L51" s="112"/>
      <c r="M51" s="112"/>
      <c r="N51" s="112"/>
      <c r="O51" s="118"/>
      <c r="P51" s="118"/>
      <c r="Q51" s="118"/>
      <c r="R51" s="118"/>
      <c r="S51" s="118"/>
    </row>
    <row r="52" spans="1:19" s="101" customFormat="1" ht="30" customHeight="1">
      <c r="A52" s="186" t="s">
        <v>36</v>
      </c>
      <c r="B52" s="111">
        <v>2</v>
      </c>
      <c r="C52" s="112"/>
      <c r="D52" s="110" t="str">
        <f t="shared" si="0"/>
        <v>蔓越莓(2days)(标准)</v>
      </c>
      <c r="E52" s="119">
        <v>2</v>
      </c>
      <c r="F52" s="118"/>
      <c r="G52" s="110" t="s">
        <v>22</v>
      </c>
      <c r="H52" s="119">
        <v>1</v>
      </c>
      <c r="I52" s="112"/>
      <c r="J52" s="112"/>
      <c r="K52" s="112"/>
      <c r="L52" s="112"/>
      <c r="M52" s="112"/>
      <c r="N52" s="112"/>
      <c r="O52" s="118"/>
      <c r="P52" s="118"/>
      <c r="Q52" s="118"/>
      <c r="R52" s="118"/>
      <c r="S52" s="118"/>
    </row>
    <row r="53" spans="1:19" s="101" customFormat="1" ht="30" customHeight="1">
      <c r="A53" s="186" t="s">
        <v>12</v>
      </c>
      <c r="B53" s="111">
        <v>1</v>
      </c>
      <c r="C53" s="112"/>
      <c r="D53" s="110" t="str">
        <f t="shared" si="0"/>
        <v>双倍滋补花(72hrs)(标准)</v>
      </c>
      <c r="E53" s="119">
        <v>1</v>
      </c>
      <c r="F53" s="118"/>
      <c r="G53" s="110" t="s">
        <v>26</v>
      </c>
      <c r="H53" s="119">
        <v>1</v>
      </c>
      <c r="I53" s="112"/>
      <c r="J53" s="112"/>
      <c r="K53" s="112"/>
      <c r="L53" s="112"/>
      <c r="M53" s="112"/>
      <c r="N53" s="112"/>
      <c r="O53" s="118"/>
      <c r="P53" s="118"/>
      <c r="Q53" s="118"/>
      <c r="R53" s="118"/>
      <c r="S53" s="118"/>
    </row>
    <row r="54" spans="1:19" s="101" customFormat="1" ht="30" customHeight="1">
      <c r="A54" s="186" t="s">
        <v>25</v>
      </c>
      <c r="B54" s="111">
        <v>2</v>
      </c>
      <c r="C54" s="112"/>
      <c r="D54" s="110" t="str">
        <f t="shared" si="0"/>
        <v>招牌鲜(7days)(标准)</v>
      </c>
      <c r="E54" s="119">
        <v>2</v>
      </c>
      <c r="F54" s="118"/>
      <c r="G54" s="110" t="s">
        <v>26</v>
      </c>
      <c r="H54" s="119">
        <v>1</v>
      </c>
      <c r="I54" s="112"/>
      <c r="J54" s="112"/>
      <c r="K54" s="112"/>
      <c r="L54" s="112"/>
      <c r="M54" s="112"/>
      <c r="N54" s="112"/>
      <c r="O54" s="118"/>
      <c r="P54" s="118"/>
      <c r="Q54" s="118"/>
      <c r="R54" s="118"/>
      <c r="S54" s="118"/>
    </row>
    <row r="55" spans="1:19" s="101" customFormat="1" ht="30" customHeight="1">
      <c r="A55" s="185" t="s">
        <v>18</v>
      </c>
      <c r="B55" s="111">
        <v>1</v>
      </c>
      <c r="C55" s="112"/>
      <c r="D55" s="110" t="str">
        <f t="shared" si="0"/>
        <v>芋圆芋泥桃胶嘟嘟(2days)(标准)</v>
      </c>
      <c r="E55" s="119">
        <v>1</v>
      </c>
      <c r="F55" s="118"/>
      <c r="G55" s="110" t="s">
        <v>14</v>
      </c>
      <c r="H55" s="119">
        <v>1</v>
      </c>
      <c r="I55" s="112"/>
      <c r="J55" s="112"/>
      <c r="K55" s="112"/>
      <c r="L55" s="112"/>
      <c r="M55" s="112"/>
      <c r="N55" s="112"/>
      <c r="O55" s="118"/>
      <c r="P55" s="118"/>
      <c r="Q55" s="118"/>
      <c r="R55" s="118"/>
      <c r="S55" s="118"/>
    </row>
    <row r="56" spans="1:19" s="101" customFormat="1" ht="30" customHeight="1">
      <c r="A56" s="186" t="s">
        <v>74</v>
      </c>
      <c r="B56" s="111">
        <v>1</v>
      </c>
      <c r="C56" s="112"/>
      <c r="D56" s="110" t="str">
        <f t="shared" si="0"/>
        <v>梦幻星空(7days)(标准)</v>
      </c>
      <c r="E56" s="119">
        <v>1</v>
      </c>
      <c r="F56" s="118"/>
      <c r="G56" s="110" t="s">
        <v>45</v>
      </c>
      <c r="H56" s="119">
        <v>1</v>
      </c>
      <c r="I56" s="112"/>
      <c r="J56" s="112"/>
      <c r="K56" s="112"/>
      <c r="L56" s="112"/>
      <c r="M56" s="112"/>
      <c r="N56" s="112"/>
      <c r="O56" s="118"/>
      <c r="P56" s="118"/>
      <c r="Q56" s="118"/>
      <c r="R56" s="118"/>
      <c r="S56" s="118"/>
    </row>
    <row r="57" spans="1:19" s="101" customFormat="1" ht="30" customHeight="1">
      <c r="A57" s="186" t="s">
        <v>36</v>
      </c>
      <c r="B57" s="111">
        <v>1</v>
      </c>
      <c r="C57" s="112"/>
      <c r="D57" s="110" t="str">
        <f t="shared" si="0"/>
        <v>蔓越莓(2days)(标准)</v>
      </c>
      <c r="E57" s="119">
        <v>1</v>
      </c>
      <c r="F57" s="118"/>
      <c r="G57" s="118"/>
      <c r="H57" s="118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</row>
    <row r="58" spans="1:19" s="101" customFormat="1" ht="30" customHeight="1">
      <c r="A58" s="186" t="s">
        <v>73</v>
      </c>
      <c r="B58" s="111">
        <v>1</v>
      </c>
      <c r="C58" s="112"/>
      <c r="D58" s="110" t="str">
        <f t="shared" si="0"/>
        <v>草莓牛(2days)(标准)</v>
      </c>
      <c r="E58" s="119">
        <v>1</v>
      </c>
      <c r="F58" s="118"/>
      <c r="G58" s="118"/>
      <c r="H58" s="118"/>
      <c r="I58" s="118"/>
      <c r="J58" s="118"/>
      <c r="K58" s="118"/>
      <c r="L58" s="118"/>
      <c r="M58" s="118"/>
      <c r="N58" s="118"/>
      <c r="O58" s="118"/>
      <c r="P58" s="118"/>
      <c r="Q58" s="118"/>
      <c r="R58" s="118"/>
      <c r="S58" s="118"/>
    </row>
    <row r="59" spans="1:19" s="101" customFormat="1" ht="30" customHeight="1">
      <c r="A59" s="185" t="s">
        <v>79</v>
      </c>
      <c r="B59" s="111">
        <v>1</v>
      </c>
      <c r="C59" s="112"/>
      <c r="D59" s="110" t="str">
        <f t="shared" si="0"/>
        <v>草莓牛(2days)(无糖)</v>
      </c>
      <c r="E59" s="119">
        <v>1</v>
      </c>
      <c r="F59" s="118"/>
      <c r="G59" s="118"/>
      <c r="H59" s="118"/>
      <c r="I59" s="118"/>
      <c r="J59" s="118"/>
      <c r="K59" s="118"/>
      <c r="L59" s="118"/>
      <c r="M59" s="118"/>
      <c r="N59" s="118"/>
      <c r="O59" s="118"/>
      <c r="P59" s="118"/>
      <c r="Q59" s="118"/>
      <c r="R59" s="118"/>
      <c r="S59" s="118"/>
    </row>
    <row r="60" spans="1:19" s="101" customFormat="1" ht="30" customHeight="1">
      <c r="A60" s="185" t="s">
        <v>80</v>
      </c>
      <c r="B60" s="111">
        <v>1</v>
      </c>
      <c r="C60" s="112"/>
      <c r="D60" s="110" t="str">
        <f t="shared" si="0"/>
        <v>保加利亚玫瑰牛乳燕窝(2days)(无糖)</v>
      </c>
      <c r="E60" s="119">
        <v>1</v>
      </c>
      <c r="F60" s="118"/>
      <c r="G60" s="118"/>
      <c r="H60" s="118"/>
      <c r="I60" s="118"/>
      <c r="J60" s="118"/>
      <c r="K60" s="118"/>
      <c r="L60" s="118"/>
      <c r="M60" s="118"/>
      <c r="N60" s="118"/>
      <c r="O60" s="118"/>
      <c r="P60" s="118"/>
      <c r="Q60" s="118"/>
      <c r="R60" s="118"/>
      <c r="S60" s="118"/>
    </row>
    <row r="61" spans="1:19" s="101" customFormat="1" ht="30" customHeight="1">
      <c r="A61" s="185" t="s">
        <v>16</v>
      </c>
      <c r="B61" s="111">
        <v>1</v>
      </c>
      <c r="C61" s="112"/>
      <c r="D61" s="110" t="str">
        <f t="shared" si="0"/>
        <v>招牌鲜(7days)(无糖)</v>
      </c>
      <c r="E61" s="119">
        <v>1</v>
      </c>
      <c r="F61" s="118"/>
      <c r="G61" s="118"/>
      <c r="H61" s="118"/>
      <c r="I61" s="118"/>
      <c r="J61" s="118"/>
      <c r="K61" s="118"/>
      <c r="L61" s="118"/>
      <c r="M61" s="118"/>
      <c r="N61" s="118"/>
      <c r="O61" s="118"/>
      <c r="P61" s="118"/>
      <c r="Q61" s="118"/>
      <c r="R61" s="118"/>
      <c r="S61" s="118"/>
    </row>
    <row r="62" spans="1:19" s="101" customFormat="1" ht="30" customHeight="1">
      <c r="A62" s="185" t="s">
        <v>78</v>
      </c>
      <c r="B62" s="114">
        <v>1</v>
      </c>
      <c r="C62" s="115"/>
      <c r="D62" s="110" t="str">
        <f t="shared" si="0"/>
        <v>梦幻星空(7days)(无糖)</v>
      </c>
      <c r="E62" s="121">
        <v>1</v>
      </c>
      <c r="F62" s="118"/>
      <c r="G62" s="118"/>
      <c r="H62" s="118"/>
      <c r="I62" s="118"/>
      <c r="J62" s="118"/>
      <c r="K62" s="118"/>
      <c r="L62" s="118"/>
      <c r="M62" s="118"/>
      <c r="N62" s="118"/>
      <c r="O62" s="118"/>
      <c r="P62" s="118"/>
      <c r="Q62" s="118"/>
      <c r="R62" s="118"/>
      <c r="S62" s="118"/>
    </row>
    <row r="63" spans="1:19" s="101" customFormat="1" ht="30" customHeight="1">
      <c r="A63" s="186" t="s">
        <v>78</v>
      </c>
      <c r="B63" s="111">
        <v>2</v>
      </c>
      <c r="C63" s="112"/>
      <c r="D63" s="110" t="str">
        <f t="shared" si="0"/>
        <v>梦幻星空(7days)(无糖)</v>
      </c>
      <c r="E63" s="119">
        <v>2</v>
      </c>
      <c r="F63" s="118"/>
      <c r="G63" s="118"/>
      <c r="H63" s="118"/>
      <c r="I63" s="118"/>
      <c r="J63" s="118"/>
      <c r="K63" s="118"/>
      <c r="L63" s="118"/>
      <c r="M63" s="118"/>
      <c r="N63" s="118"/>
      <c r="O63" s="118"/>
      <c r="P63" s="118"/>
      <c r="Q63" s="118"/>
      <c r="R63" s="118"/>
      <c r="S63" s="118"/>
    </row>
    <row r="64" spans="1:19" s="101" customFormat="1" ht="30" customHeight="1">
      <c r="A64" s="185" t="s">
        <v>22</v>
      </c>
      <c r="B64" s="111">
        <v>1</v>
      </c>
      <c r="C64" s="112"/>
      <c r="D64" s="110" t="str">
        <f t="shared" si="0"/>
        <v>伯爵奶茶(7days)(无糖)</v>
      </c>
      <c r="E64" s="119">
        <v>1</v>
      </c>
      <c r="F64" s="118"/>
      <c r="G64" s="118"/>
      <c r="H64" s="118"/>
      <c r="I64" s="118"/>
      <c r="J64" s="118"/>
      <c r="K64" s="118"/>
      <c r="L64" s="118"/>
      <c r="M64" s="118"/>
      <c r="N64" s="118"/>
      <c r="O64" s="118"/>
      <c r="P64" s="118"/>
      <c r="Q64" s="118"/>
      <c r="R64" s="118"/>
      <c r="S64" s="118"/>
    </row>
    <row r="65" spans="1:19" s="101" customFormat="1" ht="30" customHeight="1">
      <c r="A65" s="185" t="s">
        <v>26</v>
      </c>
      <c r="B65" s="111">
        <v>1</v>
      </c>
      <c r="C65" s="112"/>
      <c r="D65" s="110" t="str">
        <f t="shared" si="0"/>
        <v>伯爵奶茶(7days)(标准)</v>
      </c>
      <c r="E65" s="119">
        <v>1</v>
      </c>
      <c r="F65" s="118"/>
      <c r="G65" s="118"/>
      <c r="H65" s="118"/>
      <c r="I65" s="118"/>
      <c r="J65" s="118"/>
      <c r="K65" s="118"/>
      <c r="L65" s="118"/>
      <c r="M65" s="118"/>
      <c r="N65" s="118"/>
      <c r="O65" s="118"/>
      <c r="P65" s="118"/>
      <c r="Q65" s="118"/>
      <c r="R65" s="118"/>
      <c r="S65" s="118"/>
    </row>
    <row r="66" spans="1:19" ht="30" customHeight="1">
      <c r="A66" s="185" t="s">
        <v>26</v>
      </c>
      <c r="B66" s="111">
        <v>1</v>
      </c>
      <c r="D66" s="110" t="str">
        <f t="shared" ref="D66:D68" si="3">SUBSTITUTE(A66," ","")</f>
        <v>伯爵奶茶(7days)(标准)</v>
      </c>
      <c r="E66" s="119">
        <v>1</v>
      </c>
      <c r="I66" s="101"/>
      <c r="J66" s="101"/>
      <c r="K66" s="101"/>
      <c r="L66" s="101"/>
      <c r="M66" s="101"/>
      <c r="N66" s="101"/>
    </row>
    <row r="67" spans="1:19" ht="30" customHeight="1">
      <c r="A67" s="185" t="s">
        <v>14</v>
      </c>
      <c r="B67" s="111">
        <v>1</v>
      </c>
      <c r="D67" s="110" t="str">
        <f t="shared" si="3"/>
        <v>椰奶红枣花(7days)(标准)</v>
      </c>
      <c r="E67" s="119">
        <v>1</v>
      </c>
      <c r="I67" s="101"/>
      <c r="J67" s="101"/>
      <c r="K67" s="101"/>
      <c r="L67" s="101"/>
      <c r="M67" s="101"/>
      <c r="N67" s="101"/>
    </row>
    <row r="68" spans="1:19" ht="30" customHeight="1">
      <c r="A68" s="185" t="s">
        <v>45</v>
      </c>
      <c r="B68" s="111">
        <v>1</v>
      </c>
      <c r="D68" s="110" t="str">
        <f t="shared" si="3"/>
        <v>奶茶</v>
      </c>
      <c r="E68" s="119">
        <v>1</v>
      </c>
      <c r="I68" s="101"/>
      <c r="J68" s="101"/>
      <c r="K68" s="101"/>
      <c r="L68" s="101"/>
      <c r="M68" s="101"/>
      <c r="N68" s="101"/>
    </row>
    <row r="69" spans="1:19" ht="30" customHeight="1">
      <c r="I69" s="101"/>
      <c r="J69" s="101"/>
      <c r="K69" s="101"/>
      <c r="L69" s="101"/>
      <c r="M69" s="101"/>
      <c r="N69" s="101"/>
    </row>
    <row r="70" spans="1:19" ht="30" customHeight="1">
      <c r="I70" s="101"/>
      <c r="J70" s="101"/>
      <c r="K70" s="101"/>
      <c r="L70" s="101"/>
      <c r="M70" s="101"/>
      <c r="N70" s="101"/>
    </row>
    <row r="71" spans="1:19" ht="30" customHeight="1">
      <c r="I71" s="101"/>
      <c r="J71" s="101"/>
      <c r="K71" s="101"/>
      <c r="L71" s="101"/>
    </row>
  </sheetData>
  <autoFilter ref="D1:E68" xr:uid="{00000000-0009-0000-0000-000001000000}"/>
  <pageMargins left="0.69930555555555596" right="0.69930555555555596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P130"/>
  <sheetViews>
    <sheetView showGridLines="0" topLeftCell="B1" zoomScale="80" zoomScaleNormal="80" workbookViewId="0">
      <selection activeCell="P9" sqref="P9"/>
    </sheetView>
  </sheetViews>
  <sheetFormatPr baseColWidth="10" defaultColWidth="9" defaultRowHeight="15"/>
  <cols>
    <col min="1" max="1" width="6.83203125" customWidth="1"/>
    <col min="2" max="2" width="35.83203125" customWidth="1"/>
    <col min="3" max="3" width="11.83203125" customWidth="1"/>
    <col min="4" max="4" width="35.6640625" customWidth="1"/>
    <col min="5" max="5" width="11.83203125" customWidth="1"/>
    <col min="6" max="6" width="35.83203125" customWidth="1"/>
    <col min="7" max="7" width="11.83203125" customWidth="1"/>
    <col min="8" max="8" width="11.33203125" customWidth="1"/>
    <col min="9" max="9" width="11.83203125" customWidth="1"/>
    <col min="10" max="10" width="12.83203125" customWidth="1"/>
    <col min="11" max="11" width="11.83203125" customWidth="1"/>
    <col min="12" max="12" width="13" customWidth="1"/>
    <col min="13" max="13" width="11.83203125" customWidth="1"/>
    <col min="16" max="16" width="32" customWidth="1"/>
    <col min="17" max="17" width="13.33203125" customWidth="1"/>
  </cols>
  <sheetData>
    <row r="1" spans="2:16" ht="28" customHeight="1"/>
    <row r="2" spans="2:16" ht="28" customHeight="1">
      <c r="B2" s="230"/>
      <c r="C2" s="230"/>
      <c r="D2" s="230"/>
      <c r="E2" s="194"/>
      <c r="F2" s="194"/>
      <c r="G2" s="194"/>
      <c r="H2" s="194"/>
      <c r="I2" s="194"/>
      <c r="J2" s="195"/>
      <c r="K2" s="195"/>
      <c r="L2" s="195"/>
      <c r="M2" s="195"/>
    </row>
    <row r="3" spans="2:16" ht="29" customHeight="1">
      <c r="B3" s="230"/>
      <c r="C3" s="230"/>
      <c r="D3" s="230"/>
      <c r="E3" s="196" t="s">
        <v>81</v>
      </c>
      <c r="F3" s="197"/>
      <c r="G3" s="197"/>
      <c r="H3" s="194"/>
      <c r="I3" s="194"/>
      <c r="J3" s="198" t="s">
        <v>111</v>
      </c>
      <c r="K3" s="233">
        <v>44205</v>
      </c>
      <c r="L3" s="233"/>
      <c r="M3" s="233"/>
      <c r="O3" s="70"/>
      <c r="P3" s="74"/>
    </row>
    <row r="4" spans="2:16" ht="29" customHeight="1">
      <c r="B4" s="231"/>
      <c r="C4" s="231"/>
      <c r="D4" s="231"/>
      <c r="E4" s="199"/>
      <c r="F4" s="199"/>
      <c r="G4" s="199"/>
      <c r="H4" s="194"/>
      <c r="I4" s="200"/>
      <c r="J4" s="198" t="s">
        <v>82</v>
      </c>
      <c r="K4" s="234">
        <v>66668888</v>
      </c>
      <c r="L4" s="234"/>
      <c r="M4" s="234"/>
      <c r="P4" s="73"/>
    </row>
    <row r="5" spans="2:16" ht="38" customHeight="1">
      <c r="B5" s="235" t="s">
        <v>83</v>
      </c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7"/>
      <c r="N5" s="228" t="s">
        <v>84</v>
      </c>
      <c r="P5" s="73"/>
    </row>
    <row r="6" spans="2:16" ht="44" customHeight="1">
      <c r="B6" s="238" t="s">
        <v>67</v>
      </c>
      <c r="C6" s="236"/>
      <c r="D6" s="236"/>
      <c r="E6" s="237"/>
      <c r="F6" s="235" t="s">
        <v>68</v>
      </c>
      <c r="G6" s="236"/>
      <c r="H6" s="236"/>
      <c r="I6" s="237"/>
      <c r="J6" s="235" t="s">
        <v>85</v>
      </c>
      <c r="K6" s="236"/>
      <c r="L6" s="236"/>
      <c r="M6" s="237"/>
      <c r="N6" s="229"/>
      <c r="P6" s="73"/>
    </row>
    <row r="7" spans="2:16" ht="36" customHeight="1">
      <c r="B7" s="226" t="s">
        <v>86</v>
      </c>
      <c r="C7" s="55" t="s">
        <v>87</v>
      </c>
      <c r="D7" s="226" t="s">
        <v>88</v>
      </c>
      <c r="E7" s="55" t="s">
        <v>87</v>
      </c>
      <c r="F7" s="226" t="s">
        <v>86</v>
      </c>
      <c r="G7" s="55" t="s">
        <v>87</v>
      </c>
      <c r="H7" s="226" t="s">
        <v>88</v>
      </c>
      <c r="I7" s="55" t="s">
        <v>87</v>
      </c>
      <c r="J7" s="226" t="s">
        <v>89</v>
      </c>
      <c r="K7" s="55" t="s">
        <v>87</v>
      </c>
      <c r="L7" s="226" t="s">
        <v>90</v>
      </c>
      <c r="M7" s="55" t="s">
        <v>87</v>
      </c>
      <c r="N7" s="229"/>
      <c r="O7" s="99"/>
      <c r="P7" s="73"/>
    </row>
    <row r="8" spans="2:16" ht="31" customHeight="1">
      <c r="B8" s="232"/>
      <c r="C8" s="56">
        <f>SUM(C9:C23)</f>
        <v>57</v>
      </c>
      <c r="D8" s="232"/>
      <c r="E8" s="76">
        <f>SUM(E9:E23)</f>
        <v>13</v>
      </c>
      <c r="F8" s="232"/>
      <c r="G8" s="77">
        <f>SUM(G9:G23)</f>
        <v>11</v>
      </c>
      <c r="H8" s="232"/>
      <c r="I8" s="93">
        <f>SUM(I9:I23)</f>
        <v>0</v>
      </c>
      <c r="J8" s="227"/>
      <c r="K8" s="94">
        <f>SUM(K9:K23)</f>
        <v>2</v>
      </c>
      <c r="L8" s="227"/>
      <c r="M8" s="93">
        <f>SUM(M9:M23)</f>
        <v>1</v>
      </c>
      <c r="N8" s="146">
        <f>SUM(C8,E8,G8,I8,K8,M8)</f>
        <v>84</v>
      </c>
      <c r="O8" s="100"/>
      <c r="P8" s="73"/>
    </row>
    <row r="9" spans="2:16" ht="46" customHeight="1">
      <c r="B9" s="57" t="s">
        <v>10</v>
      </c>
      <c r="C9" s="58">
        <v>5</v>
      </c>
      <c r="D9" s="59" t="s">
        <v>16</v>
      </c>
      <c r="E9" s="58">
        <v>4</v>
      </c>
      <c r="F9" s="78" t="s">
        <v>20</v>
      </c>
      <c r="G9" s="79">
        <v>3</v>
      </c>
      <c r="H9" s="80"/>
      <c r="I9" s="95"/>
      <c r="J9" s="96" t="s">
        <v>45</v>
      </c>
      <c r="K9" s="86">
        <v>2</v>
      </c>
      <c r="L9" s="87" t="s">
        <v>45</v>
      </c>
      <c r="M9" s="88">
        <v>1</v>
      </c>
      <c r="N9" s="72"/>
      <c r="P9" s="73"/>
    </row>
    <row r="10" spans="2:16" ht="46" customHeight="1">
      <c r="B10" s="60" t="s">
        <v>12</v>
      </c>
      <c r="C10" s="61">
        <v>5</v>
      </c>
      <c r="D10" s="62" t="s">
        <v>21</v>
      </c>
      <c r="E10" s="61">
        <v>2</v>
      </c>
      <c r="F10" s="81" t="s">
        <v>69</v>
      </c>
      <c r="G10" s="82">
        <v>3</v>
      </c>
      <c r="H10" s="83"/>
      <c r="I10" s="97"/>
      <c r="J10" s="98"/>
      <c r="K10" s="89"/>
      <c r="L10" s="84"/>
      <c r="M10" s="83"/>
      <c r="N10" s="72"/>
      <c r="P10" s="73"/>
    </row>
    <row r="11" spans="2:16" ht="46" customHeight="1">
      <c r="B11" s="57" t="s">
        <v>70</v>
      </c>
      <c r="C11" s="58">
        <v>5</v>
      </c>
      <c r="D11" s="59" t="s">
        <v>22</v>
      </c>
      <c r="E11" s="58">
        <v>2</v>
      </c>
      <c r="F11" s="78" t="s">
        <v>71</v>
      </c>
      <c r="G11" s="79">
        <v>3</v>
      </c>
      <c r="H11" s="80"/>
      <c r="I11" s="95"/>
      <c r="J11" s="96"/>
      <c r="K11" s="91"/>
      <c r="L11" s="87"/>
      <c r="M11" s="80"/>
      <c r="N11" s="72"/>
      <c r="P11" s="73"/>
    </row>
    <row r="12" spans="2:16" ht="46" customHeight="1">
      <c r="B12" s="60" t="s">
        <v>14</v>
      </c>
      <c r="C12" s="61">
        <v>6</v>
      </c>
      <c r="D12" s="63" t="s">
        <v>79</v>
      </c>
      <c r="E12" s="61">
        <v>1</v>
      </c>
      <c r="F12" s="81" t="s">
        <v>73</v>
      </c>
      <c r="G12" s="82">
        <v>1</v>
      </c>
      <c r="H12" s="83"/>
      <c r="I12" s="97"/>
      <c r="J12" s="98"/>
      <c r="K12" s="90"/>
      <c r="L12" s="84"/>
      <c r="M12" s="83"/>
      <c r="N12" s="72"/>
      <c r="P12" s="73"/>
    </row>
    <row r="13" spans="2:16" ht="46" customHeight="1">
      <c r="B13" s="57" t="s">
        <v>18</v>
      </c>
      <c r="C13" s="58">
        <v>3</v>
      </c>
      <c r="D13" s="64" t="s">
        <v>80</v>
      </c>
      <c r="E13" s="58">
        <v>1</v>
      </c>
      <c r="F13" s="78" t="s">
        <v>37</v>
      </c>
      <c r="G13" s="79">
        <v>1</v>
      </c>
      <c r="H13" s="80"/>
      <c r="I13" s="95"/>
      <c r="J13" s="96"/>
      <c r="K13" s="91"/>
      <c r="L13" s="87"/>
      <c r="M13" s="80"/>
      <c r="N13" s="72"/>
      <c r="P13" s="73"/>
    </row>
    <row r="14" spans="2:16" ht="46" customHeight="1" thickBot="1">
      <c r="B14" s="60" t="s">
        <v>20</v>
      </c>
      <c r="C14" s="61">
        <v>1</v>
      </c>
      <c r="D14" s="63" t="s">
        <v>78</v>
      </c>
      <c r="E14" s="61">
        <v>3</v>
      </c>
      <c r="F14" s="84"/>
      <c r="G14" s="85"/>
      <c r="H14" s="83"/>
      <c r="I14" s="97"/>
      <c r="J14" s="98"/>
      <c r="K14" s="90"/>
      <c r="L14" s="84"/>
      <c r="M14" s="83"/>
      <c r="N14" s="72"/>
      <c r="P14" s="73"/>
    </row>
    <row r="15" spans="2:16" ht="46" customHeight="1" thickBot="1">
      <c r="B15" s="65" t="s">
        <v>71</v>
      </c>
      <c r="C15" s="58">
        <v>10</v>
      </c>
      <c r="D15" s="66"/>
      <c r="E15" s="86"/>
      <c r="F15" s="87"/>
      <c r="G15" s="88"/>
      <c r="H15" s="80"/>
      <c r="I15" s="95"/>
      <c r="J15" s="96"/>
      <c r="K15" s="91"/>
      <c r="L15" s="87"/>
      <c r="M15" s="80"/>
      <c r="N15" s="72"/>
      <c r="P15" s="73"/>
    </row>
    <row r="16" spans="2:16" ht="46" customHeight="1" thickBot="1">
      <c r="B16" s="67" t="s">
        <v>26</v>
      </c>
      <c r="C16" s="61">
        <v>4</v>
      </c>
      <c r="D16" s="68"/>
      <c r="E16" s="89"/>
      <c r="F16" s="84"/>
      <c r="G16" s="85"/>
      <c r="H16" s="83"/>
      <c r="I16" s="97"/>
      <c r="J16" s="98"/>
      <c r="K16" s="90"/>
      <c r="L16" s="84"/>
      <c r="M16" s="83"/>
      <c r="N16" s="72"/>
      <c r="P16" s="73"/>
    </row>
    <row r="17" spans="2:16" ht="46" customHeight="1" thickBot="1">
      <c r="B17" s="65" t="s">
        <v>74</v>
      </c>
      <c r="C17" s="58">
        <v>4</v>
      </c>
      <c r="D17" s="66"/>
      <c r="E17" s="86"/>
      <c r="F17" s="87"/>
      <c r="G17" s="88"/>
      <c r="H17" s="80"/>
      <c r="I17" s="95"/>
      <c r="J17" s="96"/>
      <c r="K17" s="91"/>
      <c r="L17" s="87"/>
      <c r="M17" s="80"/>
      <c r="N17" s="72"/>
      <c r="P17" s="73"/>
    </row>
    <row r="18" spans="2:16" ht="46" customHeight="1" thickBot="1">
      <c r="B18" s="67" t="s">
        <v>36</v>
      </c>
      <c r="C18" s="61">
        <v>6</v>
      </c>
      <c r="D18" s="68"/>
      <c r="E18" s="89"/>
      <c r="F18" s="84"/>
      <c r="G18" s="85"/>
      <c r="H18" s="83"/>
      <c r="I18" s="97"/>
      <c r="J18" s="98"/>
      <c r="K18" s="90"/>
      <c r="L18" s="84"/>
      <c r="M18" s="83"/>
      <c r="N18" s="72"/>
      <c r="P18" s="73"/>
    </row>
    <row r="19" spans="2:16" ht="46" customHeight="1" thickBot="1">
      <c r="B19" s="65" t="s">
        <v>37</v>
      </c>
      <c r="C19" s="58">
        <v>3</v>
      </c>
      <c r="D19" s="66"/>
      <c r="E19" s="86"/>
      <c r="F19" s="87"/>
      <c r="G19" s="88"/>
      <c r="H19" s="80"/>
      <c r="I19" s="95"/>
      <c r="J19" s="96"/>
      <c r="K19" s="91"/>
      <c r="L19" s="87"/>
      <c r="M19" s="80"/>
      <c r="N19" s="72"/>
      <c r="P19" s="73"/>
    </row>
    <row r="20" spans="2:16" ht="46" customHeight="1" thickBot="1">
      <c r="B20" s="67" t="s">
        <v>69</v>
      </c>
      <c r="C20" s="61">
        <v>2</v>
      </c>
      <c r="D20" s="68"/>
      <c r="E20" s="90"/>
      <c r="F20" s="84"/>
      <c r="G20" s="83"/>
      <c r="H20" s="83"/>
      <c r="I20" s="97"/>
      <c r="J20" s="98"/>
      <c r="K20" s="90"/>
      <c r="L20" s="84"/>
      <c r="M20" s="83"/>
      <c r="N20" s="72"/>
      <c r="P20" s="73"/>
    </row>
    <row r="21" spans="2:16" ht="46" customHeight="1" thickBot="1">
      <c r="B21" s="65" t="s">
        <v>75</v>
      </c>
      <c r="C21" s="58">
        <v>1</v>
      </c>
      <c r="D21" s="66"/>
      <c r="E21" s="91"/>
      <c r="F21" s="87"/>
      <c r="G21" s="80"/>
      <c r="H21" s="80"/>
      <c r="I21" s="95"/>
      <c r="J21" s="96"/>
      <c r="K21" s="91"/>
      <c r="L21" s="87"/>
      <c r="M21" s="80"/>
      <c r="N21" s="72"/>
      <c r="P21" s="73"/>
    </row>
    <row r="22" spans="2:16" ht="46" customHeight="1" thickBot="1">
      <c r="B22" s="67" t="s">
        <v>42</v>
      </c>
      <c r="C22" s="61">
        <v>1</v>
      </c>
      <c r="D22" s="68"/>
      <c r="E22" s="90"/>
      <c r="F22" s="84"/>
      <c r="G22" s="83"/>
      <c r="H22" s="83"/>
      <c r="I22" s="97"/>
      <c r="J22" s="98"/>
      <c r="K22" s="90"/>
      <c r="L22" s="84"/>
      <c r="M22" s="83"/>
      <c r="N22" s="72"/>
      <c r="P22" s="73"/>
    </row>
    <row r="23" spans="2:16" ht="46" customHeight="1" thickBot="1">
      <c r="B23" s="65" t="s">
        <v>73</v>
      </c>
      <c r="C23" s="58">
        <v>1</v>
      </c>
      <c r="D23" s="66"/>
      <c r="E23" s="91"/>
      <c r="F23" s="87"/>
      <c r="G23" s="80"/>
      <c r="H23" s="80"/>
      <c r="I23" s="95"/>
      <c r="J23" s="96"/>
      <c r="K23" s="91"/>
      <c r="L23" s="87"/>
      <c r="M23" s="80"/>
      <c r="N23" s="72"/>
      <c r="P23" s="73"/>
    </row>
    <row r="24" spans="2:16" ht="28" customHeight="1" thickBot="1">
      <c r="B24" s="69"/>
      <c r="C24" s="70"/>
      <c r="D24" s="71"/>
      <c r="E24" s="70"/>
      <c r="F24" s="70"/>
      <c r="G24" s="70"/>
      <c r="H24" s="92"/>
    </row>
    <row r="25" spans="2:16" ht="46" customHeight="1">
      <c r="B25" s="72"/>
      <c r="D25" s="73"/>
    </row>
    <row r="26" spans="2:16" ht="46" customHeight="1">
      <c r="B26" s="72"/>
      <c r="D26" s="73"/>
    </row>
    <row r="27" spans="2:16" ht="46" customHeight="1">
      <c r="B27" s="72"/>
      <c r="D27" s="73"/>
    </row>
    <row r="28" spans="2:16" ht="46" customHeight="1">
      <c r="B28" s="72"/>
      <c r="D28" s="73"/>
    </row>
    <row r="29" spans="2:16" ht="46" customHeight="1">
      <c r="B29" s="72"/>
      <c r="D29" s="73"/>
    </row>
    <row r="30" spans="2:16" ht="46" customHeight="1">
      <c r="B30" s="72"/>
      <c r="D30" s="73"/>
    </row>
    <row r="31" spans="2:16" ht="46" customHeight="1">
      <c r="B31" s="72"/>
      <c r="D31" s="73"/>
    </row>
    <row r="32" spans="2:16" ht="46" customHeight="1">
      <c r="B32" s="72"/>
      <c r="D32" s="73"/>
    </row>
    <row r="33" spans="2:4" ht="46" customHeight="1">
      <c r="B33" s="72"/>
      <c r="D33" s="73"/>
    </row>
    <row r="34" spans="2:4" ht="46" customHeight="1">
      <c r="B34" s="72"/>
      <c r="D34" s="73"/>
    </row>
    <row r="35" spans="2:4" ht="46" customHeight="1">
      <c r="B35" s="72"/>
      <c r="D35" s="73"/>
    </row>
    <row r="36" spans="2:4" ht="46" customHeight="1">
      <c r="B36" s="72"/>
      <c r="D36" s="73"/>
    </row>
    <row r="37" spans="2:4" ht="46" customHeight="1">
      <c r="B37" s="72"/>
      <c r="D37" s="73"/>
    </row>
    <row r="38" spans="2:4" ht="46" customHeight="1">
      <c r="B38" s="72"/>
      <c r="D38" s="73"/>
    </row>
    <row r="39" spans="2:4" ht="46" customHeight="1">
      <c r="B39" s="72"/>
      <c r="D39" s="73"/>
    </row>
    <row r="40" spans="2:4" ht="46" customHeight="1">
      <c r="B40" s="72"/>
      <c r="D40" s="73"/>
    </row>
    <row r="41" spans="2:4" ht="46" customHeight="1">
      <c r="B41" s="72"/>
      <c r="D41" s="73"/>
    </row>
    <row r="42" spans="2:4" ht="46" customHeight="1">
      <c r="B42" s="72"/>
      <c r="D42" s="73"/>
    </row>
    <row r="43" spans="2:4" ht="46" customHeight="1">
      <c r="B43" s="72"/>
      <c r="D43" s="73"/>
    </row>
    <row r="44" spans="2:4" ht="46" customHeight="1">
      <c r="B44" s="72"/>
      <c r="D44" s="73"/>
    </row>
    <row r="45" spans="2:4" ht="46" customHeight="1">
      <c r="B45" s="72"/>
      <c r="D45" s="73"/>
    </row>
    <row r="46" spans="2:4" ht="46" customHeight="1">
      <c r="B46" s="72"/>
      <c r="D46" s="73"/>
    </row>
    <row r="47" spans="2:4" ht="46" customHeight="1">
      <c r="B47" s="72"/>
      <c r="D47" s="73"/>
    </row>
    <row r="48" spans="2:4" ht="46" customHeight="1">
      <c r="B48" s="72"/>
      <c r="D48" s="73"/>
    </row>
    <row r="49" spans="2:16" ht="46" customHeight="1">
      <c r="B49" s="72"/>
      <c r="D49" s="73"/>
    </row>
    <row r="50" spans="2:16" ht="46" customHeight="1">
      <c r="B50" s="72"/>
      <c r="D50" s="73"/>
    </row>
    <row r="51" spans="2:16">
      <c r="P51" s="73"/>
    </row>
    <row r="52" spans="2:16">
      <c r="P52" s="73"/>
    </row>
    <row r="53" spans="2:16">
      <c r="P53" s="73"/>
    </row>
    <row r="54" spans="2:16">
      <c r="P54" s="73"/>
    </row>
    <row r="55" spans="2:16">
      <c r="P55" s="73"/>
    </row>
    <row r="56" spans="2:16">
      <c r="P56" s="73"/>
    </row>
    <row r="57" spans="2:16">
      <c r="P57" s="73"/>
    </row>
    <row r="58" spans="2:16">
      <c r="P58" s="73"/>
    </row>
    <row r="59" spans="2:16">
      <c r="P59" s="73"/>
    </row>
    <row r="60" spans="2:16">
      <c r="P60" s="73"/>
    </row>
    <row r="61" spans="2:16">
      <c r="P61" s="73"/>
    </row>
    <row r="62" spans="2:16">
      <c r="P62" s="73"/>
    </row>
    <row r="63" spans="2:16" ht="20" customHeight="1">
      <c r="B63" s="74"/>
      <c r="P63" s="73"/>
    </row>
    <row r="64" spans="2:16" ht="20" customHeight="1">
      <c r="B64" s="75"/>
      <c r="P64" s="73"/>
    </row>
    <row r="65" spans="2:16" ht="20" customHeight="1">
      <c r="B65" s="75"/>
      <c r="P65" s="73"/>
    </row>
    <row r="66" spans="2:16" ht="20" customHeight="1">
      <c r="B66" s="75"/>
      <c r="P66" s="73"/>
    </row>
    <row r="67" spans="2:16" ht="20" customHeight="1">
      <c r="B67" s="75"/>
      <c r="P67" s="73"/>
    </row>
    <row r="68" spans="2:16" ht="20" customHeight="1">
      <c r="B68" s="75"/>
      <c r="P68" s="73"/>
    </row>
    <row r="69" spans="2:16" ht="20" customHeight="1">
      <c r="B69" s="75"/>
      <c r="P69" s="73"/>
    </row>
    <row r="70" spans="2:16" ht="20" customHeight="1">
      <c r="B70" s="75"/>
      <c r="P70" s="73"/>
    </row>
    <row r="71" spans="2:16" ht="20" customHeight="1">
      <c r="B71" s="75"/>
    </row>
    <row r="72" spans="2:16" ht="20" customHeight="1">
      <c r="B72" s="75"/>
    </row>
    <row r="73" spans="2:16" ht="20" customHeight="1">
      <c r="B73" s="75"/>
    </row>
    <row r="74" spans="2:16" ht="20" customHeight="1">
      <c r="B74" s="73"/>
    </row>
    <row r="75" spans="2:16" ht="20" customHeight="1">
      <c r="B75" s="75"/>
    </row>
    <row r="76" spans="2:16" ht="20" customHeight="1">
      <c r="B76" s="75"/>
    </row>
    <row r="77" spans="2:16" ht="20" customHeight="1">
      <c r="B77" s="73"/>
    </row>
    <row r="78" spans="2:16" ht="20" customHeight="1">
      <c r="B78" s="73"/>
    </row>
    <row r="79" spans="2:16" ht="20" customHeight="1">
      <c r="B79" s="73"/>
    </row>
    <row r="80" spans="2:16" ht="20" customHeight="1">
      <c r="B80" s="75"/>
    </row>
    <row r="81" spans="2:3" ht="20" customHeight="1">
      <c r="B81" s="73"/>
    </row>
    <row r="82" spans="2:3" ht="20" customHeight="1">
      <c r="B82" s="73"/>
    </row>
    <row r="83" spans="2:3" ht="20" customHeight="1">
      <c r="B83" s="75"/>
    </row>
    <row r="84" spans="2:3" ht="20" customHeight="1">
      <c r="B84" s="73"/>
    </row>
    <row r="85" spans="2:3" ht="20" customHeight="1">
      <c r="B85" s="75"/>
    </row>
    <row r="86" spans="2:3" ht="20" customHeight="1">
      <c r="B86" s="75"/>
    </row>
    <row r="87" spans="2:3" ht="20" customHeight="1">
      <c r="B87" s="75"/>
    </row>
    <row r="88" spans="2:3" ht="20" customHeight="1">
      <c r="B88" s="75"/>
    </row>
    <row r="89" spans="2:3" ht="20" customHeight="1">
      <c r="B89" s="75"/>
    </row>
    <row r="90" spans="2:3" ht="20" customHeight="1">
      <c r="B90" s="75"/>
    </row>
    <row r="91" spans="2:3" ht="20" customHeight="1">
      <c r="B91" s="75"/>
    </row>
    <row r="92" spans="2:3" ht="20" customHeight="1">
      <c r="B92" s="73"/>
      <c r="C92" s="50"/>
    </row>
    <row r="93" spans="2:3" ht="20" customHeight="1">
      <c r="B93" s="73"/>
      <c r="C93" s="50"/>
    </row>
    <row r="94" spans="2:3" ht="20" customHeight="1">
      <c r="B94" s="73"/>
      <c r="C94" s="50"/>
    </row>
    <row r="95" spans="2:3" ht="20" customHeight="1">
      <c r="B95" s="73"/>
      <c r="C95" s="50"/>
    </row>
    <row r="96" spans="2:3" ht="20" customHeight="1">
      <c r="B96" s="73"/>
      <c r="C96" s="50"/>
    </row>
    <row r="97" spans="2:3" ht="20" customHeight="1">
      <c r="B97" s="73"/>
      <c r="C97" s="50"/>
    </row>
    <row r="98" spans="2:3" ht="20" customHeight="1">
      <c r="B98" s="73"/>
      <c r="C98" s="50"/>
    </row>
    <row r="99" spans="2:3" ht="20" customHeight="1">
      <c r="B99" s="73"/>
      <c r="C99" s="50"/>
    </row>
    <row r="100" spans="2:3" ht="20" customHeight="1">
      <c r="B100" s="73"/>
      <c r="C100" s="50"/>
    </row>
    <row r="101" spans="2:3" ht="20" customHeight="1">
      <c r="B101" s="73"/>
      <c r="C101" s="50"/>
    </row>
    <row r="102" spans="2:3" ht="20" customHeight="1">
      <c r="B102" s="73"/>
      <c r="C102" s="50"/>
    </row>
    <row r="103" spans="2:3" ht="20" customHeight="1">
      <c r="B103" s="73"/>
      <c r="C103" s="50"/>
    </row>
    <row r="104" spans="2:3" ht="20" customHeight="1">
      <c r="B104" s="73"/>
      <c r="C104" s="50"/>
    </row>
    <row r="105" spans="2:3" ht="20" customHeight="1">
      <c r="B105" s="73"/>
      <c r="C105" s="50"/>
    </row>
    <row r="106" spans="2:3" ht="20" customHeight="1">
      <c r="B106" s="73"/>
      <c r="C106" s="50"/>
    </row>
    <row r="107" spans="2:3" ht="20" customHeight="1">
      <c r="B107" s="73"/>
      <c r="C107" s="50"/>
    </row>
    <row r="108" spans="2:3" ht="20" customHeight="1">
      <c r="B108" s="73"/>
    </row>
    <row r="109" spans="2:3" ht="20" customHeight="1">
      <c r="B109" s="75"/>
    </row>
    <row r="110" spans="2:3" ht="20" customHeight="1">
      <c r="B110" s="73"/>
    </row>
    <row r="111" spans="2:3" ht="20" customHeight="1">
      <c r="B111" s="73"/>
    </row>
    <row r="112" spans="2:3" ht="20" customHeight="1">
      <c r="B112" s="73"/>
    </row>
    <row r="113" spans="2:2" ht="20" customHeight="1">
      <c r="B113" s="73"/>
    </row>
    <row r="114" spans="2:2" ht="20" customHeight="1">
      <c r="B114" s="73"/>
    </row>
    <row r="115" spans="2:2" ht="20" customHeight="1">
      <c r="B115" s="73"/>
    </row>
    <row r="116" spans="2:2" ht="20" customHeight="1">
      <c r="B116" s="73"/>
    </row>
    <row r="117" spans="2:2" ht="20" customHeight="1">
      <c r="B117" s="75"/>
    </row>
    <row r="118" spans="2:2" ht="20" customHeight="1">
      <c r="B118" s="73"/>
    </row>
    <row r="119" spans="2:2" ht="20" customHeight="1">
      <c r="B119" s="73"/>
    </row>
    <row r="120" spans="2:2" ht="20" customHeight="1">
      <c r="B120" s="73"/>
    </row>
    <row r="121" spans="2:2" ht="20" customHeight="1">
      <c r="B121" s="75"/>
    </row>
    <row r="122" spans="2:2" ht="20" customHeight="1">
      <c r="B122" s="75"/>
    </row>
    <row r="123" spans="2:2" ht="20" customHeight="1">
      <c r="B123" s="75"/>
    </row>
    <row r="124" spans="2:2" ht="20" customHeight="1">
      <c r="B124" s="75"/>
    </row>
    <row r="125" spans="2:2" ht="20" customHeight="1">
      <c r="B125" s="73"/>
    </row>
    <row r="126" spans="2:2" ht="20" customHeight="1">
      <c r="B126" s="75"/>
    </row>
    <row r="127" spans="2:2" ht="20" customHeight="1">
      <c r="B127" s="75"/>
    </row>
    <row r="128" spans="2:2" ht="20" customHeight="1">
      <c r="B128" s="75"/>
    </row>
    <row r="129" spans="2:2" ht="20" customHeight="1">
      <c r="B129" s="75"/>
    </row>
    <row r="130" spans="2:2" ht="20" customHeight="1">
      <c r="B130" s="75"/>
    </row>
  </sheetData>
  <mergeCells count="14">
    <mergeCell ref="L7:L8"/>
    <mergeCell ref="N5:N7"/>
    <mergeCell ref="B2:D4"/>
    <mergeCell ref="B7:B8"/>
    <mergeCell ref="D7:D8"/>
    <mergeCell ref="F7:F8"/>
    <mergeCell ref="H7:H8"/>
    <mergeCell ref="J7:J8"/>
    <mergeCell ref="K3:M3"/>
    <mergeCell ref="K4:M4"/>
    <mergeCell ref="B5:M5"/>
    <mergeCell ref="B6:E6"/>
    <mergeCell ref="F6:I6"/>
    <mergeCell ref="J6:M6"/>
  </mergeCells>
  <dataValidations count="4">
    <dataValidation type="whole" allowBlank="1" showInputMessage="1" showErrorMessage="1" errorTitle="非整数" error="请输入整数" sqref="G8:G23 I8:I23 M8:M23 C8:C23 K8:K23" xr:uid="{BCEBFE2F-2F9A-8A44-BA00-E145D438845C}">
      <formula1>0</formula1>
      <formula2>100000</formula2>
    </dataValidation>
    <dataValidation type="whole" allowBlank="1" showInputMessage="1" showErrorMessage="1" errorTitle="非整数" error="请输入整数" sqref="E8:E23" xr:uid="{8DBEF251-2AA2-5F42-BECF-F44954F541CF}">
      <formula1>0</formula1>
      <formula2>1000000</formula2>
    </dataValidation>
    <dataValidation type="date" allowBlank="1" showInputMessage="1" showErrorMessage="1" errorTitle="非日期" error="请输入日期MM/DD/YYYY" sqref="K3:M3" xr:uid="{F8BBC373-D874-E746-B97D-20F2B1BE1DC0}">
      <formula1>32874</formula1>
      <formula2>117610</formula2>
    </dataValidation>
    <dataValidation type="textLength" operator="equal" allowBlank="1" showInputMessage="1" showErrorMessage="1" sqref="K4:M4" xr:uid="{779AA849-F071-5144-84CC-0C175C2264CE}">
      <formula1>8</formula1>
    </dataValidation>
  </dataValidations>
  <pageMargins left="0.69930555555555596" right="0.69930555555555596" top="0.75" bottom="0.75" header="0.3" footer="0.3"/>
  <pageSetup scale="42" orientation="landscape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F1:S72"/>
  <sheetViews>
    <sheetView showGridLines="0" tabSelected="1" zoomScaleNormal="100" workbookViewId="0">
      <selection activeCell="G2" sqref="G2:I3"/>
    </sheetView>
  </sheetViews>
  <sheetFormatPr baseColWidth="10" defaultColWidth="10.83203125" defaultRowHeight="34" customHeight="1"/>
  <cols>
    <col min="1" max="5" width="5.33203125" style="51" customWidth="1"/>
    <col min="6" max="6" width="3.1640625" style="51" customWidth="1"/>
    <col min="7" max="7" width="5.1640625" style="52" bestFit="1" customWidth="1"/>
    <col min="8" max="8" width="10.83203125" style="51" customWidth="1"/>
    <col min="9" max="9" width="31.6640625" style="53" customWidth="1"/>
    <col min="10" max="10" width="6.6640625" style="51" customWidth="1"/>
    <col min="11" max="11" width="7.33203125" style="51" customWidth="1"/>
    <col min="12" max="12" width="28.83203125" style="51" customWidth="1"/>
    <col min="13" max="13" width="23.83203125" style="51" customWidth="1"/>
    <col min="14" max="14" width="11.33203125" style="51" customWidth="1"/>
    <col min="15" max="15" width="11.1640625" style="51" bestFit="1" customWidth="1"/>
    <col min="16" max="16" width="5.6640625" style="51" customWidth="1"/>
    <col min="17" max="17" width="7.6640625" style="51" customWidth="1"/>
    <col min="18" max="18" width="32.6640625" style="51" customWidth="1"/>
    <col min="19" max="19" width="6.33203125" style="51" customWidth="1"/>
    <col min="20" max="20" width="5.5" style="51" customWidth="1"/>
    <col min="21" max="16384" width="10.83203125" style="51"/>
  </cols>
  <sheetData>
    <row r="1" spans="6:19" ht="15" customHeight="1" thickBot="1">
      <c r="G1" s="179"/>
      <c r="H1" s="178"/>
      <c r="I1" s="180"/>
    </row>
    <row r="2" spans="6:19" ht="34" customHeight="1" thickBot="1">
      <c r="F2" s="178"/>
      <c r="G2" s="299"/>
      <c r="H2" s="300"/>
      <c r="I2" s="301"/>
      <c r="J2" s="293" t="s">
        <v>109</v>
      </c>
      <c r="K2" s="294"/>
      <c r="L2" s="294"/>
      <c r="M2" s="295"/>
      <c r="N2" s="290" t="s">
        <v>112</v>
      </c>
      <c r="O2" s="291">
        <v>66668888</v>
      </c>
      <c r="P2" s="291"/>
    </row>
    <row r="3" spans="6:19" ht="34" customHeight="1" thickBot="1">
      <c r="F3" s="178"/>
      <c r="G3" s="302"/>
      <c r="H3" s="303"/>
      <c r="I3" s="304"/>
      <c r="J3" s="296"/>
      <c r="K3" s="297"/>
      <c r="L3" s="297"/>
      <c r="M3" s="298"/>
      <c r="N3" s="290" t="s">
        <v>110</v>
      </c>
      <c r="O3" s="292">
        <v>44205</v>
      </c>
      <c r="P3" s="292"/>
    </row>
    <row r="4" spans="6:19" ht="4" customHeight="1" thickBot="1">
      <c r="F4" s="178"/>
      <c r="G4" s="162"/>
      <c r="J4" s="181"/>
      <c r="K4" s="181"/>
      <c r="L4" s="181"/>
      <c r="M4" s="181"/>
      <c r="N4" s="182"/>
      <c r="O4" s="183"/>
      <c r="P4" s="184"/>
    </row>
    <row r="5" spans="6:19" ht="34" customHeight="1" thickBot="1">
      <c r="G5" s="165" t="s">
        <v>0</v>
      </c>
      <c r="H5" s="166" t="s">
        <v>1</v>
      </c>
      <c r="I5" s="166" t="s">
        <v>2</v>
      </c>
      <c r="J5" s="167" t="s">
        <v>3</v>
      </c>
      <c r="K5" s="166" t="s">
        <v>4</v>
      </c>
      <c r="L5" s="166" t="s">
        <v>5</v>
      </c>
      <c r="M5" s="166" t="s">
        <v>6</v>
      </c>
      <c r="N5" s="165" t="s">
        <v>7</v>
      </c>
      <c r="O5" s="165" t="s">
        <v>8</v>
      </c>
      <c r="P5" s="166" t="s">
        <v>91</v>
      </c>
      <c r="Q5" s="54"/>
      <c r="R5" s="168" t="s">
        <v>17</v>
      </c>
      <c r="S5" s="169" t="s">
        <v>91</v>
      </c>
    </row>
    <row r="6" spans="6:19" ht="34" customHeight="1" thickBot="1">
      <c r="G6" s="248">
        <v>3</v>
      </c>
      <c r="H6" s="248" t="s">
        <v>23</v>
      </c>
      <c r="I6" s="147" t="s">
        <v>12</v>
      </c>
      <c r="J6" s="148">
        <v>1</v>
      </c>
      <c r="K6" s="248">
        <f>SUM(J6:J9)</f>
        <v>4</v>
      </c>
      <c r="L6" s="147" t="s">
        <v>19</v>
      </c>
      <c r="M6" s="272">
        <v>408666611111801</v>
      </c>
      <c r="N6" s="239"/>
      <c r="O6" s="239"/>
      <c r="P6" s="149">
        <f t="shared" ref="P6:P33" si="0">VLOOKUP(L6,$R$6:$S$18,2,FALSE)</f>
        <v>1</v>
      </c>
      <c r="R6" s="154" t="s">
        <v>19</v>
      </c>
      <c r="S6" s="159">
        <v>1</v>
      </c>
    </row>
    <row r="7" spans="6:19" ht="34" customHeight="1" thickBot="1">
      <c r="G7" s="249"/>
      <c r="H7" s="249"/>
      <c r="I7" s="147" t="s">
        <v>25</v>
      </c>
      <c r="J7" s="148">
        <v>1</v>
      </c>
      <c r="K7" s="249"/>
      <c r="L7" s="147" t="s">
        <v>19</v>
      </c>
      <c r="M7" s="273"/>
      <c r="N7" s="240"/>
      <c r="O7" s="240"/>
      <c r="P7" s="149">
        <f t="shared" si="0"/>
        <v>1</v>
      </c>
      <c r="R7" s="160" t="s">
        <v>11</v>
      </c>
      <c r="S7" s="161">
        <v>2</v>
      </c>
    </row>
    <row r="8" spans="6:19" ht="34" customHeight="1" thickBot="1">
      <c r="G8" s="249"/>
      <c r="H8" s="249"/>
      <c r="I8" s="147" t="s">
        <v>21</v>
      </c>
      <c r="J8" s="148">
        <v>1</v>
      </c>
      <c r="K8" s="249"/>
      <c r="L8" s="147" t="s">
        <v>19</v>
      </c>
      <c r="M8" s="273"/>
      <c r="N8" s="240"/>
      <c r="O8" s="240"/>
      <c r="P8" s="149">
        <f t="shared" si="0"/>
        <v>1</v>
      </c>
      <c r="R8" s="154" t="s">
        <v>28</v>
      </c>
      <c r="S8" s="159">
        <v>3</v>
      </c>
    </row>
    <row r="9" spans="6:19" ht="34" customHeight="1" thickBot="1">
      <c r="G9" s="250"/>
      <c r="H9" s="250"/>
      <c r="I9" s="147" t="s">
        <v>26</v>
      </c>
      <c r="J9" s="148">
        <v>1</v>
      </c>
      <c r="K9" s="250"/>
      <c r="L9" s="147" t="s">
        <v>19</v>
      </c>
      <c r="M9" s="274"/>
      <c r="N9" s="241"/>
      <c r="O9" s="241"/>
      <c r="P9" s="149">
        <f t="shared" si="0"/>
        <v>1</v>
      </c>
      <c r="R9" s="160" t="s">
        <v>35</v>
      </c>
      <c r="S9" s="161">
        <v>4</v>
      </c>
    </row>
    <row r="10" spans="6:19" ht="34" customHeight="1" thickBot="1">
      <c r="G10" s="260">
        <v>1</v>
      </c>
      <c r="H10" s="260" t="s">
        <v>9</v>
      </c>
      <c r="I10" s="150" t="s">
        <v>10</v>
      </c>
      <c r="J10" s="151">
        <v>4</v>
      </c>
      <c r="K10" s="251">
        <f>SUM(J10:J13)</f>
        <v>12</v>
      </c>
      <c r="L10" s="150" t="s">
        <v>11</v>
      </c>
      <c r="M10" s="266">
        <v>158576481921111</v>
      </c>
      <c r="N10" s="242"/>
      <c r="O10" s="242"/>
      <c r="P10" s="152">
        <f t="shared" si="0"/>
        <v>2</v>
      </c>
      <c r="R10" s="154" t="s">
        <v>38</v>
      </c>
      <c r="S10" s="159">
        <v>5</v>
      </c>
    </row>
    <row r="11" spans="6:19" ht="34" customHeight="1" thickBot="1">
      <c r="G11" s="262"/>
      <c r="H11" s="262"/>
      <c r="I11" s="150" t="s">
        <v>12</v>
      </c>
      <c r="J11" s="151">
        <v>2</v>
      </c>
      <c r="K11" s="252"/>
      <c r="L11" s="150" t="s">
        <v>11</v>
      </c>
      <c r="M11" s="267"/>
      <c r="N11" s="243"/>
      <c r="O11" s="243"/>
      <c r="P11" s="152">
        <f t="shared" si="0"/>
        <v>2</v>
      </c>
      <c r="R11" s="160" t="s">
        <v>34</v>
      </c>
      <c r="S11" s="161">
        <v>6</v>
      </c>
    </row>
    <row r="12" spans="6:19" ht="34" customHeight="1" thickBot="1">
      <c r="G12" s="262"/>
      <c r="H12" s="262"/>
      <c r="I12" s="150" t="s">
        <v>13</v>
      </c>
      <c r="J12" s="151">
        <v>2</v>
      </c>
      <c r="K12" s="252"/>
      <c r="L12" s="150" t="s">
        <v>11</v>
      </c>
      <c r="M12" s="267"/>
      <c r="N12" s="243"/>
      <c r="O12" s="243"/>
      <c r="P12" s="152">
        <f t="shared" si="0"/>
        <v>2</v>
      </c>
      <c r="R12" s="154" t="s">
        <v>44</v>
      </c>
      <c r="S12" s="159">
        <v>7</v>
      </c>
    </row>
    <row r="13" spans="6:19" ht="34" customHeight="1" thickBot="1">
      <c r="G13" s="261"/>
      <c r="H13" s="261"/>
      <c r="I13" s="150" t="s">
        <v>14</v>
      </c>
      <c r="J13" s="151">
        <v>4</v>
      </c>
      <c r="K13" s="253"/>
      <c r="L13" s="150" t="s">
        <v>11</v>
      </c>
      <c r="M13" s="268"/>
      <c r="N13" s="244"/>
      <c r="O13" s="244"/>
      <c r="P13" s="152">
        <f t="shared" si="0"/>
        <v>2</v>
      </c>
      <c r="R13" s="160" t="s">
        <v>46</v>
      </c>
      <c r="S13" s="161">
        <v>8</v>
      </c>
    </row>
    <row r="14" spans="6:19" ht="34" customHeight="1" thickBot="1">
      <c r="G14" s="248">
        <v>2</v>
      </c>
      <c r="H14" s="248" t="s">
        <v>15</v>
      </c>
      <c r="I14" s="147" t="s">
        <v>16</v>
      </c>
      <c r="J14" s="148">
        <v>2</v>
      </c>
      <c r="K14" s="254">
        <f>SUM(J14:J18)</f>
        <v>6</v>
      </c>
      <c r="L14" s="147" t="s">
        <v>11</v>
      </c>
      <c r="M14" s="263">
        <v>408833551111193</v>
      </c>
      <c r="N14" s="239"/>
      <c r="O14" s="239"/>
      <c r="P14" s="149">
        <f t="shared" si="0"/>
        <v>2</v>
      </c>
      <c r="R14" s="154" t="s">
        <v>48</v>
      </c>
      <c r="S14" s="159">
        <v>9</v>
      </c>
    </row>
    <row r="15" spans="6:19" ht="34" customHeight="1" thickBot="1">
      <c r="G15" s="249"/>
      <c r="H15" s="249"/>
      <c r="I15" s="147" t="s">
        <v>18</v>
      </c>
      <c r="J15" s="148">
        <v>1</v>
      </c>
      <c r="K15" s="255"/>
      <c r="L15" s="147" t="s">
        <v>11</v>
      </c>
      <c r="M15" s="264"/>
      <c r="N15" s="240"/>
      <c r="O15" s="240"/>
      <c r="P15" s="149">
        <f t="shared" si="0"/>
        <v>2</v>
      </c>
      <c r="R15" s="160" t="s">
        <v>51</v>
      </c>
      <c r="S15" s="161">
        <v>10</v>
      </c>
    </row>
    <row r="16" spans="6:19" ht="34" customHeight="1" thickBot="1">
      <c r="G16" s="249"/>
      <c r="H16" s="249"/>
      <c r="I16" s="147" t="s">
        <v>20</v>
      </c>
      <c r="J16" s="148">
        <v>1</v>
      </c>
      <c r="K16" s="255"/>
      <c r="L16" s="147" t="s">
        <v>11</v>
      </c>
      <c r="M16" s="264"/>
      <c r="N16" s="240"/>
      <c r="O16" s="240"/>
      <c r="P16" s="149">
        <f t="shared" si="0"/>
        <v>2</v>
      </c>
      <c r="R16" s="154" t="s">
        <v>52</v>
      </c>
      <c r="S16" s="159">
        <v>11</v>
      </c>
    </row>
    <row r="17" spans="7:19" ht="34" customHeight="1" thickBot="1">
      <c r="G17" s="249"/>
      <c r="H17" s="249"/>
      <c r="I17" s="147" t="s">
        <v>21</v>
      </c>
      <c r="J17" s="148">
        <v>1</v>
      </c>
      <c r="K17" s="255"/>
      <c r="L17" s="147" t="s">
        <v>11</v>
      </c>
      <c r="M17" s="264"/>
      <c r="N17" s="240"/>
      <c r="O17" s="240"/>
      <c r="P17" s="149">
        <f t="shared" si="0"/>
        <v>2</v>
      </c>
      <c r="R17" s="160" t="s">
        <v>55</v>
      </c>
      <c r="S17" s="161">
        <v>12</v>
      </c>
    </row>
    <row r="18" spans="7:19" ht="34" customHeight="1" thickBot="1">
      <c r="G18" s="250"/>
      <c r="H18" s="250"/>
      <c r="I18" s="147" t="s">
        <v>22</v>
      </c>
      <c r="J18" s="148">
        <v>1</v>
      </c>
      <c r="K18" s="256"/>
      <c r="L18" s="147" t="s">
        <v>11</v>
      </c>
      <c r="M18" s="265"/>
      <c r="N18" s="241"/>
      <c r="O18" s="241"/>
      <c r="P18" s="149">
        <f t="shared" si="0"/>
        <v>2</v>
      </c>
      <c r="R18" s="154" t="s">
        <v>59</v>
      </c>
      <c r="S18" s="159">
        <v>13</v>
      </c>
    </row>
    <row r="19" spans="7:19" ht="34" customHeight="1" thickBot="1">
      <c r="G19" s="260">
        <v>4</v>
      </c>
      <c r="H19" s="260" t="s">
        <v>27</v>
      </c>
      <c r="I19" s="150" t="s">
        <v>20</v>
      </c>
      <c r="J19" s="153">
        <v>1</v>
      </c>
      <c r="K19" s="260">
        <f>SUM(J19:J21)</f>
        <v>3</v>
      </c>
      <c r="L19" s="150" t="s">
        <v>28</v>
      </c>
      <c r="M19" s="266" t="s">
        <v>29</v>
      </c>
      <c r="N19" s="260" t="s">
        <v>30</v>
      </c>
      <c r="O19" s="260" t="s">
        <v>30</v>
      </c>
      <c r="P19" s="152">
        <f t="shared" si="0"/>
        <v>3</v>
      </c>
    </row>
    <row r="20" spans="7:19" ht="34" customHeight="1" thickBot="1">
      <c r="G20" s="262"/>
      <c r="H20" s="262"/>
      <c r="I20" s="150" t="s">
        <v>31</v>
      </c>
      <c r="J20" s="153">
        <v>1</v>
      </c>
      <c r="K20" s="262"/>
      <c r="L20" s="150" t="s">
        <v>28</v>
      </c>
      <c r="M20" s="267"/>
      <c r="N20" s="262"/>
      <c r="O20" s="262"/>
      <c r="P20" s="152">
        <f t="shared" si="0"/>
        <v>3</v>
      </c>
    </row>
    <row r="21" spans="7:19" ht="34" customHeight="1" thickBot="1">
      <c r="G21" s="261"/>
      <c r="H21" s="261"/>
      <c r="I21" s="150" t="s">
        <v>25</v>
      </c>
      <c r="J21" s="153">
        <v>1</v>
      </c>
      <c r="K21" s="261"/>
      <c r="L21" s="150" t="s">
        <v>28</v>
      </c>
      <c r="M21" s="268"/>
      <c r="N21" s="261"/>
      <c r="O21" s="261"/>
      <c r="P21" s="152">
        <f t="shared" si="0"/>
        <v>3</v>
      </c>
    </row>
    <row r="22" spans="7:19" ht="34" customHeight="1" thickBot="1">
      <c r="G22" s="248">
        <v>6</v>
      </c>
      <c r="H22" s="248" t="s">
        <v>39</v>
      </c>
      <c r="I22" s="147" t="s">
        <v>10</v>
      </c>
      <c r="J22" s="148">
        <v>1</v>
      </c>
      <c r="K22" s="248">
        <f>SUM(J22:J24)</f>
        <v>3</v>
      </c>
      <c r="L22" s="147" t="s">
        <v>35</v>
      </c>
      <c r="M22" s="263">
        <v>669226911111112</v>
      </c>
      <c r="N22" s="239"/>
      <c r="O22" s="239"/>
      <c r="P22" s="149">
        <f t="shared" si="0"/>
        <v>4</v>
      </c>
    </row>
    <row r="23" spans="7:19" ht="34" customHeight="1" thickBot="1">
      <c r="G23" s="249"/>
      <c r="H23" s="249"/>
      <c r="I23" s="147" t="s">
        <v>13</v>
      </c>
      <c r="J23" s="148">
        <v>1</v>
      </c>
      <c r="K23" s="249"/>
      <c r="L23" s="147" t="s">
        <v>35</v>
      </c>
      <c r="M23" s="264"/>
      <c r="N23" s="240"/>
      <c r="O23" s="240"/>
      <c r="P23" s="149">
        <f t="shared" si="0"/>
        <v>4</v>
      </c>
    </row>
    <row r="24" spans="7:19" ht="34" customHeight="1" thickBot="1">
      <c r="G24" s="250"/>
      <c r="H24" s="250"/>
      <c r="I24" s="147" t="s">
        <v>40</v>
      </c>
      <c r="J24" s="148">
        <v>1</v>
      </c>
      <c r="K24" s="250"/>
      <c r="L24" s="147" t="s">
        <v>35</v>
      </c>
      <c r="M24" s="265"/>
      <c r="N24" s="241"/>
      <c r="O24" s="241"/>
      <c r="P24" s="149">
        <f t="shared" si="0"/>
        <v>4</v>
      </c>
    </row>
    <row r="25" spans="7:19" ht="34" customHeight="1" thickBot="1">
      <c r="G25" s="260">
        <v>7</v>
      </c>
      <c r="H25" s="260" t="s">
        <v>41</v>
      </c>
      <c r="I25" s="150" t="s">
        <v>33</v>
      </c>
      <c r="J25" s="153">
        <v>1</v>
      </c>
      <c r="K25" s="260">
        <f>SUM(J25:J26)</f>
        <v>2</v>
      </c>
      <c r="L25" s="150" t="s">
        <v>38</v>
      </c>
      <c r="M25" s="266">
        <v>4158281111116960</v>
      </c>
      <c r="N25" s="242"/>
      <c r="O25" s="242"/>
      <c r="P25" s="152">
        <f t="shared" si="0"/>
        <v>5</v>
      </c>
    </row>
    <row r="26" spans="7:19" ht="34" customHeight="1" thickBot="1">
      <c r="G26" s="261"/>
      <c r="H26" s="261"/>
      <c r="I26" s="150" t="s">
        <v>42</v>
      </c>
      <c r="J26" s="153">
        <v>1</v>
      </c>
      <c r="K26" s="261"/>
      <c r="L26" s="150" t="s">
        <v>38</v>
      </c>
      <c r="M26" s="268"/>
      <c r="N26" s="244"/>
      <c r="O26" s="244"/>
      <c r="P26" s="152">
        <f t="shared" si="0"/>
        <v>5</v>
      </c>
    </row>
    <row r="27" spans="7:19" ht="34" customHeight="1" thickBot="1">
      <c r="G27" s="248">
        <v>5</v>
      </c>
      <c r="H27" s="248" t="s">
        <v>32</v>
      </c>
      <c r="I27" s="147" t="s">
        <v>33</v>
      </c>
      <c r="J27" s="148">
        <v>1</v>
      </c>
      <c r="K27" s="254">
        <f>SUM(J27:J33)</f>
        <v>7</v>
      </c>
      <c r="L27" s="147" t="s">
        <v>34</v>
      </c>
      <c r="M27" s="263">
        <v>617411111358646</v>
      </c>
      <c r="N27" s="239"/>
      <c r="O27" s="239"/>
      <c r="P27" s="149">
        <f t="shared" si="0"/>
        <v>6</v>
      </c>
    </row>
    <row r="28" spans="7:19" ht="34" customHeight="1" thickBot="1">
      <c r="G28" s="249"/>
      <c r="H28" s="249"/>
      <c r="I28" s="147" t="s">
        <v>25</v>
      </c>
      <c r="J28" s="148">
        <v>1</v>
      </c>
      <c r="K28" s="255"/>
      <c r="L28" s="147" t="s">
        <v>34</v>
      </c>
      <c r="M28" s="264"/>
      <c r="N28" s="240"/>
      <c r="O28" s="240"/>
      <c r="P28" s="149">
        <f t="shared" si="0"/>
        <v>6</v>
      </c>
    </row>
    <row r="29" spans="7:19" ht="34" customHeight="1" thickBot="1">
      <c r="G29" s="249"/>
      <c r="H29" s="249"/>
      <c r="I29" s="147" t="s">
        <v>36</v>
      </c>
      <c r="J29" s="148">
        <v>1</v>
      </c>
      <c r="K29" s="255"/>
      <c r="L29" s="147" t="s">
        <v>34</v>
      </c>
      <c r="M29" s="264"/>
      <c r="N29" s="240"/>
      <c r="O29" s="240"/>
      <c r="P29" s="149">
        <f t="shared" si="0"/>
        <v>6</v>
      </c>
    </row>
    <row r="30" spans="7:19" ht="34" customHeight="1" thickBot="1">
      <c r="G30" s="249"/>
      <c r="H30" s="249"/>
      <c r="I30" s="147" t="s">
        <v>37</v>
      </c>
      <c r="J30" s="148">
        <v>1</v>
      </c>
      <c r="K30" s="255"/>
      <c r="L30" s="147" t="s">
        <v>34</v>
      </c>
      <c r="M30" s="264"/>
      <c r="N30" s="240"/>
      <c r="O30" s="240"/>
      <c r="P30" s="149">
        <f t="shared" si="0"/>
        <v>6</v>
      </c>
    </row>
    <row r="31" spans="7:19" ht="34" customHeight="1" thickBot="1">
      <c r="G31" s="249"/>
      <c r="H31" s="249"/>
      <c r="I31" s="147" t="s">
        <v>31</v>
      </c>
      <c r="J31" s="148">
        <v>1</v>
      </c>
      <c r="K31" s="255"/>
      <c r="L31" s="147" t="s">
        <v>34</v>
      </c>
      <c r="M31" s="264"/>
      <c r="N31" s="240"/>
      <c r="O31" s="240"/>
      <c r="P31" s="149">
        <f t="shared" si="0"/>
        <v>6</v>
      </c>
    </row>
    <row r="32" spans="7:19" ht="34" customHeight="1" thickBot="1">
      <c r="G32" s="249"/>
      <c r="H32" s="249"/>
      <c r="I32" s="147" t="s">
        <v>16</v>
      </c>
      <c r="J32" s="148">
        <v>1</v>
      </c>
      <c r="K32" s="255"/>
      <c r="L32" s="147" t="s">
        <v>34</v>
      </c>
      <c r="M32" s="264"/>
      <c r="N32" s="240"/>
      <c r="O32" s="240"/>
      <c r="P32" s="149">
        <f t="shared" si="0"/>
        <v>6</v>
      </c>
    </row>
    <row r="33" spans="7:16" ht="34" customHeight="1" thickBot="1">
      <c r="G33" s="250"/>
      <c r="H33" s="250"/>
      <c r="I33" s="147" t="s">
        <v>31</v>
      </c>
      <c r="J33" s="148">
        <v>1</v>
      </c>
      <c r="K33" s="256"/>
      <c r="L33" s="147" t="s">
        <v>34</v>
      </c>
      <c r="M33" s="265"/>
      <c r="N33" s="241"/>
      <c r="O33" s="241"/>
      <c r="P33" s="149">
        <f t="shared" si="0"/>
        <v>6</v>
      </c>
    </row>
    <row r="34" spans="7:16" ht="34" customHeight="1" thickBot="1">
      <c r="G34" s="260">
        <v>8</v>
      </c>
      <c r="H34" s="260" t="s">
        <v>43</v>
      </c>
      <c r="I34" s="150" t="s">
        <v>25</v>
      </c>
      <c r="J34" s="153">
        <v>1</v>
      </c>
      <c r="K34" s="260">
        <f>SUM(J34:J36)</f>
        <v>3</v>
      </c>
      <c r="L34" s="150" t="s">
        <v>44</v>
      </c>
      <c r="M34" s="266">
        <v>510589241111145</v>
      </c>
      <c r="N34" s="242"/>
      <c r="O34" s="242"/>
      <c r="P34" s="152">
        <f t="shared" ref="P34:P38" si="1">VLOOKUP(L34,$R$6:$S$18,2,FALSE)</f>
        <v>7</v>
      </c>
    </row>
    <row r="35" spans="7:16" ht="34" customHeight="1" thickBot="1">
      <c r="G35" s="262"/>
      <c r="H35" s="262"/>
      <c r="I35" s="150" t="s">
        <v>20</v>
      </c>
      <c r="J35" s="153">
        <v>1</v>
      </c>
      <c r="K35" s="262"/>
      <c r="L35" s="150" t="s">
        <v>44</v>
      </c>
      <c r="M35" s="267"/>
      <c r="N35" s="243"/>
      <c r="O35" s="243"/>
      <c r="P35" s="152">
        <f t="shared" si="1"/>
        <v>7</v>
      </c>
    </row>
    <row r="36" spans="7:16" ht="34" customHeight="1" thickBot="1">
      <c r="G36" s="261"/>
      <c r="H36" s="261"/>
      <c r="I36" s="150" t="s">
        <v>45</v>
      </c>
      <c r="J36" s="153">
        <v>1</v>
      </c>
      <c r="K36" s="261"/>
      <c r="L36" s="150" t="s">
        <v>44</v>
      </c>
      <c r="M36" s="268"/>
      <c r="N36" s="244"/>
      <c r="O36" s="244"/>
      <c r="P36" s="152">
        <f t="shared" si="1"/>
        <v>7</v>
      </c>
    </row>
    <row r="37" spans="7:16" ht="34" customHeight="1" thickBot="1">
      <c r="G37" s="248">
        <v>9</v>
      </c>
      <c r="H37" s="248" t="s">
        <v>32</v>
      </c>
      <c r="I37" s="147" t="s">
        <v>13</v>
      </c>
      <c r="J37" s="148">
        <v>2</v>
      </c>
      <c r="K37" s="248">
        <f>SUM(J37:J43)</f>
        <v>10</v>
      </c>
      <c r="L37" s="147" t="s">
        <v>46</v>
      </c>
      <c r="M37" s="263">
        <v>65020291111895</v>
      </c>
      <c r="N37" s="239"/>
      <c r="O37" s="239"/>
      <c r="P37" s="149">
        <f t="shared" si="1"/>
        <v>8</v>
      </c>
    </row>
    <row r="38" spans="7:16" ht="34" customHeight="1" thickBot="1">
      <c r="G38" s="249"/>
      <c r="H38" s="249"/>
      <c r="I38" s="147" t="s">
        <v>25</v>
      </c>
      <c r="J38" s="148">
        <v>3</v>
      </c>
      <c r="K38" s="249"/>
      <c r="L38" s="147" t="s">
        <v>46</v>
      </c>
      <c r="M38" s="264"/>
      <c r="N38" s="240"/>
      <c r="O38" s="240"/>
      <c r="P38" s="149">
        <f t="shared" si="1"/>
        <v>8</v>
      </c>
    </row>
    <row r="39" spans="7:16" ht="34" customHeight="1" thickBot="1">
      <c r="G39" s="249"/>
      <c r="H39" s="249"/>
      <c r="I39" s="147" t="s">
        <v>36</v>
      </c>
      <c r="J39" s="148">
        <v>1</v>
      </c>
      <c r="K39" s="249"/>
      <c r="L39" s="147" t="s">
        <v>46</v>
      </c>
      <c r="M39" s="264"/>
      <c r="N39" s="240"/>
      <c r="O39" s="240"/>
      <c r="P39" s="149">
        <f t="shared" ref="P39:P48" si="2">VLOOKUP(L39,$R$6:$S$18,2,FALSE)</f>
        <v>8</v>
      </c>
    </row>
    <row r="40" spans="7:16" ht="34" customHeight="1" thickBot="1">
      <c r="G40" s="249"/>
      <c r="H40" s="249"/>
      <c r="I40" s="147" t="s">
        <v>45</v>
      </c>
      <c r="J40" s="148">
        <v>1</v>
      </c>
      <c r="K40" s="249"/>
      <c r="L40" s="147" t="s">
        <v>46</v>
      </c>
      <c r="M40" s="264"/>
      <c r="N40" s="240"/>
      <c r="O40" s="240"/>
      <c r="P40" s="149">
        <f t="shared" si="2"/>
        <v>8</v>
      </c>
    </row>
    <row r="41" spans="7:16" ht="34" customHeight="1" thickBot="1">
      <c r="G41" s="249"/>
      <c r="H41" s="249"/>
      <c r="I41" s="147" t="s">
        <v>47</v>
      </c>
      <c r="J41" s="148">
        <v>1</v>
      </c>
      <c r="K41" s="249"/>
      <c r="L41" s="147" t="s">
        <v>46</v>
      </c>
      <c r="M41" s="264"/>
      <c r="N41" s="240"/>
      <c r="O41" s="240"/>
      <c r="P41" s="149">
        <f t="shared" si="2"/>
        <v>8</v>
      </c>
    </row>
    <row r="42" spans="7:16" ht="34" customHeight="1" thickBot="1">
      <c r="G42" s="249"/>
      <c r="H42" s="249"/>
      <c r="I42" s="147" t="s">
        <v>31</v>
      </c>
      <c r="J42" s="148">
        <v>1</v>
      </c>
      <c r="K42" s="249"/>
      <c r="L42" s="147" t="s">
        <v>46</v>
      </c>
      <c r="M42" s="264"/>
      <c r="N42" s="240"/>
      <c r="O42" s="240"/>
      <c r="P42" s="149">
        <f t="shared" si="2"/>
        <v>8</v>
      </c>
    </row>
    <row r="43" spans="7:16" ht="34" customHeight="1" thickBot="1">
      <c r="G43" s="250"/>
      <c r="H43" s="250"/>
      <c r="I43" s="147" t="s">
        <v>37</v>
      </c>
      <c r="J43" s="148">
        <v>1</v>
      </c>
      <c r="K43" s="250"/>
      <c r="L43" s="147" t="s">
        <v>46</v>
      </c>
      <c r="M43" s="265"/>
      <c r="N43" s="241"/>
      <c r="O43" s="241"/>
      <c r="P43" s="149">
        <f t="shared" si="2"/>
        <v>8</v>
      </c>
    </row>
    <row r="44" spans="7:16" ht="34" customHeight="1" thickBot="1">
      <c r="G44" s="260">
        <v>10</v>
      </c>
      <c r="H44" s="260" t="s">
        <v>15</v>
      </c>
      <c r="I44" s="150" t="s">
        <v>33</v>
      </c>
      <c r="J44" s="153">
        <v>1</v>
      </c>
      <c r="K44" s="260">
        <f>SUM(J44:J48)</f>
        <v>5</v>
      </c>
      <c r="L44" s="150" t="s">
        <v>48</v>
      </c>
      <c r="M44" s="266">
        <v>97920999183</v>
      </c>
      <c r="N44" s="242"/>
      <c r="O44" s="242"/>
      <c r="P44" s="152">
        <f t="shared" si="2"/>
        <v>9</v>
      </c>
    </row>
    <row r="45" spans="7:16" ht="34" customHeight="1" thickBot="1">
      <c r="G45" s="262"/>
      <c r="H45" s="262"/>
      <c r="I45" s="150" t="s">
        <v>37</v>
      </c>
      <c r="J45" s="153">
        <v>1</v>
      </c>
      <c r="K45" s="262"/>
      <c r="L45" s="150" t="s">
        <v>48</v>
      </c>
      <c r="M45" s="267"/>
      <c r="N45" s="243"/>
      <c r="O45" s="243"/>
      <c r="P45" s="152">
        <f t="shared" si="2"/>
        <v>9</v>
      </c>
    </row>
    <row r="46" spans="7:16" ht="34" customHeight="1" thickBot="1">
      <c r="G46" s="262"/>
      <c r="H46" s="262"/>
      <c r="I46" s="150" t="s">
        <v>20</v>
      </c>
      <c r="J46" s="153">
        <v>1</v>
      </c>
      <c r="K46" s="262"/>
      <c r="L46" s="150" t="s">
        <v>48</v>
      </c>
      <c r="M46" s="267"/>
      <c r="N46" s="243"/>
      <c r="O46" s="243"/>
      <c r="P46" s="152">
        <f t="shared" si="2"/>
        <v>9</v>
      </c>
    </row>
    <row r="47" spans="7:16" ht="34" customHeight="1" thickBot="1">
      <c r="G47" s="262"/>
      <c r="H47" s="262"/>
      <c r="I47" s="150" t="s">
        <v>31</v>
      </c>
      <c r="J47" s="153">
        <v>1</v>
      </c>
      <c r="K47" s="262"/>
      <c r="L47" s="150" t="s">
        <v>48</v>
      </c>
      <c r="M47" s="267"/>
      <c r="N47" s="243"/>
      <c r="O47" s="243"/>
      <c r="P47" s="152">
        <f t="shared" si="2"/>
        <v>9</v>
      </c>
    </row>
    <row r="48" spans="7:16" ht="34" customHeight="1" thickBot="1">
      <c r="G48" s="261"/>
      <c r="H48" s="261"/>
      <c r="I48" s="150" t="s">
        <v>25</v>
      </c>
      <c r="J48" s="153">
        <v>1</v>
      </c>
      <c r="K48" s="261"/>
      <c r="L48" s="150" t="s">
        <v>48</v>
      </c>
      <c r="M48" s="268"/>
      <c r="N48" s="244"/>
      <c r="O48" s="244"/>
      <c r="P48" s="152">
        <f t="shared" si="2"/>
        <v>9</v>
      </c>
    </row>
    <row r="49" spans="7:16" ht="34" customHeight="1" thickBot="1">
      <c r="G49" s="248">
        <v>12</v>
      </c>
      <c r="H49" s="248" t="s">
        <v>53</v>
      </c>
      <c r="I49" s="147" t="s">
        <v>12</v>
      </c>
      <c r="J49" s="148">
        <v>1</v>
      </c>
      <c r="K49" s="248">
        <f>SUM(J49:J51)</f>
        <v>6</v>
      </c>
      <c r="L49" s="147" t="s">
        <v>51</v>
      </c>
      <c r="M49" s="263">
        <v>71856491111226</v>
      </c>
      <c r="N49" s="239"/>
      <c r="O49" s="239"/>
      <c r="P49" s="149">
        <f t="shared" ref="P49:P72" si="3">VLOOKUP(L49,$R$6:$S$18,2,FALSE)</f>
        <v>10</v>
      </c>
    </row>
    <row r="50" spans="7:16" ht="34" customHeight="1" thickBot="1">
      <c r="G50" s="249"/>
      <c r="H50" s="249"/>
      <c r="I50" s="147" t="s">
        <v>25</v>
      </c>
      <c r="J50" s="148">
        <v>3</v>
      </c>
      <c r="K50" s="249"/>
      <c r="L50" s="147" t="s">
        <v>51</v>
      </c>
      <c r="M50" s="264"/>
      <c r="N50" s="240"/>
      <c r="O50" s="240"/>
      <c r="P50" s="149">
        <f t="shared" si="3"/>
        <v>10</v>
      </c>
    </row>
    <row r="51" spans="7:16" ht="34" customHeight="1" thickBot="1">
      <c r="G51" s="250"/>
      <c r="H51" s="250"/>
      <c r="I51" s="147" t="s">
        <v>36</v>
      </c>
      <c r="J51" s="148">
        <v>2</v>
      </c>
      <c r="K51" s="250"/>
      <c r="L51" s="147" t="s">
        <v>51</v>
      </c>
      <c r="M51" s="265"/>
      <c r="N51" s="241"/>
      <c r="O51" s="241"/>
      <c r="P51" s="149">
        <f t="shared" si="3"/>
        <v>10</v>
      </c>
    </row>
    <row r="52" spans="7:16" ht="34" customHeight="1" thickBot="1">
      <c r="G52" s="260">
        <v>13</v>
      </c>
      <c r="H52" s="260" t="s">
        <v>54</v>
      </c>
      <c r="I52" s="150" t="s">
        <v>12</v>
      </c>
      <c r="J52" s="153">
        <v>1</v>
      </c>
      <c r="K52" s="251">
        <f>SUM(J52:J57)</f>
        <v>7</v>
      </c>
      <c r="L52" s="150" t="s">
        <v>52</v>
      </c>
      <c r="M52" s="266">
        <v>224410931111101</v>
      </c>
      <c r="N52" s="242"/>
      <c r="O52" s="242"/>
      <c r="P52" s="152">
        <f t="shared" si="3"/>
        <v>11</v>
      </c>
    </row>
    <row r="53" spans="7:16" ht="34" customHeight="1" thickBot="1">
      <c r="G53" s="262"/>
      <c r="H53" s="262"/>
      <c r="I53" s="150" t="s">
        <v>25</v>
      </c>
      <c r="J53" s="153">
        <v>2</v>
      </c>
      <c r="K53" s="252"/>
      <c r="L53" s="150" t="s">
        <v>52</v>
      </c>
      <c r="M53" s="267"/>
      <c r="N53" s="243"/>
      <c r="O53" s="243"/>
      <c r="P53" s="152">
        <f t="shared" si="3"/>
        <v>11</v>
      </c>
    </row>
    <row r="54" spans="7:16" ht="34" customHeight="1" thickBot="1">
      <c r="G54" s="262"/>
      <c r="H54" s="262"/>
      <c r="I54" s="150" t="s">
        <v>18</v>
      </c>
      <c r="J54" s="153">
        <v>1</v>
      </c>
      <c r="K54" s="252"/>
      <c r="L54" s="150" t="s">
        <v>52</v>
      </c>
      <c r="M54" s="267"/>
      <c r="N54" s="243"/>
      <c r="O54" s="243"/>
      <c r="P54" s="152">
        <f t="shared" si="3"/>
        <v>11</v>
      </c>
    </row>
    <row r="55" spans="7:16" ht="34" customHeight="1" thickBot="1">
      <c r="G55" s="262"/>
      <c r="H55" s="262"/>
      <c r="I55" s="150" t="s">
        <v>33</v>
      </c>
      <c r="J55" s="153">
        <v>1</v>
      </c>
      <c r="K55" s="252"/>
      <c r="L55" s="150" t="s">
        <v>52</v>
      </c>
      <c r="M55" s="267"/>
      <c r="N55" s="243"/>
      <c r="O55" s="243"/>
      <c r="P55" s="152">
        <f t="shared" si="3"/>
        <v>11</v>
      </c>
    </row>
    <row r="56" spans="7:16" ht="34" customHeight="1" thickBot="1">
      <c r="G56" s="262"/>
      <c r="H56" s="262"/>
      <c r="I56" s="150" t="s">
        <v>36</v>
      </c>
      <c r="J56" s="153">
        <v>1</v>
      </c>
      <c r="K56" s="252"/>
      <c r="L56" s="150" t="s">
        <v>52</v>
      </c>
      <c r="M56" s="267"/>
      <c r="N56" s="243"/>
      <c r="O56" s="243"/>
      <c r="P56" s="152">
        <f t="shared" si="3"/>
        <v>11</v>
      </c>
    </row>
    <row r="57" spans="7:16" ht="34" customHeight="1" thickBot="1">
      <c r="G57" s="261"/>
      <c r="H57" s="261"/>
      <c r="I57" s="150" t="s">
        <v>47</v>
      </c>
      <c r="J57" s="153">
        <v>1</v>
      </c>
      <c r="K57" s="253"/>
      <c r="L57" s="150" t="s">
        <v>52</v>
      </c>
      <c r="M57" s="268"/>
      <c r="N57" s="244"/>
      <c r="O57" s="244"/>
      <c r="P57" s="152">
        <f t="shared" si="3"/>
        <v>11</v>
      </c>
    </row>
    <row r="58" spans="7:16" ht="34" customHeight="1" thickBot="1">
      <c r="G58" s="248">
        <v>14</v>
      </c>
      <c r="H58" s="248" t="s">
        <v>56</v>
      </c>
      <c r="I58" s="147" t="s">
        <v>57</v>
      </c>
      <c r="J58" s="148">
        <v>1</v>
      </c>
      <c r="K58" s="254">
        <f>SUM(J58:J63)</f>
        <v>7</v>
      </c>
      <c r="L58" s="147" t="s">
        <v>55</v>
      </c>
      <c r="M58" s="263">
        <v>65057611117505</v>
      </c>
      <c r="N58" s="239"/>
      <c r="O58" s="239"/>
      <c r="P58" s="149">
        <f t="shared" si="3"/>
        <v>12</v>
      </c>
    </row>
    <row r="59" spans="7:16" ht="34" customHeight="1" thickBot="1">
      <c r="G59" s="249"/>
      <c r="H59" s="249"/>
      <c r="I59" s="147" t="s">
        <v>58</v>
      </c>
      <c r="J59" s="148">
        <v>1</v>
      </c>
      <c r="K59" s="255"/>
      <c r="L59" s="147" t="s">
        <v>55</v>
      </c>
      <c r="M59" s="264"/>
      <c r="N59" s="240"/>
      <c r="O59" s="240"/>
      <c r="P59" s="149">
        <f t="shared" si="3"/>
        <v>12</v>
      </c>
    </row>
    <row r="60" spans="7:16" ht="34" customHeight="1" thickBot="1">
      <c r="G60" s="249"/>
      <c r="H60" s="249"/>
      <c r="I60" s="147" t="s">
        <v>16</v>
      </c>
      <c r="J60" s="148">
        <v>1</v>
      </c>
      <c r="K60" s="255"/>
      <c r="L60" s="147" t="s">
        <v>55</v>
      </c>
      <c r="M60" s="264"/>
      <c r="N60" s="240"/>
      <c r="O60" s="240"/>
      <c r="P60" s="149">
        <f t="shared" si="3"/>
        <v>12</v>
      </c>
    </row>
    <row r="61" spans="7:16" ht="34" customHeight="1" thickBot="1">
      <c r="G61" s="249"/>
      <c r="H61" s="249"/>
      <c r="I61" s="147" t="s">
        <v>60</v>
      </c>
      <c r="J61" s="148">
        <v>1</v>
      </c>
      <c r="K61" s="255"/>
      <c r="L61" s="147" t="s">
        <v>55</v>
      </c>
      <c r="M61" s="264"/>
      <c r="N61" s="240"/>
      <c r="O61" s="240"/>
      <c r="P61" s="149">
        <f t="shared" si="3"/>
        <v>12</v>
      </c>
    </row>
    <row r="62" spans="7:16" ht="34" customHeight="1" thickBot="1">
      <c r="G62" s="249"/>
      <c r="H62" s="249"/>
      <c r="I62" s="147" t="s">
        <v>60</v>
      </c>
      <c r="J62" s="148">
        <v>2</v>
      </c>
      <c r="K62" s="255"/>
      <c r="L62" s="147" t="s">
        <v>55</v>
      </c>
      <c r="M62" s="264"/>
      <c r="N62" s="240"/>
      <c r="O62" s="240"/>
      <c r="P62" s="149">
        <f t="shared" si="3"/>
        <v>12</v>
      </c>
    </row>
    <row r="63" spans="7:16" ht="34" customHeight="1" thickBot="1">
      <c r="G63" s="250"/>
      <c r="H63" s="250"/>
      <c r="I63" s="147" t="s">
        <v>22</v>
      </c>
      <c r="J63" s="148">
        <v>1</v>
      </c>
      <c r="K63" s="256"/>
      <c r="L63" s="147" t="s">
        <v>55</v>
      </c>
      <c r="M63" s="265"/>
      <c r="N63" s="241"/>
      <c r="O63" s="241"/>
      <c r="P63" s="149">
        <f t="shared" si="3"/>
        <v>12</v>
      </c>
    </row>
    <row r="64" spans="7:16" ht="34" customHeight="1" thickBot="1">
      <c r="G64" s="260">
        <v>15</v>
      </c>
      <c r="H64" s="260" t="s">
        <v>61</v>
      </c>
      <c r="I64" s="150" t="s">
        <v>26</v>
      </c>
      <c r="J64" s="153">
        <v>1</v>
      </c>
      <c r="K64" s="251">
        <f>SUM(J64:J66)</f>
        <v>3</v>
      </c>
      <c r="L64" s="150" t="s">
        <v>59</v>
      </c>
      <c r="M64" s="266">
        <v>85931701111018</v>
      </c>
      <c r="N64" s="242"/>
      <c r="O64" s="242"/>
      <c r="P64" s="152">
        <f t="shared" si="3"/>
        <v>13</v>
      </c>
    </row>
    <row r="65" spans="7:16" ht="34" customHeight="1" thickBot="1">
      <c r="G65" s="262"/>
      <c r="H65" s="262"/>
      <c r="I65" s="150" t="s">
        <v>26</v>
      </c>
      <c r="J65" s="153">
        <v>1</v>
      </c>
      <c r="K65" s="252"/>
      <c r="L65" s="150" t="s">
        <v>59</v>
      </c>
      <c r="M65" s="267"/>
      <c r="N65" s="243"/>
      <c r="O65" s="243"/>
      <c r="P65" s="152">
        <f t="shared" si="3"/>
        <v>13</v>
      </c>
    </row>
    <row r="66" spans="7:16" ht="34" customHeight="1" thickBot="1">
      <c r="G66" s="261"/>
      <c r="H66" s="261"/>
      <c r="I66" s="150" t="s">
        <v>14</v>
      </c>
      <c r="J66" s="153">
        <v>1</v>
      </c>
      <c r="K66" s="253"/>
      <c r="L66" s="150" t="s">
        <v>59</v>
      </c>
      <c r="M66" s="268"/>
      <c r="N66" s="244"/>
      <c r="O66" s="244"/>
      <c r="P66" s="152">
        <f t="shared" si="3"/>
        <v>13</v>
      </c>
    </row>
    <row r="67" spans="7:16" ht="34" customHeight="1" thickBot="1">
      <c r="G67" s="257">
        <v>11</v>
      </c>
      <c r="H67" s="257" t="s">
        <v>49</v>
      </c>
      <c r="I67" s="154" t="s">
        <v>37</v>
      </c>
      <c r="J67" s="155">
        <v>1</v>
      </c>
      <c r="K67" s="257">
        <f>SUM(J67:J71)</f>
        <v>5</v>
      </c>
      <c r="L67" s="154" t="s">
        <v>50</v>
      </c>
      <c r="M67" s="269">
        <v>8589911196483</v>
      </c>
      <c r="N67" s="245"/>
      <c r="O67" s="245"/>
      <c r="P67" s="156" t="e">
        <f t="shared" si="3"/>
        <v>#N/A</v>
      </c>
    </row>
    <row r="68" spans="7:16" ht="34" customHeight="1" thickBot="1">
      <c r="G68" s="258"/>
      <c r="H68" s="258"/>
      <c r="I68" s="154" t="s">
        <v>18</v>
      </c>
      <c r="J68" s="155">
        <v>1</v>
      </c>
      <c r="K68" s="258"/>
      <c r="L68" s="154" t="s">
        <v>50</v>
      </c>
      <c r="M68" s="270"/>
      <c r="N68" s="246"/>
      <c r="O68" s="246"/>
      <c r="P68" s="156" t="e">
        <f t="shared" si="3"/>
        <v>#N/A</v>
      </c>
    </row>
    <row r="69" spans="7:16" ht="34" customHeight="1" thickBot="1">
      <c r="G69" s="258"/>
      <c r="H69" s="258"/>
      <c r="I69" s="154" t="s">
        <v>26</v>
      </c>
      <c r="J69" s="155">
        <v>1</v>
      </c>
      <c r="K69" s="258"/>
      <c r="L69" s="154" t="s">
        <v>50</v>
      </c>
      <c r="M69" s="270"/>
      <c r="N69" s="246"/>
      <c r="O69" s="246"/>
      <c r="P69" s="156" t="e">
        <f t="shared" si="3"/>
        <v>#N/A</v>
      </c>
    </row>
    <row r="70" spans="7:16" ht="34" customHeight="1" thickBot="1">
      <c r="G70" s="258"/>
      <c r="H70" s="258"/>
      <c r="I70" s="154" t="s">
        <v>36</v>
      </c>
      <c r="J70" s="155">
        <v>1</v>
      </c>
      <c r="K70" s="258"/>
      <c r="L70" s="154" t="s">
        <v>50</v>
      </c>
      <c r="M70" s="270"/>
      <c r="N70" s="246"/>
      <c r="O70" s="246"/>
      <c r="P70" s="156" t="e">
        <f t="shared" si="3"/>
        <v>#N/A</v>
      </c>
    </row>
    <row r="71" spans="7:16" ht="34" customHeight="1" thickBot="1">
      <c r="G71" s="259"/>
      <c r="H71" s="259"/>
      <c r="I71" s="154" t="s">
        <v>14</v>
      </c>
      <c r="J71" s="155">
        <v>1</v>
      </c>
      <c r="K71" s="259"/>
      <c r="L71" s="154" t="s">
        <v>50</v>
      </c>
      <c r="M71" s="271"/>
      <c r="N71" s="247"/>
      <c r="O71" s="247"/>
      <c r="P71" s="156" t="e">
        <f t="shared" si="3"/>
        <v>#N/A</v>
      </c>
    </row>
    <row r="72" spans="7:16" ht="34" customHeight="1" thickBot="1">
      <c r="G72" s="157">
        <v>16</v>
      </c>
      <c r="H72" s="157" t="s">
        <v>62</v>
      </c>
      <c r="I72" s="154" t="s">
        <v>45</v>
      </c>
      <c r="J72" s="155">
        <v>1</v>
      </c>
      <c r="K72" s="163">
        <f>SUM(J72)</f>
        <v>1</v>
      </c>
      <c r="L72" s="154" t="s">
        <v>63</v>
      </c>
      <c r="M72" s="164"/>
      <c r="N72" s="158"/>
      <c r="O72" s="156"/>
      <c r="P72" s="156" t="e">
        <f t="shared" si="3"/>
        <v>#N/A</v>
      </c>
    </row>
  </sheetData>
  <sortState xmlns:xlrd2="http://schemas.microsoft.com/office/spreadsheetml/2017/richdata2" ref="G5:P71">
    <sortCondition ref="P5:P71"/>
  </sortState>
  <mergeCells count="94">
    <mergeCell ref="G6:G9"/>
    <mergeCell ref="G10:G13"/>
    <mergeCell ref="G14:G18"/>
    <mergeCell ref="G19:G21"/>
    <mergeCell ref="G2:I3"/>
    <mergeCell ref="G22:G24"/>
    <mergeCell ref="G25:G26"/>
    <mergeCell ref="G27:G33"/>
    <mergeCell ref="G34:G36"/>
    <mergeCell ref="G37:G43"/>
    <mergeCell ref="G44:G48"/>
    <mergeCell ref="G49:G51"/>
    <mergeCell ref="G52:G57"/>
    <mergeCell ref="G58:G63"/>
    <mergeCell ref="G64:G66"/>
    <mergeCell ref="G67:G71"/>
    <mergeCell ref="H6:H9"/>
    <mergeCell ref="H10:H13"/>
    <mergeCell ref="H14:H18"/>
    <mergeCell ref="H19:H21"/>
    <mergeCell ref="H22:H24"/>
    <mergeCell ref="H25:H26"/>
    <mergeCell ref="H27:H33"/>
    <mergeCell ref="H34:H36"/>
    <mergeCell ref="H37:H43"/>
    <mergeCell ref="H44:H48"/>
    <mergeCell ref="H49:H51"/>
    <mergeCell ref="H52:H57"/>
    <mergeCell ref="H58:H63"/>
    <mergeCell ref="H64:H66"/>
    <mergeCell ref="H67:H71"/>
    <mergeCell ref="M6:M9"/>
    <mergeCell ref="M10:M13"/>
    <mergeCell ref="M14:M18"/>
    <mergeCell ref="M19:M21"/>
    <mergeCell ref="M22:M24"/>
    <mergeCell ref="M64:M66"/>
    <mergeCell ref="M67:M71"/>
    <mergeCell ref="M25:M26"/>
    <mergeCell ref="M27:M33"/>
    <mergeCell ref="M34:M36"/>
    <mergeCell ref="M37:M43"/>
    <mergeCell ref="M44:M48"/>
    <mergeCell ref="N25:N26"/>
    <mergeCell ref="O25:O26"/>
    <mergeCell ref="M49:M51"/>
    <mergeCell ref="M52:M57"/>
    <mergeCell ref="M58:M63"/>
    <mergeCell ref="N6:N9"/>
    <mergeCell ref="O6:O9"/>
    <mergeCell ref="N10:N13"/>
    <mergeCell ref="O10:O13"/>
    <mergeCell ref="N14:N18"/>
    <mergeCell ref="O14:O18"/>
    <mergeCell ref="K14:K18"/>
    <mergeCell ref="K19:K21"/>
    <mergeCell ref="K22:K24"/>
    <mergeCell ref="N19:N21"/>
    <mergeCell ref="O19:O21"/>
    <mergeCell ref="N22:N24"/>
    <mergeCell ref="O22:O24"/>
    <mergeCell ref="K64:K66"/>
    <mergeCell ref="K67:K71"/>
    <mergeCell ref="K25:K26"/>
    <mergeCell ref="K27:K33"/>
    <mergeCell ref="K34:K36"/>
    <mergeCell ref="K37:K43"/>
    <mergeCell ref="K44:K48"/>
    <mergeCell ref="N64:N66"/>
    <mergeCell ref="O64:O66"/>
    <mergeCell ref="N67:N71"/>
    <mergeCell ref="O67:O71"/>
    <mergeCell ref="N44:N48"/>
    <mergeCell ref="O44:O48"/>
    <mergeCell ref="N49:N51"/>
    <mergeCell ref="O49:O51"/>
    <mergeCell ref="N52:N57"/>
    <mergeCell ref="O52:O57"/>
    <mergeCell ref="J2:M3"/>
    <mergeCell ref="O2:P2"/>
    <mergeCell ref="O3:P3"/>
    <mergeCell ref="N58:N63"/>
    <mergeCell ref="O58:O63"/>
    <mergeCell ref="N27:N33"/>
    <mergeCell ref="O27:O33"/>
    <mergeCell ref="N34:N36"/>
    <mergeCell ref="O34:O36"/>
    <mergeCell ref="N37:N43"/>
    <mergeCell ref="O37:O43"/>
    <mergeCell ref="K49:K51"/>
    <mergeCell ref="K52:K57"/>
    <mergeCell ref="K58:K63"/>
    <mergeCell ref="K6:K9"/>
    <mergeCell ref="K10:K13"/>
  </mergeCells>
  <dataValidations count="4">
    <dataValidation type="custom" allowBlank="1" showInputMessage="1" showErrorMessage="1" errorTitle="电话号码格式错误" error="请输入(000)-000-0000" sqref="M6:M72" xr:uid="{35917946-C2C8-184A-A029-8C79F31FBCB6}">
      <formula1>"(000)-000-0000"</formula1>
    </dataValidation>
    <dataValidation type="whole" allowBlank="1" showInputMessage="1" showErrorMessage="1" errorTitle="非整数" error="请输入整数" sqref="J6:J72" xr:uid="{94C4A393-8792-7F4B-BB51-ACAF0F101077}">
      <formula1>0</formula1>
      <formula2>1000000</formula2>
    </dataValidation>
    <dataValidation type="date" allowBlank="1" showInputMessage="1" showErrorMessage="1" sqref="O3:P3" xr:uid="{41EA38DE-F2A7-3C44-8526-3FB614B03FD7}">
      <formula1>32874</formula1>
      <formula2>117610</formula2>
    </dataValidation>
    <dataValidation type="textLength" operator="equal" allowBlank="1" showInputMessage="1" showErrorMessage="1" errorTitle="请输入8字符送货单号" sqref="O2:P2" xr:uid="{0AAC78BA-3EBC-E84F-9116-C1DD5E520A87}">
      <formula1>8</formula1>
    </dataValidation>
  </dataValidations>
  <pageMargins left="0.69930555555555596" right="0.69930555555555596" top="0.75" bottom="0.75" header="0.3" footer="0.3"/>
  <pageSetup scale="31" orientation="portrait" horizontalDpi="0" verticalDpi="0"/>
  <ignoredErrors>
    <ignoredError sqref="K6 K10:K72" formulaRange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4"/>
  <sheetViews>
    <sheetView showGridLines="0" topLeftCell="A10" zoomScale="90" zoomScaleNormal="90" workbookViewId="0">
      <selection activeCell="G28" sqref="G28"/>
    </sheetView>
  </sheetViews>
  <sheetFormatPr baseColWidth="10" defaultColWidth="45.83203125" defaultRowHeight="15"/>
  <cols>
    <col min="1" max="1" width="9.6640625" style="15" customWidth="1"/>
    <col min="2" max="2" width="45.83203125" style="16"/>
    <col min="3" max="3" width="12.6640625" style="15" customWidth="1"/>
    <col min="4" max="4" width="6.6640625" style="15" customWidth="1"/>
    <col min="5" max="10" width="15.83203125" style="15" customWidth="1"/>
    <col min="11" max="11" width="18" style="15" bestFit="1" customWidth="1"/>
    <col min="12" max="16384" width="45.83203125" style="15"/>
  </cols>
  <sheetData>
    <row r="1" spans="1:17" ht="28" customHeight="1" thickBot="1">
      <c r="B1" s="173"/>
      <c r="C1" s="174"/>
      <c r="D1" s="174"/>
      <c r="E1" s="174"/>
      <c r="F1" s="174"/>
      <c r="G1" s="174"/>
      <c r="H1" s="174"/>
      <c r="I1" s="174"/>
      <c r="J1" s="175"/>
      <c r="K1" s="175"/>
    </row>
    <row r="2" spans="1:17" ht="25" customHeight="1" thickBot="1">
      <c r="A2" s="177"/>
      <c r="B2" s="201" t="s">
        <v>92</v>
      </c>
      <c r="C2" s="202"/>
      <c r="D2" s="275" t="s">
        <v>92</v>
      </c>
      <c r="E2" s="276"/>
      <c r="F2" s="276"/>
      <c r="G2" s="276"/>
      <c r="H2" s="276"/>
      <c r="I2" s="277"/>
      <c r="J2" s="189"/>
      <c r="K2" s="190"/>
      <c r="L2" s="176"/>
    </row>
    <row r="3" spans="1:17" ht="25" customHeight="1" thickBot="1">
      <c r="A3" s="177"/>
      <c r="B3" s="203"/>
      <c r="C3" s="204"/>
      <c r="D3" s="278"/>
      <c r="E3" s="279"/>
      <c r="F3" s="279"/>
      <c r="G3" s="279"/>
      <c r="H3" s="279"/>
      <c r="I3" s="280"/>
      <c r="J3" s="191" t="s">
        <v>93</v>
      </c>
      <c r="K3" s="207">
        <v>44205</v>
      </c>
      <c r="L3" s="176"/>
    </row>
    <row r="4" spans="1:17" ht="25" customHeight="1" thickBot="1">
      <c r="A4" s="177"/>
      <c r="B4" s="205"/>
      <c r="C4" s="206"/>
      <c r="D4" s="281"/>
      <c r="E4" s="282"/>
      <c r="F4" s="282"/>
      <c r="G4" s="282"/>
      <c r="H4" s="282"/>
      <c r="I4" s="283"/>
      <c r="J4" s="192" t="s">
        <v>94</v>
      </c>
      <c r="K4" s="193" t="s">
        <v>95</v>
      </c>
      <c r="L4" s="176"/>
    </row>
    <row r="5" spans="1:17" s="14" customFormat="1" ht="7" customHeight="1" thickBot="1">
      <c r="B5" s="17"/>
      <c r="C5" s="18"/>
      <c r="D5" s="19"/>
      <c r="E5" s="30"/>
      <c r="F5" s="30"/>
      <c r="G5" s="30"/>
      <c r="H5" s="30"/>
      <c r="I5" s="43"/>
      <c r="J5" s="43"/>
      <c r="K5" s="172"/>
    </row>
    <row r="6" spans="1:17" ht="30" customHeight="1" thickBot="1">
      <c r="B6" s="170" t="s">
        <v>96</v>
      </c>
      <c r="C6" s="171" t="s">
        <v>3</v>
      </c>
      <c r="D6" s="20"/>
      <c r="E6" s="31"/>
      <c r="F6" s="31"/>
      <c r="G6" s="31"/>
      <c r="H6" s="31"/>
      <c r="I6" s="31"/>
      <c r="J6" s="31"/>
      <c r="K6" s="44"/>
      <c r="L6" s="44"/>
      <c r="M6" s="44"/>
      <c r="N6" s="44"/>
      <c r="O6" s="44"/>
      <c r="P6" s="44"/>
      <c r="Q6" s="44"/>
    </row>
    <row r="7" spans="1:17" ht="30" customHeight="1">
      <c r="B7" s="21" t="s">
        <v>10</v>
      </c>
      <c r="C7" s="21">
        <v>5</v>
      </c>
      <c r="D7" s="22"/>
      <c r="E7" s="32"/>
      <c r="F7" s="32"/>
      <c r="G7" s="32"/>
      <c r="H7" s="32"/>
      <c r="I7" s="32"/>
      <c r="J7" s="32"/>
      <c r="K7" s="44"/>
      <c r="L7" s="44"/>
      <c r="M7" s="44"/>
      <c r="N7" s="44"/>
      <c r="O7" s="44"/>
      <c r="P7" s="44"/>
      <c r="Q7" s="44"/>
    </row>
    <row r="8" spans="1:17" ht="30" customHeight="1">
      <c r="B8" s="21" t="s">
        <v>12</v>
      </c>
      <c r="C8" s="21">
        <v>5</v>
      </c>
      <c r="D8" s="23"/>
      <c r="E8" s="33" t="s">
        <v>97</v>
      </c>
      <c r="F8" s="33" t="s">
        <v>98</v>
      </c>
      <c r="G8" s="33" t="s">
        <v>99</v>
      </c>
      <c r="H8" s="284" t="s">
        <v>100</v>
      </c>
      <c r="I8" s="285"/>
      <c r="J8" s="33" t="s">
        <v>101</v>
      </c>
      <c r="K8" s="33" t="s">
        <v>102</v>
      </c>
      <c r="L8" s="44"/>
      <c r="M8" s="44"/>
      <c r="N8" s="44"/>
      <c r="O8" s="44"/>
      <c r="P8" s="44"/>
      <c r="Q8" s="44"/>
    </row>
    <row r="9" spans="1:17" ht="30" customHeight="1">
      <c r="B9" s="21" t="s">
        <v>70</v>
      </c>
      <c r="C9" s="21">
        <v>5</v>
      </c>
      <c r="D9" s="23"/>
      <c r="E9" s="34" t="s">
        <v>103</v>
      </c>
      <c r="F9" s="34">
        <v>1</v>
      </c>
      <c r="G9" s="34"/>
      <c r="H9" s="286">
        <f>SUMIF($B$7:$B$34,"*花*",Table2[数量])*$F$9</f>
        <v>16</v>
      </c>
      <c r="I9" s="287"/>
      <c r="J9" s="34"/>
      <c r="K9" s="45"/>
      <c r="L9" s="44"/>
      <c r="M9" s="44"/>
      <c r="N9" s="44"/>
      <c r="O9" s="44"/>
      <c r="P9" s="44"/>
      <c r="Q9" s="44"/>
    </row>
    <row r="10" spans="1:17" ht="30" customHeight="1">
      <c r="B10" s="21" t="s">
        <v>14</v>
      </c>
      <c r="C10" s="21">
        <v>6</v>
      </c>
      <c r="D10" s="23"/>
      <c r="E10" s="35" t="s">
        <v>104</v>
      </c>
      <c r="F10" s="35">
        <v>1</v>
      </c>
      <c r="G10" s="35"/>
      <c r="H10" s="288">
        <f>SUMIF($B$7:$B$34,"*蛋糕*",Table2[数量])*$F$10</f>
        <v>5</v>
      </c>
      <c r="I10" s="289"/>
      <c r="J10" s="35"/>
      <c r="K10" s="46"/>
      <c r="L10" s="44"/>
      <c r="M10" s="44"/>
      <c r="N10" s="44"/>
      <c r="O10" s="44"/>
      <c r="P10" s="44"/>
      <c r="Q10" s="44"/>
    </row>
    <row r="11" spans="1:17" ht="30" customHeight="1">
      <c r="B11" s="21" t="s">
        <v>72</v>
      </c>
      <c r="C11" s="21">
        <v>4</v>
      </c>
      <c r="D11" s="24"/>
      <c r="E11" s="34" t="s">
        <v>105</v>
      </c>
      <c r="F11" s="34">
        <v>1</v>
      </c>
      <c r="G11" s="34"/>
      <c r="H11" s="286">
        <f>SUMIF($B$9:$B$34,"*奶茶*",Table2[数量])*$F$11</f>
        <v>7</v>
      </c>
      <c r="I11" s="287"/>
      <c r="J11" s="34"/>
      <c r="K11" s="47"/>
      <c r="L11" s="44"/>
      <c r="M11" s="44"/>
      <c r="N11" s="44"/>
      <c r="O11" s="44"/>
      <c r="P11" s="44"/>
      <c r="Q11" s="44"/>
    </row>
    <row r="12" spans="1:17" ht="30" customHeight="1">
      <c r="B12" s="21" t="s">
        <v>18</v>
      </c>
      <c r="C12" s="21">
        <v>3</v>
      </c>
      <c r="D12" s="25"/>
      <c r="E12" s="36" t="s">
        <v>106</v>
      </c>
      <c r="F12" s="36">
        <v>1</v>
      </c>
      <c r="G12" s="35"/>
      <c r="H12" s="288">
        <f>SUMIFS(Table2[数量],Table2[商品明细],"&lt;&gt;*花*",Table2[商品明细],"&lt;&gt;*蛋糕*",Table2[商品明细],"&lt;&gt;*奶茶*")*$F$12</f>
        <v>54</v>
      </c>
      <c r="I12" s="289"/>
      <c r="J12" s="35"/>
      <c r="K12" s="48"/>
      <c r="L12" s="44"/>
      <c r="M12" s="44"/>
      <c r="N12" s="44"/>
      <c r="O12" s="44"/>
      <c r="P12" s="44"/>
      <c r="Q12" s="44"/>
    </row>
    <row r="13" spans="1:17" ht="30" customHeight="1">
      <c r="B13" s="21" t="s">
        <v>20</v>
      </c>
      <c r="C13" s="21">
        <v>1</v>
      </c>
      <c r="D13" s="26"/>
      <c r="E13" s="37"/>
      <c r="F13" s="37"/>
      <c r="G13" s="38"/>
      <c r="H13" s="32"/>
      <c r="I13" s="32"/>
      <c r="J13" s="32"/>
      <c r="L13" s="44"/>
      <c r="M13" s="44"/>
      <c r="N13" s="44"/>
      <c r="O13" s="44"/>
      <c r="P13" s="44"/>
      <c r="Q13" s="44"/>
    </row>
    <row r="14" spans="1:17" ht="30" customHeight="1">
      <c r="B14" s="21" t="s">
        <v>21</v>
      </c>
      <c r="C14" s="21">
        <v>2</v>
      </c>
      <c r="D14" s="27"/>
      <c r="E14" s="31"/>
      <c r="F14" s="31"/>
      <c r="G14" s="32"/>
      <c r="H14" s="32"/>
      <c r="I14" s="32"/>
      <c r="J14" s="32"/>
      <c r="L14" s="44"/>
      <c r="M14" s="44"/>
      <c r="N14" s="44"/>
      <c r="O14" s="44"/>
      <c r="P14" s="44"/>
      <c r="Q14" s="44"/>
    </row>
    <row r="15" spans="1:17" ht="30" customHeight="1">
      <c r="B15" s="21" t="s">
        <v>22</v>
      </c>
      <c r="C15" s="21">
        <v>2</v>
      </c>
      <c r="D15" s="24"/>
      <c r="E15" s="32"/>
      <c r="F15" s="32"/>
      <c r="G15" s="32"/>
      <c r="H15" s="32"/>
      <c r="I15" s="32"/>
      <c r="J15" s="32"/>
      <c r="L15" s="44"/>
      <c r="M15" s="44"/>
      <c r="N15" s="44"/>
      <c r="O15" s="44"/>
      <c r="P15" s="44"/>
      <c r="Q15" s="44"/>
    </row>
    <row r="16" spans="1:17" ht="30" customHeight="1">
      <c r="B16" s="21" t="s">
        <v>71</v>
      </c>
      <c r="C16" s="21">
        <v>10</v>
      </c>
      <c r="D16" s="24"/>
      <c r="E16" s="39" t="s">
        <v>107</v>
      </c>
      <c r="F16" s="40"/>
      <c r="G16" s="32"/>
      <c r="H16" s="32"/>
      <c r="I16" s="32"/>
      <c r="J16" s="32"/>
      <c r="K16" s="44"/>
      <c r="L16" s="44"/>
      <c r="M16" s="44"/>
      <c r="N16" s="44"/>
      <c r="O16" s="44"/>
      <c r="P16" s="44"/>
      <c r="Q16" s="44"/>
    </row>
    <row r="17" spans="2:17" ht="30" customHeight="1">
      <c r="B17" s="21" t="s">
        <v>26</v>
      </c>
      <c r="C17" s="21">
        <v>4</v>
      </c>
      <c r="D17" s="24"/>
      <c r="E17" s="33" t="s">
        <v>97</v>
      </c>
      <c r="F17" s="33" t="s">
        <v>98</v>
      </c>
      <c r="G17" s="33" t="s">
        <v>99</v>
      </c>
      <c r="H17" s="284" t="s">
        <v>100</v>
      </c>
      <c r="I17" s="285"/>
      <c r="J17" s="33" t="s">
        <v>101</v>
      </c>
      <c r="K17" s="33" t="s">
        <v>102</v>
      </c>
      <c r="L17" s="44"/>
      <c r="M17" s="44"/>
      <c r="N17" s="44"/>
      <c r="O17" s="44"/>
      <c r="P17" s="44"/>
      <c r="Q17" s="44"/>
    </row>
    <row r="18" spans="2:17" ht="30" customHeight="1">
      <c r="B18" s="21" t="s">
        <v>74</v>
      </c>
      <c r="C18" s="21">
        <v>4</v>
      </c>
      <c r="D18" s="24"/>
      <c r="E18" s="34" t="s">
        <v>103</v>
      </c>
      <c r="F18" s="34">
        <v>1</v>
      </c>
      <c r="G18" s="41">
        <v>50</v>
      </c>
      <c r="H18" s="286">
        <f>SUMIF($B$7:$B$34,"*花*",Table2[数量])*$F$9</f>
        <v>16</v>
      </c>
      <c r="I18" s="287"/>
      <c r="J18" s="41">
        <f>G18-H18</f>
        <v>34</v>
      </c>
      <c r="K18" s="49">
        <f>J18/G18</f>
        <v>0.68</v>
      </c>
      <c r="L18" s="44"/>
      <c r="M18" s="44"/>
      <c r="N18" s="44"/>
      <c r="O18" s="44"/>
      <c r="P18" s="44"/>
      <c r="Q18" s="44"/>
    </row>
    <row r="19" spans="2:17" ht="30" customHeight="1">
      <c r="B19" s="21" t="s">
        <v>36</v>
      </c>
      <c r="C19" s="21">
        <v>6</v>
      </c>
      <c r="D19" s="24"/>
      <c r="E19" s="35" t="s">
        <v>104</v>
      </c>
      <c r="F19" s="35">
        <v>1</v>
      </c>
      <c r="G19" s="42">
        <v>20</v>
      </c>
      <c r="H19" s="288">
        <f>SUMIF($B$7:$B$34,"*蛋糕*",Table2[数量])*$F$10</f>
        <v>5</v>
      </c>
      <c r="I19" s="289"/>
      <c r="J19" s="42">
        <f t="shared" ref="J19:J21" si="0">G19-H19</f>
        <v>15</v>
      </c>
      <c r="K19" s="49">
        <f t="shared" ref="K19:K21" si="1">J19/G19</f>
        <v>0.75</v>
      </c>
      <c r="L19" s="44"/>
      <c r="M19" s="44"/>
      <c r="N19" s="44"/>
      <c r="O19" s="44"/>
      <c r="P19" s="44"/>
      <c r="Q19" s="44"/>
    </row>
    <row r="20" spans="2:17" ht="30" customHeight="1">
      <c r="B20" s="21" t="s">
        <v>37</v>
      </c>
      <c r="C20" s="21">
        <v>3</v>
      </c>
      <c r="D20" s="24"/>
      <c r="E20" s="34" t="s">
        <v>105</v>
      </c>
      <c r="F20" s="34">
        <v>1</v>
      </c>
      <c r="G20" s="41">
        <v>50</v>
      </c>
      <c r="H20" s="286">
        <f>SUMIF($B$9:$B$34,"*奶茶*",Table2[数量])*$F$11</f>
        <v>7</v>
      </c>
      <c r="I20" s="287"/>
      <c r="J20" s="41">
        <f t="shared" si="0"/>
        <v>43</v>
      </c>
      <c r="K20" s="49">
        <f t="shared" si="1"/>
        <v>0.86</v>
      </c>
      <c r="L20" s="44"/>
      <c r="M20" s="44"/>
      <c r="N20" s="44"/>
      <c r="O20" s="44"/>
      <c r="P20" s="44"/>
      <c r="Q20" s="44"/>
    </row>
    <row r="21" spans="2:17" ht="30" customHeight="1">
      <c r="B21" s="21" t="s">
        <v>69</v>
      </c>
      <c r="C21" s="21">
        <v>2</v>
      </c>
      <c r="D21" s="25"/>
      <c r="E21" s="36" t="s">
        <v>106</v>
      </c>
      <c r="F21" s="36">
        <v>1</v>
      </c>
      <c r="G21" s="42">
        <v>100</v>
      </c>
      <c r="H21" s="288">
        <f>SUMIFS(Table2[数量],Table2[商品明细],"&lt;&gt;*花*",Table2[商品明细],"&lt;&gt;*蛋糕*",Table2[商品明细],"&lt;&gt;*奶茶*")*$F$12</f>
        <v>54</v>
      </c>
      <c r="I21" s="289"/>
      <c r="J21" s="42">
        <f t="shared" si="0"/>
        <v>46</v>
      </c>
      <c r="K21" s="49">
        <f t="shared" si="1"/>
        <v>0.46</v>
      </c>
      <c r="L21" s="44"/>
      <c r="M21" s="44"/>
      <c r="N21" s="44"/>
      <c r="O21" s="44"/>
      <c r="P21" s="44"/>
      <c r="Q21" s="44"/>
    </row>
    <row r="22" spans="2:17" ht="30" customHeight="1">
      <c r="B22" s="21" t="s">
        <v>75</v>
      </c>
      <c r="C22" s="21">
        <v>1</v>
      </c>
      <c r="D22" s="24"/>
      <c r="E22" s="32"/>
      <c r="F22" s="32"/>
      <c r="G22" s="32"/>
      <c r="H22" s="32"/>
      <c r="I22" s="32"/>
      <c r="J22" s="32"/>
      <c r="K22" s="44"/>
      <c r="L22" s="44"/>
      <c r="M22" s="44"/>
      <c r="N22" s="44"/>
      <c r="O22" s="44"/>
      <c r="P22" s="44"/>
      <c r="Q22" s="44"/>
    </row>
    <row r="23" spans="2:17" ht="30" customHeight="1">
      <c r="B23" s="21" t="s">
        <v>42</v>
      </c>
      <c r="C23" s="21">
        <v>1</v>
      </c>
      <c r="D23" s="24"/>
      <c r="E23" s="32"/>
      <c r="F23" s="32"/>
      <c r="G23" s="32"/>
      <c r="H23" s="32"/>
      <c r="I23" s="32"/>
      <c r="J23" s="32"/>
      <c r="K23" s="44"/>
      <c r="L23" s="44"/>
      <c r="M23" s="44"/>
      <c r="N23" s="44"/>
      <c r="O23" s="44"/>
      <c r="P23" s="44"/>
      <c r="Q23" s="44"/>
    </row>
    <row r="24" spans="2:17" ht="30" customHeight="1">
      <c r="B24" s="21" t="s">
        <v>45</v>
      </c>
      <c r="C24" s="21">
        <v>2</v>
      </c>
      <c r="D24" s="24"/>
      <c r="E24" s="32"/>
      <c r="F24" s="32"/>
      <c r="G24" s="32"/>
      <c r="H24" s="32"/>
      <c r="I24" s="32"/>
      <c r="J24" s="32"/>
      <c r="K24" s="44"/>
      <c r="L24" s="44"/>
      <c r="M24" s="44"/>
      <c r="N24" s="44"/>
      <c r="O24" s="44"/>
      <c r="P24" s="44"/>
      <c r="Q24" s="44"/>
    </row>
    <row r="25" spans="2:17" ht="30" customHeight="1">
      <c r="B25" s="21" t="s">
        <v>73</v>
      </c>
      <c r="C25" s="21">
        <v>1</v>
      </c>
      <c r="D25" s="24"/>
      <c r="E25" s="32"/>
      <c r="F25" s="32"/>
      <c r="G25" s="32"/>
      <c r="H25" s="32"/>
      <c r="I25" s="32"/>
      <c r="J25" s="32"/>
      <c r="K25" s="44"/>
      <c r="L25" s="44"/>
      <c r="M25" s="44"/>
      <c r="N25" s="44"/>
      <c r="O25" s="44"/>
      <c r="P25" s="44"/>
      <c r="Q25" s="44"/>
    </row>
    <row r="26" spans="2:17" ht="30" customHeight="1">
      <c r="B26" s="21" t="s">
        <v>79</v>
      </c>
      <c r="C26" s="21">
        <v>1</v>
      </c>
      <c r="D26" s="24"/>
      <c r="E26" s="32"/>
      <c r="F26" s="32"/>
      <c r="G26" s="32"/>
      <c r="H26" s="32"/>
      <c r="I26" s="32"/>
      <c r="J26" s="32"/>
      <c r="K26" s="44"/>
      <c r="L26" s="44"/>
      <c r="M26" s="44"/>
      <c r="N26" s="44"/>
      <c r="O26" s="44"/>
      <c r="P26" s="44"/>
      <c r="Q26" s="44"/>
    </row>
    <row r="27" spans="2:17" ht="30" customHeight="1">
      <c r="B27" s="21" t="s">
        <v>80</v>
      </c>
      <c r="C27" s="21">
        <v>1</v>
      </c>
      <c r="D27" s="24"/>
      <c r="E27" s="32"/>
      <c r="F27" s="32"/>
      <c r="G27" s="32"/>
      <c r="H27" s="32"/>
      <c r="I27" s="32"/>
      <c r="J27" s="32"/>
      <c r="K27" s="44"/>
      <c r="L27" s="44"/>
      <c r="M27" s="44"/>
      <c r="N27" s="44"/>
      <c r="O27" s="44"/>
      <c r="P27" s="44"/>
      <c r="Q27" s="44"/>
    </row>
    <row r="28" spans="2:17" ht="30" customHeight="1">
      <c r="B28" s="21" t="s">
        <v>78</v>
      </c>
      <c r="C28" s="21">
        <v>3</v>
      </c>
      <c r="D28" s="24"/>
      <c r="E28" s="32"/>
      <c r="F28" s="32"/>
      <c r="G28" s="32"/>
      <c r="H28" s="32"/>
      <c r="I28" s="32"/>
      <c r="J28" s="32"/>
      <c r="K28" s="44"/>
      <c r="L28" s="44"/>
      <c r="M28" s="44"/>
      <c r="N28" s="44"/>
      <c r="O28" s="44"/>
      <c r="P28" s="44"/>
      <c r="Q28" s="44"/>
    </row>
    <row r="29" spans="2:17" ht="30" customHeight="1">
      <c r="B29" s="28" t="s">
        <v>20</v>
      </c>
      <c r="C29" s="29">
        <v>3</v>
      </c>
      <c r="D29" s="24"/>
      <c r="E29" s="32"/>
      <c r="F29" s="32"/>
      <c r="G29" s="32"/>
      <c r="H29" s="32"/>
      <c r="I29" s="32"/>
      <c r="J29" s="32"/>
      <c r="K29" s="44"/>
      <c r="L29" s="44"/>
      <c r="M29" s="44"/>
      <c r="N29" s="44"/>
      <c r="O29" s="44"/>
      <c r="P29" s="44"/>
      <c r="Q29" s="44"/>
    </row>
    <row r="30" spans="2:17" ht="30" customHeight="1">
      <c r="B30" s="28" t="s">
        <v>69</v>
      </c>
      <c r="C30" s="29">
        <v>3</v>
      </c>
      <c r="D30" s="24"/>
      <c r="E30" s="32"/>
      <c r="F30" s="32"/>
      <c r="G30" s="32"/>
      <c r="H30" s="32"/>
      <c r="I30" s="32"/>
      <c r="J30" s="32"/>
      <c r="K30" s="44"/>
      <c r="L30" s="44"/>
      <c r="M30" s="44"/>
      <c r="N30" s="44"/>
      <c r="O30" s="44"/>
      <c r="P30" s="44"/>
      <c r="Q30" s="44"/>
    </row>
    <row r="31" spans="2:17" ht="30" customHeight="1">
      <c r="B31" s="28" t="s">
        <v>71</v>
      </c>
      <c r="C31" s="29">
        <v>3</v>
      </c>
      <c r="D31" s="24"/>
      <c r="E31" s="32"/>
      <c r="F31" s="32"/>
      <c r="G31" s="32"/>
      <c r="H31" s="32"/>
      <c r="I31" s="32"/>
      <c r="J31" s="32"/>
      <c r="K31" s="44"/>
      <c r="L31" s="44"/>
      <c r="M31" s="44"/>
      <c r="N31" s="44"/>
      <c r="O31" s="44"/>
      <c r="P31" s="44"/>
      <c r="Q31" s="44"/>
    </row>
    <row r="32" spans="2:17" ht="30" customHeight="1">
      <c r="B32" s="28" t="s">
        <v>45</v>
      </c>
      <c r="C32" s="29">
        <v>1</v>
      </c>
      <c r="D32" s="24"/>
      <c r="E32" s="32"/>
      <c r="F32" s="32"/>
      <c r="G32" s="32"/>
      <c r="H32" s="32"/>
      <c r="I32" s="32"/>
      <c r="J32" s="32"/>
      <c r="K32" s="44"/>
      <c r="L32" s="44"/>
      <c r="M32" s="44"/>
      <c r="N32" s="44"/>
      <c r="O32" s="44"/>
      <c r="P32" s="44"/>
      <c r="Q32" s="44"/>
    </row>
    <row r="33" spans="2:17" ht="30" customHeight="1">
      <c r="B33" s="28" t="s">
        <v>73</v>
      </c>
      <c r="C33" s="29">
        <v>1</v>
      </c>
      <c r="D33" s="24"/>
      <c r="E33" s="32"/>
      <c r="F33" s="32"/>
      <c r="G33" s="32"/>
      <c r="H33" s="32"/>
      <c r="I33" s="32"/>
      <c r="J33" s="32"/>
      <c r="K33" s="44"/>
      <c r="L33" s="44"/>
      <c r="M33" s="44"/>
      <c r="N33" s="44"/>
      <c r="O33" s="44"/>
      <c r="P33" s="44"/>
      <c r="Q33" s="44"/>
    </row>
    <row r="34" spans="2:17" ht="30" customHeight="1">
      <c r="B34" s="28" t="s">
        <v>37</v>
      </c>
      <c r="C34" s="29">
        <v>1</v>
      </c>
      <c r="D34" s="24"/>
      <c r="E34" s="32"/>
      <c r="F34" s="32"/>
      <c r="G34" s="32"/>
      <c r="H34" s="32"/>
      <c r="I34" s="32"/>
      <c r="J34" s="32"/>
      <c r="K34" s="44"/>
      <c r="L34" s="44"/>
      <c r="M34" s="44"/>
      <c r="N34" s="44"/>
      <c r="O34" s="44"/>
      <c r="P34" s="44"/>
      <c r="Q34" s="44"/>
    </row>
  </sheetData>
  <mergeCells count="11">
    <mergeCell ref="H21:I21"/>
    <mergeCell ref="H8:I8"/>
    <mergeCell ref="H9:I9"/>
    <mergeCell ref="H10:I10"/>
    <mergeCell ref="H11:I11"/>
    <mergeCell ref="H12:I12"/>
    <mergeCell ref="D2:I4"/>
    <mergeCell ref="H17:I17"/>
    <mergeCell ref="H18:I18"/>
    <mergeCell ref="H19:I19"/>
    <mergeCell ref="H20:I20"/>
  </mergeCells>
  <conditionalFormatting sqref="K18:K21">
    <cfRule type="dataBar" priority="1">
      <dataBar>
        <cfvo type="min"/>
        <cfvo type="percent" val="100"/>
        <color rgb="FF638EC6"/>
      </dataBar>
      <extLst>
        <ext xmlns:x14="http://schemas.microsoft.com/office/spreadsheetml/2009/9/main" uri="{B025F937-C7B1-47D3-B67F-A62EFF666E3E}">
          <x14:id>{7E50DFF8-9918-4382-84BC-381B66FD884C}</x14:id>
        </ext>
      </extLst>
    </cfRule>
  </conditionalFormatting>
  <dataValidations count="3">
    <dataValidation type="whole" allowBlank="1" showInputMessage="1" showErrorMessage="1" sqref="H18:I18" xr:uid="{98E0BA4F-202F-CB4A-8B8C-54E31172A16D}">
      <formula1>0</formula1>
      <formula2>G18</formula2>
    </dataValidation>
    <dataValidation type="whole" allowBlank="1" showInputMessage="1" showErrorMessage="1" sqref="G18:G21" xr:uid="{55EDEBFE-FDAB-3C4A-9E0F-0CF9BF7AFDD1}">
      <formula1>0</formula1>
      <formula2>100000</formula2>
    </dataValidation>
    <dataValidation type="date" allowBlank="1" showInputMessage="1" showErrorMessage="1" errorTitle="非日期" error="请输入日期MM/DD/YYYY" sqref="K3" xr:uid="{984D2071-6FD8-2945-90AE-43F1CB298DAD}">
      <formula1>32874</formula1>
      <formula2>117610</formula2>
    </dataValidation>
  </dataValidations>
  <pageMargins left="0.69930555555555596" right="0.69930555555555596" top="0.75" bottom="0.75" header="0.3" footer="0.3"/>
  <pageSetup scale="53" orientation="landscape" horizontalDpi="0" verticalDpi="0"/>
  <ignoredErrors>
    <ignoredError sqref="B28:B34 B9:B27 B8 B7:C7" calculatedColumn="1"/>
  </ignoredErrors>
  <drawing r:id="rId1"/>
  <legacy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50DFF8-9918-4382-84BC-381B66FD884C}">
            <x14:dataBar minLength="0" maxLength="100" border="1" negativeBarBorderColorSameAsPositive="0">
              <x14:cfvo type="autoMin"/>
              <x14:cfvo type="percent">
                <xm:f>100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K18:K21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2:D40"/>
  <sheetViews>
    <sheetView showGridLines="0" zoomScale="90" zoomScaleNormal="90" workbookViewId="0">
      <selection activeCell="D28" sqref="D28"/>
    </sheetView>
  </sheetViews>
  <sheetFormatPr baseColWidth="10" defaultColWidth="9" defaultRowHeight="15"/>
  <cols>
    <col min="2" max="2" width="29.83203125" customWidth="1"/>
    <col min="3" max="3" width="16.1640625" bestFit="1" customWidth="1"/>
    <col min="4" max="4" width="11.6640625" bestFit="1" customWidth="1"/>
  </cols>
  <sheetData>
    <row r="2" spans="2:4" ht="24" customHeight="1"/>
    <row r="10" spans="2:4" ht="25" customHeight="1">
      <c r="B10" s="1" t="s">
        <v>76</v>
      </c>
      <c r="C10" s="1" t="s">
        <v>108</v>
      </c>
      <c r="D10" s="1" t="s">
        <v>3</v>
      </c>
    </row>
    <row r="11" spans="2:4" ht="25" customHeight="1">
      <c r="B11" s="2" t="s">
        <v>10</v>
      </c>
      <c r="C11" s="3">
        <f>D11/7</f>
        <v>0.7142857142857143</v>
      </c>
      <c r="D11" s="4">
        <v>5</v>
      </c>
    </row>
    <row r="12" spans="2:4" ht="25" customHeight="1">
      <c r="B12" s="5" t="s">
        <v>14</v>
      </c>
      <c r="C12" s="3">
        <f t="shared" ref="C12:C20" si="0">D12/7</f>
        <v>0.8571428571428571</v>
      </c>
      <c r="D12" s="4">
        <v>6</v>
      </c>
    </row>
    <row r="13" spans="2:4" ht="25" customHeight="1">
      <c r="B13" s="2" t="s">
        <v>72</v>
      </c>
      <c r="C13" s="3">
        <f t="shared" si="0"/>
        <v>0.5714285714285714</v>
      </c>
      <c r="D13" s="4">
        <v>4</v>
      </c>
    </row>
    <row r="14" spans="2:4" ht="25" customHeight="1">
      <c r="B14" s="5" t="s">
        <v>22</v>
      </c>
      <c r="C14" s="3">
        <f t="shared" si="0"/>
        <v>0.2857142857142857</v>
      </c>
      <c r="D14" s="4">
        <v>2</v>
      </c>
    </row>
    <row r="15" spans="2:4" ht="25" customHeight="1">
      <c r="B15" s="6" t="s">
        <v>71</v>
      </c>
      <c r="C15" s="3">
        <f t="shared" si="0"/>
        <v>1.4285714285714286</v>
      </c>
      <c r="D15" s="4">
        <v>10</v>
      </c>
    </row>
    <row r="16" spans="2:4" ht="25" customHeight="1">
      <c r="B16" s="7" t="s">
        <v>26</v>
      </c>
      <c r="C16" s="3">
        <f t="shared" si="0"/>
        <v>0.5714285714285714</v>
      </c>
      <c r="D16" s="4">
        <v>4</v>
      </c>
    </row>
    <row r="17" spans="2:4" ht="25" customHeight="1">
      <c r="B17" s="6" t="s">
        <v>74</v>
      </c>
      <c r="C17" s="3">
        <f t="shared" si="0"/>
        <v>0.5714285714285714</v>
      </c>
      <c r="D17" s="4">
        <v>4</v>
      </c>
    </row>
    <row r="18" spans="2:4" ht="25" customHeight="1">
      <c r="B18" s="7" t="s">
        <v>69</v>
      </c>
      <c r="C18" s="3">
        <f t="shared" si="0"/>
        <v>0.2857142857142857</v>
      </c>
      <c r="D18" s="4">
        <v>2</v>
      </c>
    </row>
    <row r="19" spans="2:4" ht="25" customHeight="1">
      <c r="B19" s="6" t="s">
        <v>78</v>
      </c>
      <c r="C19" s="3">
        <f t="shared" si="0"/>
        <v>0.42857142857142855</v>
      </c>
      <c r="D19" s="4">
        <v>3</v>
      </c>
    </row>
    <row r="20" spans="2:4" ht="25" customHeight="1">
      <c r="B20" s="8" t="s">
        <v>84</v>
      </c>
      <c r="C20" s="9">
        <f t="shared" si="0"/>
        <v>5.7142857142857144</v>
      </c>
      <c r="D20" s="1">
        <f>SUM(D11:D19)</f>
        <v>40</v>
      </c>
    </row>
    <row r="30" spans="2:4" ht="94" customHeight="1"/>
    <row r="37" spans="2:4" ht="25" customHeight="1">
      <c r="B37" s="1" t="s">
        <v>77</v>
      </c>
      <c r="C37" s="1" t="s">
        <v>108</v>
      </c>
      <c r="D37" s="1" t="s">
        <v>3</v>
      </c>
    </row>
    <row r="38" spans="2:4" ht="25" customHeight="1">
      <c r="B38" s="10" t="s">
        <v>69</v>
      </c>
      <c r="C38" s="11">
        <f>D38/7</f>
        <v>0.42857142857142855</v>
      </c>
      <c r="D38" s="12">
        <v>3</v>
      </c>
    </row>
    <row r="39" spans="2:4" ht="25" customHeight="1">
      <c r="B39" s="13" t="s">
        <v>71</v>
      </c>
      <c r="C39" s="11">
        <f>D39/7</f>
        <v>0.42857142857142855</v>
      </c>
      <c r="D39" s="12">
        <v>3</v>
      </c>
    </row>
    <row r="40" spans="2:4" ht="25" customHeight="1">
      <c r="B40" s="8" t="s">
        <v>84</v>
      </c>
      <c r="C40" s="9">
        <f>D40/7</f>
        <v>0.8571428571428571</v>
      </c>
      <c r="D40" s="8">
        <f>SUM(D38:D39)</f>
        <v>6</v>
      </c>
    </row>
  </sheetData>
  <autoFilter ref="B10:D20" xr:uid="{00000000-0009-0000-0000-000006000000}"/>
  <conditionalFormatting sqref="D11:D19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{96A1A1E7-B57B-4906-ADAE-4F132ABF0C69}</x14:id>
        </ext>
      </extLst>
    </cfRule>
  </conditionalFormatting>
  <conditionalFormatting sqref="D38:D39">
    <cfRule type="dataBar" priority="1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{3F637931-F42D-4FB0-BB92-B59451D725FE}</x14:id>
        </ext>
      </extLst>
    </cfRule>
  </conditionalFormatting>
  <pageMargins left="0.69930555555555596" right="0.69930555555555596" top="0.75" bottom="0.75" header="0.3" footer="0.3"/>
  <pageSetup scale="48" orientation="landscape" horizontalDpi="0" verticalDpi="0"/>
  <drawing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A1A1E7-B57B-4906-ADAE-4F132ABF0C6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D11:D19</xm:sqref>
        </x14:conditionalFormatting>
        <x14:conditionalFormatting xmlns:xm="http://schemas.microsoft.com/office/excel/2006/main">
          <x14:cfRule type="dataBar" id="{3F637931-F42D-4FB0-BB92-B59451D725F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D38:D39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12-23订单数据 </vt:lpstr>
      <vt:lpstr>数据清洗(draft)</vt:lpstr>
      <vt:lpstr>产品订货单</vt:lpstr>
      <vt:lpstr>优化送货单</vt:lpstr>
      <vt:lpstr>库存管理</vt:lpstr>
      <vt:lpstr>7 days DataViz</vt:lpstr>
      <vt:lpstr>产品订货单!Print_Area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Xiaojia Zhang</cp:lastModifiedBy>
  <cp:lastPrinted>2021-01-10T10:08:16Z</cp:lastPrinted>
  <dcterms:created xsi:type="dcterms:W3CDTF">2020-12-14T21:51:00Z</dcterms:created>
  <dcterms:modified xsi:type="dcterms:W3CDTF">2021-01-10T10:10:03Z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1033-3.1.0.4974</vt:lpwstr>
  </property>
</Properties>
</file>