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row_number</t>
        </is>
      </c>
      <c r="B1" s="1" t="inlineStr">
        <is>
          <t>drawing_id</t>
        </is>
      </c>
      <c r="C1" s="1" t="inlineStr">
        <is>
          <t>cross_section</t>
        </is>
      </c>
      <c r="D1" s="1" t="inlineStr">
        <is>
          <t>color</t>
        </is>
      </c>
      <c r="E1" s="1" t="inlineStr">
        <is>
          <t>source_original</t>
        </is>
      </c>
      <c r="F1" s="1" t="inlineStr">
        <is>
          <t>source_function</t>
        </is>
      </c>
      <c r="G1" s="1" t="inlineStr">
        <is>
          <t>source_location</t>
        </is>
      </c>
      <c r="H1" s="1" t="inlineStr">
        <is>
          <t>source_device</t>
        </is>
      </c>
      <c r="I1" s="1" t="inlineStr">
        <is>
          <t>source_terminal</t>
        </is>
      </c>
      <c r="J1" s="1" t="inlineStr">
        <is>
          <t>dest_original</t>
        </is>
      </c>
      <c r="K1" s="1" t="inlineStr">
        <is>
          <t>dest_function</t>
        </is>
      </c>
      <c r="L1" s="1" t="inlineStr">
        <is>
          <t>dest_location</t>
        </is>
      </c>
      <c r="M1" s="1" t="inlineStr">
        <is>
          <t>dest_device</t>
        </is>
      </c>
      <c r="N1" s="1" t="inlineStr">
        <is>
          <t>dest_terminal</t>
        </is>
      </c>
    </row>
    <row r="2">
      <c r="A2" t="n">
        <v>1</v>
      </c>
      <c r="B2" t="inlineStr">
        <is>
          <t>1</t>
        </is>
      </c>
      <c r="C2" t="inlineStr">
        <is>
          <t>OG</t>
        </is>
      </c>
      <c r="D2" t="inlineStr">
        <is>
          <t>OG</t>
        </is>
      </c>
      <c r="E2">
        <f>A01+K1.H2-Q1:D2</f>
        <v/>
      </c>
      <c r="F2" t="inlineStr">
        <is>
          <t>A01</t>
        </is>
      </c>
      <c r="G2" t="inlineStr">
        <is>
          <t>K1.H2</t>
        </is>
      </c>
      <c r="H2" t="inlineStr">
        <is>
          <t>Q1</t>
        </is>
      </c>
      <c r="I2" t="inlineStr">
        <is>
          <t>D2</t>
        </is>
      </c>
      <c r="J2">
        <f>A01+K1.H2-X1:1:3</f>
        <v/>
      </c>
      <c r="K2" t="inlineStr">
        <is>
          <t>A01</t>
        </is>
      </c>
      <c r="L2" t="inlineStr">
        <is>
          <t>K1.H2</t>
        </is>
      </c>
      <c r="M2" t="inlineStr">
        <is>
          <t>X1</t>
        </is>
      </c>
      <c r="N2" t="inlineStr">
        <is>
          <t>1:3</t>
        </is>
      </c>
    </row>
    <row r="3">
      <c r="A3" t="n">
        <v>2</v>
      </c>
      <c r="B3" t="inlineStr">
        <is>
          <t>2</t>
        </is>
      </c>
      <c r="C3" t="inlineStr">
        <is>
          <t>BK</t>
        </is>
      </c>
      <c r="D3" t="inlineStr">
        <is>
          <t>BK</t>
        </is>
      </c>
      <c r="E3">
        <f>A01+K1.H2-W0:L1</f>
        <v/>
      </c>
      <c r="F3" t="inlineStr">
        <is>
          <t>A01</t>
        </is>
      </c>
      <c r="G3" t="inlineStr">
        <is>
          <t>K1.H2</t>
        </is>
      </c>
      <c r="H3" t="inlineStr">
        <is>
          <t>W0</t>
        </is>
      </c>
      <c r="I3" t="inlineStr">
        <is>
          <t>L1</t>
        </is>
      </c>
      <c r="J3">
        <f>A01+K1.H2-Q1:T1</f>
        <v/>
      </c>
      <c r="K3" t="inlineStr">
        <is>
          <t>A01</t>
        </is>
      </c>
      <c r="L3" t="inlineStr">
        <is>
          <t>K1.H2</t>
        </is>
      </c>
      <c r="M3" t="inlineStr">
        <is>
          <t>Q1</t>
        </is>
      </c>
      <c r="N3" t="inlineStr">
        <is>
          <t>T1</t>
        </is>
      </c>
    </row>
    <row r="4">
      <c r="A4" t="n">
        <v>3</v>
      </c>
      <c r="B4" t="inlineStr">
        <is>
          <t>3</t>
        </is>
      </c>
      <c r="C4" t="inlineStr">
        <is>
          <t>BK</t>
        </is>
      </c>
      <c r="D4" t="inlineStr">
        <is>
          <t>BK</t>
        </is>
      </c>
      <c r="E4">
        <f>A01+K1.H2-F0:2</f>
        <v/>
      </c>
      <c r="F4" t="inlineStr">
        <is>
          <t>A01</t>
        </is>
      </c>
      <c r="G4" t="inlineStr">
        <is>
          <t>K1.H2</t>
        </is>
      </c>
      <c r="H4" t="inlineStr">
        <is>
          <t>F0</t>
        </is>
      </c>
      <c r="I4" t="inlineStr">
        <is>
          <t>2</t>
        </is>
      </c>
      <c r="J4">
        <f>A01+K1.H2-Q1:L1</f>
        <v/>
      </c>
      <c r="K4" t="inlineStr">
        <is>
          <t>A01</t>
        </is>
      </c>
      <c r="L4" t="inlineStr">
        <is>
          <t>K1.H2</t>
        </is>
      </c>
      <c r="M4" t="inlineStr">
        <is>
          <t>Q1</t>
        </is>
      </c>
      <c r="N4" t="inlineStr">
        <is>
          <t>L1</t>
        </is>
      </c>
    </row>
    <row r="5">
      <c r="A5" t="n">
        <v>4</v>
      </c>
      <c r="B5" t="inlineStr">
        <is>
          <t>4</t>
        </is>
      </c>
      <c r="C5" t="inlineStr">
        <is>
          <t>BK</t>
        </is>
      </c>
      <c r="D5" t="inlineStr">
        <is>
          <t>BK</t>
        </is>
      </c>
      <c r="E5">
        <f>A01+K1.H2-Q1:L1</f>
        <v/>
      </c>
      <c r="F5" t="inlineStr">
        <is>
          <t>A01</t>
        </is>
      </c>
      <c r="G5" t="inlineStr">
        <is>
          <t>K1.H2</t>
        </is>
      </c>
      <c r="H5" t="inlineStr">
        <is>
          <t>Q1</t>
        </is>
      </c>
      <c r="I5" t="inlineStr">
        <is>
          <t>L1</t>
        </is>
      </c>
      <c r="J5">
        <f>A01+K1.H2-Q2:L1</f>
        <v/>
      </c>
      <c r="K5" t="inlineStr">
        <is>
          <t>A01</t>
        </is>
      </c>
      <c r="L5" t="inlineStr">
        <is>
          <t>K1.H2</t>
        </is>
      </c>
      <c r="M5" t="inlineStr">
        <is>
          <t>Q2</t>
        </is>
      </c>
      <c r="N5" t="inlineStr">
        <is>
          <t>L1</t>
        </is>
      </c>
    </row>
    <row r="6">
      <c r="A6" t="n">
        <v>5</v>
      </c>
      <c r="B6" t="inlineStr">
        <is>
          <t>5</t>
        </is>
      </c>
      <c r="C6" t="inlineStr">
        <is>
          <t>BK</t>
        </is>
      </c>
      <c r="D6" t="inlineStr">
        <is>
          <t>BK</t>
        </is>
      </c>
      <c r="E6">
        <f>A01+K1.H2-W0:L2</f>
        <v/>
      </c>
      <c r="F6" t="inlineStr">
        <is>
          <t>A01</t>
        </is>
      </c>
      <c r="G6" t="inlineStr">
        <is>
          <t>K1.H2</t>
        </is>
      </c>
      <c r="H6" t="inlineStr">
        <is>
          <t>W0</t>
        </is>
      </c>
      <c r="I6" t="inlineStr">
        <is>
          <t>L2</t>
        </is>
      </c>
      <c r="J6">
        <f>A01+K1.H2-Q1:T2</f>
        <v/>
      </c>
      <c r="K6" t="inlineStr">
        <is>
          <t>A01</t>
        </is>
      </c>
      <c r="L6" t="inlineStr">
        <is>
          <t>K1.H2</t>
        </is>
      </c>
      <c r="M6" t="inlineStr">
        <is>
          <t>Q1</t>
        </is>
      </c>
      <c r="N6" t="inlineStr">
        <is>
          <t>T2</t>
        </is>
      </c>
    </row>
    <row r="7">
      <c r="A7" t="n">
        <v>6</v>
      </c>
      <c r="B7" t="inlineStr">
        <is>
          <t>6</t>
        </is>
      </c>
      <c r="C7" t="inlineStr">
        <is>
          <t>BK</t>
        </is>
      </c>
      <c r="D7" t="inlineStr">
        <is>
          <t>BK</t>
        </is>
      </c>
      <c r="E7">
        <f>A01+K1.H2-F0:4</f>
        <v/>
      </c>
      <c r="F7" t="inlineStr">
        <is>
          <t>A01</t>
        </is>
      </c>
      <c r="G7" t="inlineStr">
        <is>
          <t>K1.H2</t>
        </is>
      </c>
      <c r="H7" t="inlineStr">
        <is>
          <t>F0</t>
        </is>
      </c>
      <c r="I7" t="inlineStr">
        <is>
          <t>4</t>
        </is>
      </c>
      <c r="J7">
        <f>A01+K1.H2-Q1:L2</f>
        <v/>
      </c>
      <c r="K7" t="inlineStr">
        <is>
          <t>A01</t>
        </is>
      </c>
      <c r="L7" t="inlineStr">
        <is>
          <t>K1.H2</t>
        </is>
      </c>
      <c r="M7" t="inlineStr">
        <is>
          <t>Q1</t>
        </is>
      </c>
      <c r="N7" t="inlineStr">
        <is>
          <t>L2</t>
        </is>
      </c>
    </row>
    <row r="8">
      <c r="A8" t="n">
        <v>7</v>
      </c>
      <c r="B8" t="inlineStr">
        <is>
          <t>7</t>
        </is>
      </c>
      <c r="C8" t="inlineStr">
        <is>
          <t>BK</t>
        </is>
      </c>
      <c r="D8" t="inlineStr">
        <is>
          <t>BK</t>
        </is>
      </c>
      <c r="E8">
        <f>A01+K1.H2-Q1:L2</f>
        <v/>
      </c>
      <c r="F8" t="inlineStr">
        <is>
          <t>A01</t>
        </is>
      </c>
      <c r="G8" t="inlineStr">
        <is>
          <t>K1.H2</t>
        </is>
      </c>
      <c r="H8" t="inlineStr">
        <is>
          <t>Q1</t>
        </is>
      </c>
      <c r="I8" t="inlineStr">
        <is>
          <t>L2</t>
        </is>
      </c>
      <c r="J8">
        <f>A01+K1.H2-Q2:L2</f>
        <v/>
      </c>
      <c r="K8" t="inlineStr">
        <is>
          <t>A01</t>
        </is>
      </c>
      <c r="L8" t="inlineStr">
        <is>
          <t>K1.H2</t>
        </is>
      </c>
      <c r="M8" t="inlineStr">
        <is>
          <t>Q2</t>
        </is>
      </c>
      <c r="N8" t="inlineStr">
        <is>
          <t>L2</t>
        </is>
      </c>
    </row>
    <row r="9">
      <c r="A9" t="n">
        <v>8</v>
      </c>
      <c r="B9" t="inlineStr">
        <is>
          <t>8</t>
        </is>
      </c>
      <c r="C9" t="inlineStr">
        <is>
          <t>BK</t>
        </is>
      </c>
      <c r="D9" t="inlineStr">
        <is>
          <t>BK</t>
        </is>
      </c>
      <c r="E9">
        <f>A01+K1.H2-W0:L3</f>
        <v/>
      </c>
      <c r="F9" t="inlineStr">
        <is>
          <t>A01</t>
        </is>
      </c>
      <c r="G9" t="inlineStr">
        <is>
          <t>K1.H2</t>
        </is>
      </c>
      <c r="H9" t="inlineStr">
        <is>
          <t>W0</t>
        </is>
      </c>
      <c r="I9" t="inlineStr">
        <is>
          <t>L3</t>
        </is>
      </c>
      <c r="J9">
        <f>A01+K1.H2-Q1:T3</f>
        <v/>
      </c>
      <c r="K9" t="inlineStr">
        <is>
          <t>A01</t>
        </is>
      </c>
      <c r="L9" t="inlineStr">
        <is>
          <t>K1.H2</t>
        </is>
      </c>
      <c r="M9" t="inlineStr">
        <is>
          <t>Q1</t>
        </is>
      </c>
      <c r="N9" t="inlineStr">
        <is>
          <t>T3</t>
        </is>
      </c>
    </row>
    <row r="10">
      <c r="A10" t="n">
        <v>9</v>
      </c>
      <c r="B10" t="inlineStr">
        <is>
          <t>9</t>
        </is>
      </c>
      <c r="C10" t="inlineStr">
        <is>
          <t>BK</t>
        </is>
      </c>
      <c r="D10" t="inlineStr">
        <is>
          <t>BK</t>
        </is>
      </c>
      <c r="E10">
        <f>A01+K1.H2-Q1:L3</f>
        <v/>
      </c>
      <c r="F10" t="inlineStr">
        <is>
          <t>A01</t>
        </is>
      </c>
      <c r="G10" t="inlineStr">
        <is>
          <t>K1.H2</t>
        </is>
      </c>
      <c r="H10" t="inlineStr">
        <is>
          <t>Q1</t>
        </is>
      </c>
      <c r="I10" t="inlineStr">
        <is>
          <t>L3</t>
        </is>
      </c>
      <c r="J10">
        <f>A01+K1.H2-F0:6</f>
        <v/>
      </c>
      <c r="K10" t="inlineStr">
        <is>
          <t>A01</t>
        </is>
      </c>
      <c r="L10" t="inlineStr">
        <is>
          <t>K1.H2</t>
        </is>
      </c>
      <c r="M10" t="inlineStr">
        <is>
          <t>F0</t>
        </is>
      </c>
      <c r="N10" t="inlineStr">
        <is>
          <t>6</t>
        </is>
      </c>
    </row>
    <row r="11">
      <c r="A11" t="n">
        <v>10</v>
      </c>
      <c r="B11" t="inlineStr">
        <is>
          <t>10</t>
        </is>
      </c>
      <c r="C11" t="inlineStr">
        <is>
          <t>BK</t>
        </is>
      </c>
      <c r="D11" t="inlineStr">
        <is>
          <t>BK</t>
        </is>
      </c>
      <c r="E11">
        <f>A01+K1.H2-Q1:L3</f>
        <v/>
      </c>
      <c r="F11" t="inlineStr">
        <is>
          <t>A01</t>
        </is>
      </c>
      <c r="G11" t="inlineStr">
        <is>
          <t>K1.H2</t>
        </is>
      </c>
      <c r="H11" t="inlineStr">
        <is>
          <t>Q1</t>
        </is>
      </c>
      <c r="I11" t="inlineStr">
        <is>
          <t>L3</t>
        </is>
      </c>
      <c r="J11">
        <f>A01+K1.H2-Q2:L3</f>
        <v/>
      </c>
      <c r="K11" t="inlineStr">
        <is>
          <t>A01</t>
        </is>
      </c>
      <c r="L11" t="inlineStr">
        <is>
          <t>K1.H2</t>
        </is>
      </c>
      <c r="M11" t="inlineStr">
        <is>
          <t>Q2</t>
        </is>
      </c>
      <c r="N11" t="inlineStr">
        <is>
          <t>L3</t>
        </is>
      </c>
    </row>
    <row r="12">
      <c r="A12" t="n">
        <v>11</v>
      </c>
      <c r="B12" t="inlineStr">
        <is>
          <t>11</t>
        </is>
      </c>
      <c r="C12" t="inlineStr">
        <is>
          <t>BU</t>
        </is>
      </c>
      <c r="D12" t="inlineStr">
        <is>
          <t>BU</t>
        </is>
      </c>
      <c r="E12">
        <f>A01+K1.H2-X1:N:2</f>
        <v/>
      </c>
      <c r="F12" t="inlineStr">
        <is>
          <t>A01</t>
        </is>
      </c>
      <c r="G12" t="inlineStr">
        <is>
          <t>K1.H2</t>
        </is>
      </c>
      <c r="H12" t="inlineStr">
        <is>
          <t>X1</t>
        </is>
      </c>
      <c r="I12" t="inlineStr">
        <is>
          <t>N:2</t>
        </is>
      </c>
      <c r="J12">
        <f>A01+K1.H2-X1:N:1</f>
        <v/>
      </c>
      <c r="K12" t="inlineStr">
        <is>
          <t>A01</t>
        </is>
      </c>
      <c r="L12" t="inlineStr">
        <is>
          <t>K1.H2</t>
        </is>
      </c>
      <c r="M12" t="inlineStr">
        <is>
          <t>X1</t>
        </is>
      </c>
      <c r="N12" t="inlineStr">
        <is>
          <t>N:1</t>
        </is>
      </c>
    </row>
    <row r="13">
      <c r="A13" t="n">
        <v>12</v>
      </c>
      <c r="B13" t="inlineStr">
        <is>
          <t>12</t>
        </is>
      </c>
      <c r="C13" t="inlineStr">
        <is>
          <t>BU</t>
        </is>
      </c>
      <c r="D13" t="inlineStr">
        <is>
          <t>BU</t>
        </is>
      </c>
      <c r="E13">
        <f>A01+K1.H2-X1:N:2</f>
        <v/>
      </c>
      <c r="F13" t="inlineStr">
        <is>
          <t>A01</t>
        </is>
      </c>
      <c r="G13" t="inlineStr">
        <is>
          <t>K1.H2</t>
        </is>
      </c>
      <c r="H13" t="inlineStr">
        <is>
          <t>X1</t>
        </is>
      </c>
      <c r="I13" t="inlineStr">
        <is>
          <t>N:2</t>
        </is>
      </c>
      <c r="J13">
        <f>A02+K1.H2-X5:N:1</f>
        <v/>
      </c>
      <c r="K13" t="inlineStr">
        <is>
          <t>A02</t>
        </is>
      </c>
      <c r="L13" t="inlineStr">
        <is>
          <t>K1.H2</t>
        </is>
      </c>
      <c r="M13" t="inlineStr">
        <is>
          <t>X5</t>
        </is>
      </c>
      <c r="N13" t="inlineStr">
        <is>
          <t>N:1</t>
        </is>
      </c>
    </row>
    <row r="14">
      <c r="A14" t="n">
        <v>13</v>
      </c>
      <c r="B14" t="inlineStr">
        <is>
          <t>13</t>
        </is>
      </c>
      <c r="C14" t="inlineStr">
        <is>
          <t>BK</t>
        </is>
      </c>
      <c r="D14" t="inlineStr">
        <is>
          <t>BK</t>
        </is>
      </c>
      <c r="E14" t="inlineStr">
        <is>
          <t>N</t>
        </is>
      </c>
      <c r="F14" t="inlineStr">
        <is>
          <t>N</t>
        </is>
      </c>
      <c r="G14" t="inlineStr">
        <is>
          <t>N</t>
        </is>
      </c>
      <c r="H14" t="inlineStr">
        <is>
          <t>N</t>
        </is>
      </c>
      <c r="I14" t="inlineStr"/>
      <c r="J14">
        <f>A01+K1.H2-X1:N:1</f>
        <v/>
      </c>
      <c r="K14" t="inlineStr">
        <is>
          <t>A01</t>
        </is>
      </c>
      <c r="L14" t="inlineStr">
        <is>
          <t>K1.H2</t>
        </is>
      </c>
      <c r="M14" t="inlineStr">
        <is>
          <t>X1</t>
        </is>
      </c>
      <c r="N14" t="inlineStr">
        <is>
          <t>N:1</t>
        </is>
      </c>
    </row>
    <row r="15">
      <c r="A15" t="n">
        <v>14</v>
      </c>
      <c r="B15" t="inlineStr">
        <is>
          <t>14</t>
        </is>
      </c>
      <c r="C15" t="inlineStr">
        <is>
          <t>GNYE</t>
        </is>
      </c>
      <c r="D15" t="inlineStr">
        <is>
          <t>GNYE</t>
        </is>
      </c>
      <c r="E15">
        <f>A01+K1.H2-X1:PE:2</f>
        <v/>
      </c>
      <c r="F15" t="inlineStr">
        <is>
          <t>A01</t>
        </is>
      </c>
      <c r="G15" t="inlineStr">
        <is>
          <t>K1.H2</t>
        </is>
      </c>
      <c r="H15" t="inlineStr">
        <is>
          <t>X1</t>
        </is>
      </c>
      <c r="I15" t="inlineStr">
        <is>
          <t>PE:2</t>
        </is>
      </c>
      <c r="J15">
        <f>A01+S1-W0:PE</f>
        <v/>
      </c>
      <c r="K15" t="inlineStr">
        <is>
          <t>A01</t>
        </is>
      </c>
      <c r="L15" t="inlineStr">
        <is>
          <t>S1</t>
        </is>
      </c>
      <c r="M15" t="inlineStr">
        <is>
          <t>W0</t>
        </is>
      </c>
      <c r="N15" t="inlineStr">
        <is>
          <t>PE</t>
        </is>
      </c>
    </row>
    <row r="16">
      <c r="A16" t="n">
        <v>15</v>
      </c>
      <c r="B16" t="inlineStr">
        <is>
          <t>15</t>
        </is>
      </c>
      <c r="C16" t="inlineStr">
        <is>
          <t>direkt verbunden</t>
        </is>
      </c>
      <c r="D16" t="inlineStr">
        <is>
          <t>direkt verbunden</t>
        </is>
      </c>
      <c r="E16">
        <f>A01+K1.H2-X1:PE:4</f>
        <v/>
      </c>
      <c r="F16" t="inlineStr">
        <is>
          <t>A01</t>
        </is>
      </c>
      <c r="G16" t="inlineStr">
        <is>
          <t>K1.H2</t>
        </is>
      </c>
      <c r="H16" t="inlineStr">
        <is>
          <t>X1</t>
        </is>
      </c>
      <c r="I16" t="inlineStr">
        <is>
          <t>PE:4</t>
        </is>
      </c>
      <c r="J16">
        <f>A02+K1.H2-W20:SE</f>
        <v/>
      </c>
      <c r="K16" t="inlineStr">
        <is>
          <t>A02</t>
        </is>
      </c>
      <c r="L16" t="inlineStr">
        <is>
          <t>K1.H2</t>
        </is>
      </c>
      <c r="M16" t="inlineStr">
        <is>
          <t>W20</t>
        </is>
      </c>
      <c r="N16" t="inlineStr">
        <is>
          <t>SE</t>
        </is>
      </c>
    </row>
    <row r="17">
      <c r="A17" t="n">
        <v>16</v>
      </c>
      <c r="B17" t="inlineStr">
        <is>
          <t>16</t>
        </is>
      </c>
      <c r="C17" t="inlineStr">
        <is>
          <t>BK</t>
        </is>
      </c>
      <c r="D17" t="inlineStr">
        <is>
          <t>BK</t>
        </is>
      </c>
      <c r="E17" t="inlineStr">
        <is>
          <t>PE</t>
        </is>
      </c>
      <c r="F17" t="inlineStr">
        <is>
          <t>PE</t>
        </is>
      </c>
      <c r="G17" t="inlineStr">
        <is>
          <t>PE</t>
        </is>
      </c>
      <c r="H17" t="inlineStr">
        <is>
          <t>PE</t>
        </is>
      </c>
      <c r="I17" t="inlineStr"/>
      <c r="J17">
        <f>A01+K1.H2-X1:PE:3</f>
        <v/>
      </c>
      <c r="K17" t="inlineStr">
        <is>
          <t>A01</t>
        </is>
      </c>
      <c r="L17" t="inlineStr">
        <is>
          <t>K1.H2</t>
        </is>
      </c>
      <c r="M17" t="inlineStr">
        <is>
          <t>X1</t>
        </is>
      </c>
      <c r="N17" t="inlineStr">
        <is>
          <t>PE:3</t>
        </is>
      </c>
    </row>
    <row r="18">
      <c r="A18" t="n">
        <v>17</v>
      </c>
      <c r="B18" t="inlineStr">
        <is>
          <t>17</t>
        </is>
      </c>
      <c r="C18" t="inlineStr">
        <is>
          <t>GNYE</t>
        </is>
      </c>
      <c r="D18" t="inlineStr">
        <is>
          <t>GNYE</t>
        </is>
      </c>
      <c r="E18">
        <f>A01+K1.H2-X1:PE:2</f>
        <v/>
      </c>
      <c r="F18" t="inlineStr">
        <is>
          <t>A01</t>
        </is>
      </c>
      <c r="G18" t="inlineStr">
        <is>
          <t>K1.H2</t>
        </is>
      </c>
      <c r="H18" t="inlineStr">
        <is>
          <t>X1</t>
        </is>
      </c>
      <c r="I18" t="inlineStr">
        <is>
          <t>PE:2</t>
        </is>
      </c>
      <c r="J18">
        <f>A02+K1.H2-X6:PE:1</f>
        <v/>
      </c>
      <c r="K18" t="inlineStr">
        <is>
          <t>A02</t>
        </is>
      </c>
      <c r="L18" t="inlineStr">
        <is>
          <t>K1.H2</t>
        </is>
      </c>
      <c r="M18" t="inlineStr">
        <is>
          <t>X6</t>
        </is>
      </c>
      <c r="N18" t="inlineStr">
        <is>
          <t>PE:1</t>
        </is>
      </c>
    </row>
    <row r="19">
      <c r="A19" t="n">
        <v>18</v>
      </c>
      <c r="B19" t="inlineStr">
        <is>
          <t>18</t>
        </is>
      </c>
      <c r="C19" t="inlineStr">
        <is>
          <t>BU</t>
        </is>
      </c>
      <c r="D19" t="inlineStr">
        <is>
          <t>BU</t>
        </is>
      </c>
      <c r="E19">
        <f>A01+K1.G2-S1:2</f>
        <v/>
      </c>
      <c r="F19" t="inlineStr">
        <is>
          <t>A01</t>
        </is>
      </c>
      <c r="G19" t="inlineStr">
        <is>
          <t>K1.G2</t>
        </is>
      </c>
      <c r="H19" t="inlineStr">
        <is>
          <t>S1</t>
        </is>
      </c>
      <c r="I19" t="inlineStr">
        <is>
          <t>2</t>
        </is>
      </c>
      <c r="J19">
        <f>A01+K1.H2-X1:2:5</f>
        <v/>
      </c>
      <c r="K19" t="inlineStr">
        <is>
          <t>A01</t>
        </is>
      </c>
      <c r="L19" t="inlineStr">
        <is>
          <t>K1.H2</t>
        </is>
      </c>
      <c r="M19" t="inlineStr">
        <is>
          <t>X1</t>
        </is>
      </c>
      <c r="N19" t="inlineStr">
        <is>
          <t>2:5</t>
        </is>
      </c>
    </row>
    <row r="20">
      <c r="A20" t="n">
        <v>19</v>
      </c>
      <c r="B20" t="inlineStr">
        <is>
          <t>19</t>
        </is>
      </c>
      <c r="C20" t="inlineStr">
        <is>
          <t>BN</t>
        </is>
      </c>
      <c r="D20" t="inlineStr">
        <is>
          <t>BN</t>
        </is>
      </c>
      <c r="E20">
        <f>A01+K1.H2-X1:1:4</f>
        <v/>
      </c>
      <c r="F20" t="inlineStr">
        <is>
          <t>A01</t>
        </is>
      </c>
      <c r="G20" t="inlineStr">
        <is>
          <t>K1.H2</t>
        </is>
      </c>
      <c r="H20" t="inlineStr">
        <is>
          <t>X1</t>
        </is>
      </c>
      <c r="I20" t="inlineStr">
        <is>
          <t>1:4</t>
        </is>
      </c>
      <c r="J20">
        <f>A01+K1.G2-S1:1</f>
        <v/>
      </c>
      <c r="K20" t="inlineStr">
        <is>
          <t>A01</t>
        </is>
      </c>
      <c r="L20" t="inlineStr">
        <is>
          <t>K1.G2</t>
        </is>
      </c>
      <c r="M20" t="inlineStr">
        <is>
          <t>S1</t>
        </is>
      </c>
      <c r="N20" t="inlineStr">
        <is>
          <t>1</t>
        </is>
      </c>
    </row>
    <row r="21">
      <c r="A21" t="n">
        <v>20</v>
      </c>
      <c r="B21" t="inlineStr">
        <is>
          <t>20</t>
        </is>
      </c>
      <c r="C21" t="inlineStr">
        <is>
          <t>OG</t>
        </is>
      </c>
      <c r="D21" t="inlineStr">
        <is>
          <t>OG</t>
        </is>
      </c>
      <c r="E21">
        <f>A01+K1.H2-X1:2:2</f>
        <v/>
      </c>
      <c r="F21" t="inlineStr">
        <is>
          <t>A01</t>
        </is>
      </c>
      <c r="G21" t="inlineStr">
        <is>
          <t>K1.H2</t>
        </is>
      </c>
      <c r="H21" t="inlineStr">
        <is>
          <t>X1</t>
        </is>
      </c>
      <c r="I21" t="inlineStr">
        <is>
          <t>2:2</t>
        </is>
      </c>
      <c r="J21">
        <f>A01+K1.H2-X1:3:3</f>
        <v/>
      </c>
      <c r="K21" t="inlineStr">
        <is>
          <t>A01</t>
        </is>
      </c>
      <c r="L21" t="inlineStr">
        <is>
          <t>K1.H2</t>
        </is>
      </c>
      <c r="M21" t="inlineStr">
        <is>
          <t>X1</t>
        </is>
      </c>
      <c r="N21" t="inlineStr">
        <is>
          <t>3:3</t>
        </is>
      </c>
    </row>
    <row r="22">
      <c r="A22" t="n">
        <v>21</v>
      </c>
      <c r="B22" t="inlineStr">
        <is>
          <t>21</t>
        </is>
      </c>
      <c r="C22" t="inlineStr">
        <is>
          <t>BN</t>
        </is>
      </c>
      <c r="D22" t="inlineStr">
        <is>
          <t>BN</t>
        </is>
      </c>
      <c r="E22">
        <f>A01+K1.H2-X1:3:4</f>
        <v/>
      </c>
      <c r="F22" t="inlineStr">
        <is>
          <t>A01</t>
        </is>
      </c>
      <c r="G22" t="inlineStr">
        <is>
          <t>K1.H2</t>
        </is>
      </c>
      <c r="H22" t="inlineStr">
        <is>
          <t>X1</t>
        </is>
      </c>
      <c r="I22" t="inlineStr">
        <is>
          <t>3:4</t>
        </is>
      </c>
      <c r="J22">
        <f>A01+K1.B1-K3:12</f>
        <v/>
      </c>
      <c r="K22" t="inlineStr">
        <is>
          <t>A01</t>
        </is>
      </c>
      <c r="L22" t="inlineStr">
        <is>
          <t>K1.B1</t>
        </is>
      </c>
      <c r="M22" t="inlineStr">
        <is>
          <t>K3</t>
        </is>
      </c>
      <c r="N22" t="inlineStr">
        <is>
          <t>12</t>
        </is>
      </c>
    </row>
    <row r="23">
      <c r="A23" t="n">
        <v>22</v>
      </c>
      <c r="B23" t="inlineStr">
        <is>
          <t>22</t>
        </is>
      </c>
      <c r="C23" t="inlineStr">
        <is>
          <t>BU</t>
        </is>
      </c>
      <c r="D23" t="inlineStr">
        <is>
          <t>BU</t>
        </is>
      </c>
      <c r="E23">
        <f>A01+K1.B1-K3:11</f>
        <v/>
      </c>
      <c r="F23" t="inlineStr">
        <is>
          <t>A01</t>
        </is>
      </c>
      <c r="G23" t="inlineStr">
        <is>
          <t>K1.B1</t>
        </is>
      </c>
      <c r="H23" t="inlineStr">
        <is>
          <t>K3</t>
        </is>
      </c>
      <c r="I23" t="inlineStr">
        <is>
          <t>11</t>
        </is>
      </c>
      <c r="J23">
        <f>A01+K1.H2-X1:4:5</f>
        <v/>
      </c>
      <c r="K23" t="inlineStr">
        <is>
          <t>A01</t>
        </is>
      </c>
      <c r="L23" t="inlineStr">
        <is>
          <t>K1.H2</t>
        </is>
      </c>
      <c r="M23" t="inlineStr">
        <is>
          <t>X1</t>
        </is>
      </c>
      <c r="N23" t="inlineStr">
        <is>
          <t>4:5</t>
        </is>
      </c>
    </row>
    <row r="24">
      <c r="A24" t="n">
        <v>23</v>
      </c>
      <c r="B24" t="inlineStr">
        <is>
          <t>23</t>
        </is>
      </c>
      <c r="C24" t="inlineStr">
        <is>
          <t>OG</t>
        </is>
      </c>
      <c r="D24" t="inlineStr">
        <is>
          <t>OG</t>
        </is>
      </c>
      <c r="E24">
        <f>A01+K1.H2-X1:4:2</f>
        <v/>
      </c>
      <c r="F24" t="inlineStr">
        <is>
          <t>A01</t>
        </is>
      </c>
      <c r="G24" t="inlineStr">
        <is>
          <t>K1.H2</t>
        </is>
      </c>
      <c r="H24" t="inlineStr">
        <is>
          <t>X1</t>
        </is>
      </c>
      <c r="I24" t="inlineStr">
        <is>
          <t>4:2</t>
        </is>
      </c>
      <c r="J24">
        <f>A02+K1.B1-X20-X20.4M:17</f>
        <v/>
      </c>
      <c r="K24" t="inlineStr">
        <is>
          <t>A02</t>
        </is>
      </c>
      <c r="L24" t="inlineStr">
        <is>
          <t>K1.B1</t>
        </is>
      </c>
      <c r="M24" t="inlineStr">
        <is>
          <t>X20-X20.4M</t>
        </is>
      </c>
      <c r="N24" t="inlineStr">
        <is>
          <t>17</t>
        </is>
      </c>
    </row>
    <row r="25">
      <c r="A25" t="n">
        <v>24</v>
      </c>
      <c r="B25" t="inlineStr">
        <is>
          <t>24</t>
        </is>
      </c>
      <c r="C25" t="inlineStr">
        <is>
          <t>BU</t>
        </is>
      </c>
      <c r="D25" t="inlineStr">
        <is>
          <t>BU</t>
        </is>
      </c>
      <c r="E25">
        <f>A01+S1-S3:12</f>
        <v/>
      </c>
      <c r="F25" t="inlineStr">
        <is>
          <t>A01</t>
        </is>
      </c>
      <c r="G25" t="inlineStr">
        <is>
          <t>S1</t>
        </is>
      </c>
      <c r="H25" t="inlineStr">
        <is>
          <t>S3</t>
        </is>
      </c>
      <c r="I25" t="inlineStr">
        <is>
          <t>12</t>
        </is>
      </c>
      <c r="J25">
        <f>A02+K1.B1-X20-X20.4F:18</f>
        <v/>
      </c>
      <c r="K25" t="inlineStr">
        <is>
          <t>A02</t>
        </is>
      </c>
      <c r="L25" t="inlineStr">
        <is>
          <t>K1.B1</t>
        </is>
      </c>
      <c r="M25" t="inlineStr">
        <is>
          <t>X20-X20.4F</t>
        </is>
      </c>
      <c r="N25" t="inlineStr">
        <is>
          <t>18</t>
        </is>
      </c>
    </row>
    <row r="26">
      <c r="A26" t="n">
        <v>25</v>
      </c>
      <c r="B26" t="inlineStr">
        <is>
          <t>25</t>
        </is>
      </c>
      <c r="C26" t="inlineStr">
        <is>
          <t>BN</t>
        </is>
      </c>
      <c r="D26" t="inlineStr">
        <is>
          <t>BN</t>
        </is>
      </c>
      <c r="E26">
        <f>A02+K1.B1-X20-X20.4F:17</f>
        <v/>
      </c>
      <c r="F26" t="inlineStr">
        <is>
          <t>A02</t>
        </is>
      </c>
      <c r="G26" t="inlineStr">
        <is>
          <t>K1.B1</t>
        </is>
      </c>
      <c r="H26" t="inlineStr">
        <is>
          <t>X20-X20.4F</t>
        </is>
      </c>
      <c r="I26" t="inlineStr">
        <is>
          <t>17</t>
        </is>
      </c>
      <c r="J26">
        <f>A01+S1-S3:11</f>
        <v/>
      </c>
      <c r="K26" t="inlineStr">
        <is>
          <t>A01</t>
        </is>
      </c>
      <c r="L26" t="inlineStr">
        <is>
          <t>S1</t>
        </is>
      </c>
      <c r="M26" t="inlineStr">
        <is>
          <t>S3</t>
        </is>
      </c>
      <c r="N26" t="inlineStr">
        <is>
          <t>11</t>
        </is>
      </c>
    </row>
    <row r="27">
      <c r="A27" t="n">
        <v>26</v>
      </c>
      <c r="B27" t="inlineStr">
        <is>
          <t>26</t>
        </is>
      </c>
      <c r="C27" t="inlineStr">
        <is>
          <t>OG</t>
        </is>
      </c>
      <c r="D27" t="inlineStr">
        <is>
          <t>OG</t>
        </is>
      </c>
      <c r="E27">
        <f>A02+K1.B1-X20-X20.4M:18</f>
        <v/>
      </c>
      <c r="F27" t="inlineStr">
        <is>
          <t>A02</t>
        </is>
      </c>
      <c r="G27" t="inlineStr">
        <is>
          <t>K1.B1</t>
        </is>
      </c>
      <c r="H27" t="inlineStr">
        <is>
          <t>X20-X20.4M</t>
        </is>
      </c>
      <c r="I27" t="inlineStr">
        <is>
          <t>18</t>
        </is>
      </c>
      <c r="J27">
        <f>A01+K1.H2-G1:SEC:32</f>
        <v/>
      </c>
      <c r="K27" t="inlineStr">
        <is>
          <t>A01</t>
        </is>
      </c>
      <c r="L27" t="inlineStr">
        <is>
          <t>K1.H2</t>
        </is>
      </c>
      <c r="M27" t="inlineStr">
        <is>
          <t>G1</t>
        </is>
      </c>
      <c r="N27" t="inlineStr">
        <is>
          <t>SEC:32</t>
        </is>
      </c>
    </row>
    <row r="28">
      <c r="A28" t="n">
        <v>27</v>
      </c>
      <c r="B28" t="inlineStr">
        <is>
          <t>27</t>
        </is>
      </c>
      <c r="C28" t="inlineStr">
        <is>
          <t>OG</t>
        </is>
      </c>
      <c r="D28" t="inlineStr">
        <is>
          <t>OG</t>
        </is>
      </c>
      <c r="E28">
        <f>A01+K1.H2-Q1:3.14</f>
        <v/>
      </c>
      <c r="F28" t="inlineStr">
        <is>
          <t>A01</t>
        </is>
      </c>
      <c r="G28" t="inlineStr">
        <is>
          <t>K1.H2</t>
        </is>
      </c>
      <c r="H28" t="inlineStr">
        <is>
          <t>Q1</t>
        </is>
      </c>
      <c r="I28" t="inlineStr">
        <is>
          <t>3.14</t>
        </is>
      </c>
      <c r="J28">
        <f>A01+K1.H2-G1:SEC:31</f>
        <v/>
      </c>
      <c r="K28" t="inlineStr">
        <is>
          <t>A01</t>
        </is>
      </c>
      <c r="L28" t="inlineStr">
        <is>
          <t>K1.H2</t>
        </is>
      </c>
      <c r="M28" t="inlineStr">
        <is>
          <t>G1</t>
        </is>
      </c>
      <c r="N28" t="inlineStr">
        <is>
          <t>SEC:31</t>
        </is>
      </c>
    </row>
    <row r="29">
      <c r="A29" t="n">
        <v>28</v>
      </c>
      <c r="B29" t="inlineStr">
        <is>
          <t>28</t>
        </is>
      </c>
      <c r="C29" t="inlineStr">
        <is>
          <t>OG</t>
        </is>
      </c>
      <c r="D29" t="inlineStr">
        <is>
          <t>OG</t>
        </is>
      </c>
      <c r="E29">
        <f>A01+K1.H2-Q1:3.13</f>
        <v/>
      </c>
      <c r="F29" t="inlineStr">
        <is>
          <t>A01</t>
        </is>
      </c>
      <c r="G29" t="inlineStr">
        <is>
          <t>K1.H2</t>
        </is>
      </c>
      <c r="H29" t="inlineStr">
        <is>
          <t>Q1</t>
        </is>
      </c>
      <c r="I29" t="inlineStr">
        <is>
          <t>3.13</t>
        </is>
      </c>
      <c r="J29">
        <f>A01+K1.H2-Q1:D1</f>
        <v/>
      </c>
      <c r="K29" t="inlineStr">
        <is>
          <t>A01</t>
        </is>
      </c>
      <c r="L29" t="inlineStr">
        <is>
          <t>K1.H2</t>
        </is>
      </c>
      <c r="M29" t="inlineStr">
        <is>
          <t>Q1</t>
        </is>
      </c>
      <c r="N29" t="inlineStr">
        <is>
          <t>D1</t>
        </is>
      </c>
    </row>
    <row r="30">
      <c r="A30" t="n">
        <v>29</v>
      </c>
      <c r="B30" t="inlineStr">
        <is>
          <t>29</t>
        </is>
      </c>
      <c r="C30" t="inlineStr">
        <is>
          <t>GNYE</t>
        </is>
      </c>
      <c r="D30" t="inlineStr">
        <is>
          <t>GNYE</t>
        </is>
      </c>
      <c r="E30">
        <f>A01+K1.H2-G1:SEC:31</f>
        <v/>
      </c>
      <c r="F30" t="inlineStr">
        <is>
          <t>A01</t>
        </is>
      </c>
      <c r="G30" t="inlineStr">
        <is>
          <t>K1.H2</t>
        </is>
      </c>
      <c r="H30" t="inlineStr">
        <is>
          <t>G1</t>
        </is>
      </c>
      <c r="I30" t="inlineStr">
        <is>
          <t>SEC:31</t>
        </is>
      </c>
      <c r="J30">
        <f>A01+K1.H2-X1:PE:1</f>
        <v/>
      </c>
      <c r="K30" t="inlineStr">
        <is>
          <t>A01</t>
        </is>
      </c>
      <c r="L30" t="inlineStr">
        <is>
          <t>K1.H2</t>
        </is>
      </c>
      <c r="M30" t="inlineStr">
        <is>
          <t>X1</t>
        </is>
      </c>
      <c r="N30" t="inlineStr">
        <is>
          <t>PE:1</t>
        </is>
      </c>
    </row>
    <row r="31">
      <c r="A31" t="n">
        <v>30</v>
      </c>
      <c r="B31" t="inlineStr">
        <is>
          <t>30</t>
        </is>
      </c>
      <c r="C31" t="inlineStr">
        <is>
          <t>GNYE</t>
        </is>
      </c>
      <c r="D31" t="inlineStr">
        <is>
          <t>GNYE</t>
        </is>
      </c>
      <c r="E31">
        <f>A01+K1.H2-X1:PE:1</f>
        <v/>
      </c>
      <c r="F31" t="inlineStr">
        <is>
          <t>A01</t>
        </is>
      </c>
      <c r="G31" t="inlineStr">
        <is>
          <t>K1.H2</t>
        </is>
      </c>
      <c r="H31" t="inlineStr">
        <is>
          <t>X1</t>
        </is>
      </c>
      <c r="I31" t="inlineStr">
        <is>
          <t>PE:1</t>
        </is>
      </c>
      <c r="J31">
        <f>A01+K1.H2-G1:PRI:PE</f>
        <v/>
      </c>
      <c r="K31" t="inlineStr">
        <is>
          <t>A01</t>
        </is>
      </c>
      <c r="L31" t="inlineStr">
        <is>
          <t>K1.H2</t>
        </is>
      </c>
      <c r="M31" t="inlineStr">
        <is>
          <t>G1</t>
        </is>
      </c>
      <c r="N31" t="inlineStr">
        <is>
          <t>PRI:PE</t>
        </is>
      </c>
    </row>
    <row r="32">
      <c r="A32" t="n">
        <v>31</v>
      </c>
      <c r="B32" t="inlineStr">
        <is>
          <t>31</t>
        </is>
      </c>
      <c r="C32" t="inlineStr">
        <is>
          <t>OG</t>
        </is>
      </c>
      <c r="D32" t="inlineStr">
        <is>
          <t>OG</t>
        </is>
      </c>
      <c r="E32">
        <f>A01+K1.H2-Q2:T1</f>
        <v/>
      </c>
      <c r="F32" t="inlineStr">
        <is>
          <t>A01</t>
        </is>
      </c>
      <c r="G32" t="inlineStr">
        <is>
          <t>K1.H2</t>
        </is>
      </c>
      <c r="H32" t="inlineStr">
        <is>
          <t>Q2</t>
        </is>
      </c>
      <c r="I32" t="inlineStr">
        <is>
          <t>T1</t>
        </is>
      </c>
      <c r="J32">
        <f>A01+K1.H2-G1:PRI:1</f>
        <v/>
      </c>
      <c r="K32" t="inlineStr">
        <is>
          <t>A01</t>
        </is>
      </c>
      <c r="L32" t="inlineStr">
        <is>
          <t>K1.H2</t>
        </is>
      </c>
      <c r="M32" t="inlineStr">
        <is>
          <t>G1</t>
        </is>
      </c>
      <c r="N32" t="inlineStr">
        <is>
          <t>PRI:1</t>
        </is>
      </c>
    </row>
    <row r="33">
      <c r="A33" t="n">
        <v>32</v>
      </c>
      <c r="B33" t="inlineStr">
        <is>
          <t>32</t>
        </is>
      </c>
      <c r="C33" t="inlineStr">
        <is>
          <t>OG</t>
        </is>
      </c>
      <c r="D33" t="inlineStr">
        <is>
          <t>OG</t>
        </is>
      </c>
      <c r="E33">
        <f>A01+K1.H2-Q2:T2</f>
        <v/>
      </c>
      <c r="F33" t="inlineStr">
        <is>
          <t>A01</t>
        </is>
      </c>
      <c r="G33" t="inlineStr">
        <is>
          <t>K1.H2</t>
        </is>
      </c>
      <c r="H33" t="inlineStr">
        <is>
          <t>Q2</t>
        </is>
      </c>
      <c r="I33" t="inlineStr">
        <is>
          <t>T2</t>
        </is>
      </c>
      <c r="J33">
        <f>A01+K1.H2-G1:PRI:2</f>
        <v/>
      </c>
      <c r="K33" t="inlineStr">
        <is>
          <t>A01</t>
        </is>
      </c>
      <c r="L33" t="inlineStr">
        <is>
          <t>K1.H2</t>
        </is>
      </c>
      <c r="M33" t="inlineStr">
        <is>
          <t>G1</t>
        </is>
      </c>
      <c r="N33" t="inlineStr">
        <is>
          <t>PRI:2</t>
        </is>
      </c>
    </row>
    <row r="34">
      <c r="A34" t="n">
        <v>33</v>
      </c>
      <c r="B34" t="inlineStr">
        <is>
          <t>33</t>
        </is>
      </c>
      <c r="C34" t="inlineStr">
        <is>
          <t>OG</t>
        </is>
      </c>
      <c r="D34" t="inlineStr">
        <is>
          <t>OG</t>
        </is>
      </c>
      <c r="E34">
        <f>A01+K1.H2-Q2:T3</f>
        <v/>
      </c>
      <c r="F34" t="inlineStr">
        <is>
          <t>A01</t>
        </is>
      </c>
      <c r="G34" t="inlineStr">
        <is>
          <t>K1.H2</t>
        </is>
      </c>
      <c r="H34" t="inlineStr">
        <is>
          <t>Q2</t>
        </is>
      </c>
      <c r="I34" t="inlineStr">
        <is>
          <t>T3</t>
        </is>
      </c>
      <c r="J34">
        <f>A01+K1.H2-X1:8:3</f>
        <v/>
      </c>
      <c r="K34" t="inlineStr">
        <is>
          <t>A01</t>
        </is>
      </c>
      <c r="L34" t="inlineStr">
        <is>
          <t>K1.H2</t>
        </is>
      </c>
      <c r="M34" t="inlineStr">
        <is>
          <t>X1</t>
        </is>
      </c>
      <c r="N34" t="inlineStr">
        <is>
          <t>8:3</t>
        </is>
      </c>
    </row>
    <row r="35">
      <c r="A35" t="n">
        <v>34</v>
      </c>
      <c r="B35" t="inlineStr">
        <is>
          <t>34</t>
        </is>
      </c>
      <c r="C35" t="inlineStr">
        <is>
          <t>BN</t>
        </is>
      </c>
      <c r="D35" t="inlineStr">
        <is>
          <t>BN</t>
        </is>
      </c>
      <c r="E35">
        <f>A01+K1.H2-X1:8:4</f>
        <v/>
      </c>
      <c r="F35" t="inlineStr">
        <is>
          <t>A01</t>
        </is>
      </c>
      <c r="G35" t="inlineStr">
        <is>
          <t>K1.H2</t>
        </is>
      </c>
      <c r="H35" t="inlineStr">
        <is>
          <t>X1</t>
        </is>
      </c>
      <c r="I35" t="inlineStr">
        <is>
          <t>8:4</t>
        </is>
      </c>
      <c r="J35">
        <f>A01+K1.E1-E1:L</f>
        <v/>
      </c>
      <c r="K35" t="inlineStr">
        <is>
          <t>A01</t>
        </is>
      </c>
      <c r="L35" t="inlineStr">
        <is>
          <t>K1.E1</t>
        </is>
      </c>
      <c r="M35" t="inlineStr">
        <is>
          <t>E1</t>
        </is>
      </c>
      <c r="N35" t="inlineStr">
        <is>
          <t>L</t>
        </is>
      </c>
    </row>
    <row r="36">
      <c r="A36" t="n">
        <v>35</v>
      </c>
      <c r="B36" t="inlineStr">
        <is>
          <t>35</t>
        </is>
      </c>
      <c r="C36" t="inlineStr">
        <is>
          <t>GNYE</t>
        </is>
      </c>
      <c r="D36" t="inlineStr">
        <is>
          <t>GNYE</t>
        </is>
      </c>
      <c r="E36">
        <f>A01+K1.H2-X1:PE:1</f>
        <v/>
      </c>
      <c r="F36" t="inlineStr">
        <is>
          <t>A01</t>
        </is>
      </c>
      <c r="G36" t="inlineStr">
        <is>
          <t>K1.H2</t>
        </is>
      </c>
      <c r="H36" t="inlineStr">
        <is>
          <t>X1</t>
        </is>
      </c>
      <c r="I36" t="inlineStr">
        <is>
          <t>PE:1</t>
        </is>
      </c>
      <c r="J36">
        <f>A01+K1.E1-E1:PE</f>
        <v/>
      </c>
      <c r="K36" t="inlineStr">
        <is>
          <t>A01</t>
        </is>
      </c>
      <c r="L36" t="inlineStr">
        <is>
          <t>K1.E1</t>
        </is>
      </c>
      <c r="M36" t="inlineStr">
        <is>
          <t>E1</t>
        </is>
      </c>
      <c r="N36" t="inlineStr">
        <is>
          <t>PE</t>
        </is>
      </c>
    </row>
    <row r="37">
      <c r="A37" t="n">
        <v>36</v>
      </c>
      <c r="B37" t="inlineStr">
        <is>
          <t>36</t>
        </is>
      </c>
      <c r="C37" t="inlineStr">
        <is>
          <t>BU</t>
        </is>
      </c>
      <c r="D37" t="inlineStr">
        <is>
          <t>BU</t>
        </is>
      </c>
      <c r="E37">
        <f>A01+K1.H2-X1:9:4</f>
        <v/>
      </c>
      <c r="F37" t="inlineStr">
        <is>
          <t>A01</t>
        </is>
      </c>
      <c r="G37" t="inlineStr">
        <is>
          <t>K1.H2</t>
        </is>
      </c>
      <c r="H37" t="inlineStr">
        <is>
          <t>X1</t>
        </is>
      </c>
      <c r="I37" t="inlineStr">
        <is>
          <t>9:4</t>
        </is>
      </c>
      <c r="J37">
        <f>A01+K1.E1-E1:N</f>
        <v/>
      </c>
      <c r="K37" t="inlineStr">
        <is>
          <t>A01</t>
        </is>
      </c>
      <c r="L37" t="inlineStr">
        <is>
          <t>K1.E1</t>
        </is>
      </c>
      <c r="M37" t="inlineStr">
        <is>
          <t>E1</t>
        </is>
      </c>
      <c r="N37" t="inlineStr">
        <is>
          <t>N</t>
        </is>
      </c>
    </row>
    <row r="38">
      <c r="A38" t="n">
        <v>37</v>
      </c>
      <c r="B38" t="inlineStr">
        <is>
          <t>37</t>
        </is>
      </c>
      <c r="C38" t="inlineStr">
        <is>
          <t>BU</t>
        </is>
      </c>
      <c r="D38" t="inlineStr">
        <is>
          <t>BU</t>
        </is>
      </c>
      <c r="E38">
        <f>A02+K1.H2-X5:N:5</f>
        <v/>
      </c>
      <c r="F38" t="inlineStr">
        <is>
          <t>A02</t>
        </is>
      </c>
      <c r="G38" t="inlineStr">
        <is>
          <t>K1.H2</t>
        </is>
      </c>
      <c r="H38" t="inlineStr">
        <is>
          <t>X5</t>
        </is>
      </c>
      <c r="I38" t="inlineStr">
        <is>
          <t>N:5</t>
        </is>
      </c>
      <c r="J38">
        <f>A01+K1.H2-X1:9:3</f>
        <v/>
      </c>
      <c r="K38" t="inlineStr">
        <is>
          <t>A01</t>
        </is>
      </c>
      <c r="L38" t="inlineStr">
        <is>
          <t>K1.H2</t>
        </is>
      </c>
      <c r="M38" t="inlineStr">
        <is>
          <t>X1</t>
        </is>
      </c>
      <c r="N38" t="inlineStr">
        <is>
          <t>9:3</t>
        </is>
      </c>
    </row>
    <row r="39">
      <c r="A39" t="n">
        <v>38</v>
      </c>
      <c r="B39" t="inlineStr">
        <is>
          <t>38</t>
        </is>
      </c>
      <c r="C39" t="inlineStr">
        <is>
          <t>1</t>
        </is>
      </c>
      <c r="D39" t="inlineStr">
        <is>
          <t>1</t>
        </is>
      </c>
      <c r="E39">
        <f>A01+K1.H2-X1:13:4</f>
        <v/>
      </c>
      <c r="F39" t="inlineStr">
        <is>
          <t>A01</t>
        </is>
      </c>
      <c r="G39" t="inlineStr">
        <is>
          <t>K1.H2</t>
        </is>
      </c>
      <c r="H39" t="inlineStr">
        <is>
          <t>X1</t>
        </is>
      </c>
      <c r="I39" t="inlineStr">
        <is>
          <t>13:4</t>
        </is>
      </c>
      <c r="J39">
        <f>A02+K1.B1-A5:1</f>
        <v/>
      </c>
      <c r="K39" t="inlineStr">
        <is>
          <t>A02</t>
        </is>
      </c>
      <c r="L39" t="inlineStr">
        <is>
          <t>K1.B1</t>
        </is>
      </c>
      <c r="M39" t="inlineStr">
        <is>
          <t>A5</t>
        </is>
      </c>
      <c r="N39" t="inlineStr">
        <is>
          <t>1</t>
        </is>
      </c>
    </row>
    <row r="40">
      <c r="A40" t="n">
        <v>39</v>
      </c>
      <c r="B40" t="inlineStr">
        <is>
          <t>39</t>
        </is>
      </c>
      <c r="C40" t="inlineStr">
        <is>
          <t>BK</t>
        </is>
      </c>
      <c r="D40" t="inlineStr">
        <is>
          <t>BK</t>
        </is>
      </c>
      <c r="E40">
        <f>A01+K1.H2-X1:13:3</f>
        <v/>
      </c>
      <c r="F40" t="inlineStr">
        <is>
          <t>A01</t>
        </is>
      </c>
      <c r="G40" t="inlineStr">
        <is>
          <t>K1.H2</t>
        </is>
      </c>
      <c r="H40" t="inlineStr">
        <is>
          <t>X1</t>
        </is>
      </c>
      <c r="I40" t="inlineStr">
        <is>
          <t>13:3</t>
        </is>
      </c>
      <c r="J40">
        <f>A02+K1.H2-Q1:T1</f>
        <v/>
      </c>
      <c r="K40" t="inlineStr">
        <is>
          <t>A02</t>
        </is>
      </c>
      <c r="L40" t="inlineStr">
        <is>
          <t>K1.H2</t>
        </is>
      </c>
      <c r="M40" t="inlineStr">
        <is>
          <t>Q1</t>
        </is>
      </c>
      <c r="N40" t="inlineStr">
        <is>
          <t>T1</t>
        </is>
      </c>
    </row>
    <row r="41">
      <c r="A41" t="n">
        <v>40</v>
      </c>
      <c r="B41" t="inlineStr">
        <is>
          <t>40</t>
        </is>
      </c>
      <c r="C41" t="inlineStr">
        <is>
          <t>BK</t>
        </is>
      </c>
      <c r="D41" t="inlineStr">
        <is>
          <t>BK</t>
        </is>
      </c>
      <c r="E41">
        <f>A02+K1.H2-Q1:T1</f>
        <v/>
      </c>
      <c r="F41" t="inlineStr">
        <is>
          <t>A02</t>
        </is>
      </c>
      <c r="G41" t="inlineStr">
        <is>
          <t>K1.H2</t>
        </is>
      </c>
      <c r="H41" t="inlineStr">
        <is>
          <t>Q1</t>
        </is>
      </c>
      <c r="I41" t="inlineStr">
        <is>
          <t>T1</t>
        </is>
      </c>
      <c r="J41">
        <f>A02+K1.H1-G2:L1</f>
        <v/>
      </c>
      <c r="K41" t="inlineStr">
        <is>
          <t>A02</t>
        </is>
      </c>
      <c r="L41" t="inlineStr">
        <is>
          <t>K1.H1</t>
        </is>
      </c>
      <c r="M41" t="inlineStr">
        <is>
          <t>G2</t>
        </is>
      </c>
      <c r="N41" t="inlineStr">
        <is>
          <t>L1</t>
        </is>
      </c>
    </row>
    <row r="42">
      <c r="A42" t="n">
        <v>41</v>
      </c>
      <c r="B42" t="inlineStr">
        <is>
          <t>41</t>
        </is>
      </c>
      <c r="C42" t="inlineStr">
        <is>
          <t>2</t>
        </is>
      </c>
      <c r="D42" t="inlineStr">
        <is>
          <t>2</t>
        </is>
      </c>
      <c r="E42">
        <f>A01+K1.H2-X1:14:5</f>
        <v/>
      </c>
      <c r="F42" t="inlineStr">
        <is>
          <t>A01</t>
        </is>
      </c>
      <c r="G42" t="inlineStr">
        <is>
          <t>K1.H2</t>
        </is>
      </c>
      <c r="H42" t="inlineStr">
        <is>
          <t>X1</t>
        </is>
      </c>
      <c r="I42" t="inlineStr">
        <is>
          <t>14:5</t>
        </is>
      </c>
      <c r="J42">
        <f>A02+K1.B1-A5:2</f>
        <v/>
      </c>
      <c r="K42" t="inlineStr">
        <is>
          <t>A02</t>
        </is>
      </c>
      <c r="L42" t="inlineStr">
        <is>
          <t>K1.B1</t>
        </is>
      </c>
      <c r="M42" t="inlineStr">
        <is>
          <t>A5</t>
        </is>
      </c>
      <c r="N42" t="inlineStr">
        <is>
          <t>2</t>
        </is>
      </c>
    </row>
    <row r="43">
      <c r="A43" t="n">
        <v>42</v>
      </c>
      <c r="B43" t="inlineStr">
        <is>
          <t>42</t>
        </is>
      </c>
      <c r="C43" t="inlineStr">
        <is>
          <t>BK</t>
        </is>
      </c>
      <c r="D43" t="inlineStr">
        <is>
          <t>BK</t>
        </is>
      </c>
      <c r="E43">
        <f>A01+K1.H2-X1:14:2</f>
        <v/>
      </c>
      <c r="F43" t="inlineStr">
        <is>
          <t>A01</t>
        </is>
      </c>
      <c r="G43" t="inlineStr">
        <is>
          <t>K1.H2</t>
        </is>
      </c>
      <c r="H43" t="inlineStr">
        <is>
          <t>X1</t>
        </is>
      </c>
      <c r="I43" t="inlineStr">
        <is>
          <t>14:2</t>
        </is>
      </c>
      <c r="J43">
        <f>A02+K1.H2-Q1:T2</f>
        <v/>
      </c>
      <c r="K43" t="inlineStr">
        <is>
          <t>A02</t>
        </is>
      </c>
      <c r="L43" t="inlineStr">
        <is>
          <t>K1.H2</t>
        </is>
      </c>
      <c r="M43" t="inlineStr">
        <is>
          <t>Q1</t>
        </is>
      </c>
      <c r="N43" t="inlineStr">
        <is>
          <t>T2</t>
        </is>
      </c>
    </row>
    <row r="44">
      <c r="A44" t="n">
        <v>43</v>
      </c>
      <c r="B44" t="inlineStr">
        <is>
          <t>43</t>
        </is>
      </c>
      <c r="C44" t="inlineStr">
        <is>
          <t>BK</t>
        </is>
      </c>
      <c r="D44" t="inlineStr">
        <is>
          <t>BK</t>
        </is>
      </c>
      <c r="E44">
        <f>A02+K1.H2-Q1:T2</f>
        <v/>
      </c>
      <c r="F44" t="inlineStr">
        <is>
          <t>A02</t>
        </is>
      </c>
      <c r="G44" t="inlineStr">
        <is>
          <t>K1.H2</t>
        </is>
      </c>
      <c r="H44" t="inlineStr">
        <is>
          <t>Q1</t>
        </is>
      </c>
      <c r="I44" t="inlineStr">
        <is>
          <t>T2</t>
        </is>
      </c>
      <c r="J44">
        <f>A02+K1.H1-G2:L2</f>
        <v/>
      </c>
      <c r="K44" t="inlineStr">
        <is>
          <t>A02</t>
        </is>
      </c>
      <c r="L44" t="inlineStr">
        <is>
          <t>K1.H1</t>
        </is>
      </c>
      <c r="M44" t="inlineStr">
        <is>
          <t>G2</t>
        </is>
      </c>
      <c r="N44" t="inlineStr">
        <is>
          <t>L2</t>
        </is>
      </c>
    </row>
    <row r="45">
      <c r="A45" t="n">
        <v>44</v>
      </c>
      <c r="B45" t="inlineStr">
        <is>
          <t>44</t>
        </is>
      </c>
      <c r="C45" t="inlineStr">
        <is>
          <t>3</t>
        </is>
      </c>
      <c r="D45" t="inlineStr">
        <is>
          <t>3</t>
        </is>
      </c>
      <c r="E45">
        <f>A01+K1.H2-X1:15:4</f>
        <v/>
      </c>
      <c r="F45" t="inlineStr">
        <is>
          <t>A01</t>
        </is>
      </c>
      <c r="G45" t="inlineStr">
        <is>
          <t>K1.H2</t>
        </is>
      </c>
      <c r="H45" t="inlineStr">
        <is>
          <t>X1</t>
        </is>
      </c>
      <c r="I45" t="inlineStr">
        <is>
          <t>15:4</t>
        </is>
      </c>
      <c r="J45">
        <f>A02+K1.B1-A5:3</f>
        <v/>
      </c>
      <c r="K45" t="inlineStr">
        <is>
          <t>A02</t>
        </is>
      </c>
      <c r="L45" t="inlineStr">
        <is>
          <t>K1.B1</t>
        </is>
      </c>
      <c r="M45" t="inlineStr">
        <is>
          <t>A5</t>
        </is>
      </c>
      <c r="N45" t="inlineStr">
        <is>
          <t>3</t>
        </is>
      </c>
    </row>
    <row r="46">
      <c r="A46" t="n">
        <v>45</v>
      </c>
      <c r="B46" t="inlineStr">
        <is>
          <t>45</t>
        </is>
      </c>
      <c r="C46" t="inlineStr">
        <is>
          <t>BK</t>
        </is>
      </c>
      <c r="D46" t="inlineStr">
        <is>
          <t>BK</t>
        </is>
      </c>
      <c r="E46">
        <f>A01+K1.H2-X1:15:3</f>
        <v/>
      </c>
      <c r="F46" t="inlineStr">
        <is>
          <t>A01</t>
        </is>
      </c>
      <c r="G46" t="inlineStr">
        <is>
          <t>K1.H2</t>
        </is>
      </c>
      <c r="H46" t="inlineStr">
        <is>
          <t>X1</t>
        </is>
      </c>
      <c r="I46" t="inlineStr">
        <is>
          <t>15:3</t>
        </is>
      </c>
      <c r="J46">
        <f>A02+K1.H2-Q1:T3</f>
        <v/>
      </c>
      <c r="K46" t="inlineStr">
        <is>
          <t>A02</t>
        </is>
      </c>
      <c r="L46" t="inlineStr">
        <is>
          <t>K1.H2</t>
        </is>
      </c>
      <c r="M46" t="inlineStr">
        <is>
          <t>Q1</t>
        </is>
      </c>
      <c r="N46" t="inlineStr">
        <is>
          <t>T3</t>
        </is>
      </c>
    </row>
    <row r="47">
      <c r="A47" t="n">
        <v>46</v>
      </c>
      <c r="B47" t="inlineStr">
        <is>
          <t>46</t>
        </is>
      </c>
      <c r="C47" t="inlineStr">
        <is>
          <t>BK</t>
        </is>
      </c>
      <c r="D47" t="inlineStr">
        <is>
          <t>BK</t>
        </is>
      </c>
      <c r="E47">
        <f>A02+K1.H2-Q1:T3</f>
        <v/>
      </c>
      <c r="F47" t="inlineStr">
        <is>
          <t>A02</t>
        </is>
      </c>
      <c r="G47" t="inlineStr">
        <is>
          <t>K1.H2</t>
        </is>
      </c>
      <c r="H47" t="inlineStr">
        <is>
          <t>Q1</t>
        </is>
      </c>
      <c r="I47" t="inlineStr">
        <is>
          <t>T3</t>
        </is>
      </c>
      <c r="J47">
        <f>A02+K1.H1-G2:L3</f>
        <v/>
      </c>
      <c r="K47" t="inlineStr">
        <is>
          <t>A02</t>
        </is>
      </c>
      <c r="L47" t="inlineStr">
        <is>
          <t>K1.H1</t>
        </is>
      </c>
      <c r="M47" t="inlineStr">
        <is>
          <t>G2</t>
        </is>
      </c>
      <c r="N47" t="inlineStr">
        <is>
          <t>L3</t>
        </is>
      </c>
    </row>
    <row r="48">
      <c r="A48" t="n">
        <v>47</v>
      </c>
      <c r="B48" t="inlineStr">
        <is>
          <t>47</t>
        </is>
      </c>
      <c r="C48" t="inlineStr">
        <is>
          <t>4</t>
        </is>
      </c>
      <c r="D48" t="inlineStr">
        <is>
          <t>4</t>
        </is>
      </c>
      <c r="E48">
        <f>A01+K1.H2-X1:17:4</f>
        <v/>
      </c>
      <c r="F48" t="inlineStr">
        <is>
          <t>A01</t>
        </is>
      </c>
      <c r="G48" t="inlineStr">
        <is>
          <t>K1.H2</t>
        </is>
      </c>
      <c r="H48" t="inlineStr">
        <is>
          <t>X1</t>
        </is>
      </c>
      <c r="I48" t="inlineStr">
        <is>
          <t>17:4</t>
        </is>
      </c>
      <c r="J48">
        <f>A02+K1.B1-A5:4</f>
        <v/>
      </c>
      <c r="K48" t="inlineStr">
        <is>
          <t>A02</t>
        </is>
      </c>
      <c r="L48" t="inlineStr">
        <is>
          <t>K1.B1</t>
        </is>
      </c>
      <c r="M48" t="inlineStr">
        <is>
          <t>A5</t>
        </is>
      </c>
      <c r="N48" t="inlineStr">
        <is>
          <t>4</t>
        </is>
      </c>
    </row>
    <row r="49">
      <c r="A49" t="n">
        <v>48</v>
      </c>
      <c r="B49" t="inlineStr">
        <is>
          <t>48</t>
        </is>
      </c>
      <c r="C49" t="inlineStr">
        <is>
          <t>BU</t>
        </is>
      </c>
      <c r="D49" t="inlineStr">
        <is>
          <t>BU</t>
        </is>
      </c>
      <c r="E49">
        <f>A01+K1.H2-X1:16:5</f>
        <v/>
      </c>
      <c r="F49" t="inlineStr">
        <is>
          <t>A01</t>
        </is>
      </c>
      <c r="G49" t="inlineStr">
        <is>
          <t>K1.H2</t>
        </is>
      </c>
      <c r="H49" t="inlineStr">
        <is>
          <t>X1</t>
        </is>
      </c>
      <c r="I49" t="inlineStr">
        <is>
          <t>16:5</t>
        </is>
      </c>
      <c r="J49">
        <f>A01+K1.H2-X1:17:3</f>
        <v/>
      </c>
      <c r="K49" t="inlineStr">
        <is>
          <t>A01</t>
        </is>
      </c>
      <c r="L49" t="inlineStr">
        <is>
          <t>K1.H2</t>
        </is>
      </c>
      <c r="M49" t="inlineStr">
        <is>
          <t>X1</t>
        </is>
      </c>
      <c r="N49" t="inlineStr">
        <is>
          <t>17:3</t>
        </is>
      </c>
    </row>
    <row r="50">
      <c r="A50" t="n">
        <v>49</v>
      </c>
      <c r="B50" t="inlineStr">
        <is>
          <t>49</t>
        </is>
      </c>
      <c r="C50" t="inlineStr">
        <is>
          <t>5</t>
        </is>
      </c>
      <c r="D50" t="inlineStr">
        <is>
          <t>5</t>
        </is>
      </c>
      <c r="E50">
        <f>A01+K1.H2-X1:18:5</f>
        <v/>
      </c>
      <c r="F50" t="inlineStr">
        <is>
          <t>A01</t>
        </is>
      </c>
      <c r="G50" t="inlineStr">
        <is>
          <t>K1.H2</t>
        </is>
      </c>
      <c r="H50" t="inlineStr">
        <is>
          <t>X1</t>
        </is>
      </c>
      <c r="I50" t="inlineStr">
        <is>
          <t>18:5</t>
        </is>
      </c>
      <c r="J50">
        <f>A02+K1.B1-A5:5</f>
        <v/>
      </c>
      <c r="K50" t="inlineStr">
        <is>
          <t>A02</t>
        </is>
      </c>
      <c r="L50" t="inlineStr">
        <is>
          <t>K1.B1</t>
        </is>
      </c>
      <c r="M50" t="inlineStr">
        <is>
          <t>A5</t>
        </is>
      </c>
      <c r="N50" t="inlineStr">
        <is>
          <t>5</t>
        </is>
      </c>
    </row>
    <row r="51">
      <c r="A51" t="n">
        <v>50</v>
      </c>
      <c r="B51" t="inlineStr">
        <is>
          <t>50</t>
        </is>
      </c>
      <c r="C51" t="inlineStr">
        <is>
          <t>BK</t>
        </is>
      </c>
      <c r="D51" t="inlineStr">
        <is>
          <t>BK</t>
        </is>
      </c>
      <c r="E51">
        <f>A01+K1.H2-T1:-L1i</f>
        <v/>
      </c>
      <c r="F51" t="inlineStr">
        <is>
          <t>A01</t>
        </is>
      </c>
      <c r="G51" t="inlineStr">
        <is>
          <t>K1.H2</t>
        </is>
      </c>
      <c r="H51" t="inlineStr">
        <is>
          <t>T1</t>
        </is>
      </c>
      <c r="I51" t="inlineStr">
        <is>
          <t>-L1i</t>
        </is>
      </c>
      <c r="J51">
        <f>A01+K1.H2-X1:18:2</f>
        <v/>
      </c>
      <c r="K51" t="inlineStr">
        <is>
          <t>A01</t>
        </is>
      </c>
      <c r="L51" t="inlineStr">
        <is>
          <t>K1.H2</t>
        </is>
      </c>
      <c r="M51" t="inlineStr">
        <is>
          <t>X1</t>
        </is>
      </c>
      <c r="N51" t="inlineStr">
        <is>
          <t>18:2</t>
        </is>
      </c>
    </row>
    <row r="52">
      <c r="A52" t="n">
        <v>51</v>
      </c>
      <c r="B52" t="inlineStr">
        <is>
          <t>51</t>
        </is>
      </c>
      <c r="C52" t="inlineStr">
        <is>
          <t>BU</t>
        </is>
      </c>
      <c r="D52" t="inlineStr">
        <is>
          <t>BU</t>
        </is>
      </c>
      <c r="E52">
        <f>A01+K1.H2-T1:-L1k</f>
        <v/>
      </c>
      <c r="F52" t="inlineStr">
        <is>
          <t>A01</t>
        </is>
      </c>
      <c r="G52" t="inlineStr">
        <is>
          <t>K1.H2</t>
        </is>
      </c>
      <c r="H52" t="inlineStr">
        <is>
          <t>T1</t>
        </is>
      </c>
      <c r="I52" t="inlineStr">
        <is>
          <t>-L1k</t>
        </is>
      </c>
      <c r="J52">
        <f>A01+K1.H2-T1:-L2k</f>
        <v/>
      </c>
      <c r="K52" t="inlineStr">
        <is>
          <t>A01</t>
        </is>
      </c>
      <c r="L52" t="inlineStr">
        <is>
          <t>K1.H2</t>
        </is>
      </c>
      <c r="M52" t="inlineStr">
        <is>
          <t>T1</t>
        </is>
      </c>
      <c r="N52" t="inlineStr">
        <is>
          <t>-L2k</t>
        </is>
      </c>
    </row>
    <row r="53">
      <c r="A53" t="n">
        <v>52</v>
      </c>
      <c r="B53" t="inlineStr">
        <is>
          <t>52</t>
        </is>
      </c>
      <c r="C53" t="inlineStr">
        <is>
          <t>BU</t>
        </is>
      </c>
      <c r="D53" t="inlineStr">
        <is>
          <t>BU</t>
        </is>
      </c>
      <c r="E53">
        <f>A01+K1.H2-T1:-L2k</f>
        <v/>
      </c>
      <c r="F53" t="inlineStr">
        <is>
          <t>A01</t>
        </is>
      </c>
      <c r="G53" t="inlineStr">
        <is>
          <t>K1.H2</t>
        </is>
      </c>
      <c r="H53" t="inlineStr">
        <is>
          <t>T1</t>
        </is>
      </c>
      <c r="I53" t="inlineStr">
        <is>
          <t>-L2k</t>
        </is>
      </c>
      <c r="J53">
        <f>A01+K1.H2-T1:-L3k</f>
        <v/>
      </c>
      <c r="K53" t="inlineStr">
        <is>
          <t>A01</t>
        </is>
      </c>
      <c r="L53" t="inlineStr">
        <is>
          <t>K1.H2</t>
        </is>
      </c>
      <c r="M53" t="inlineStr">
        <is>
          <t>T1</t>
        </is>
      </c>
      <c r="N53" t="inlineStr">
        <is>
          <t>-L3k</t>
        </is>
      </c>
    </row>
    <row r="54">
      <c r="A54" t="n">
        <v>53</v>
      </c>
      <c r="B54" t="inlineStr">
        <is>
          <t>53</t>
        </is>
      </c>
      <c r="C54" t="inlineStr">
        <is>
          <t>BU</t>
        </is>
      </c>
      <c r="D54" t="inlineStr">
        <is>
          <t>BU</t>
        </is>
      </c>
      <c r="E54">
        <f>A01+K1.H2-T1:-L3k</f>
        <v/>
      </c>
      <c r="F54" t="inlineStr">
        <is>
          <t>A01</t>
        </is>
      </c>
      <c r="G54" t="inlineStr">
        <is>
          <t>K1.H2</t>
        </is>
      </c>
      <c r="H54" t="inlineStr">
        <is>
          <t>T1</t>
        </is>
      </c>
      <c r="I54" t="inlineStr">
        <is>
          <t>-L3k</t>
        </is>
      </c>
      <c r="J54">
        <f>A01+K1.H2-X1:21:3</f>
        <v/>
      </c>
      <c r="K54" t="inlineStr">
        <is>
          <t>A01</t>
        </is>
      </c>
      <c r="L54" t="inlineStr">
        <is>
          <t>K1.H2</t>
        </is>
      </c>
      <c r="M54" t="inlineStr">
        <is>
          <t>X1</t>
        </is>
      </c>
      <c r="N54" t="inlineStr">
        <is>
          <t>21:3</t>
        </is>
      </c>
    </row>
    <row r="55">
      <c r="A55" t="n">
        <v>54</v>
      </c>
      <c r="B55" t="inlineStr">
        <is>
          <t>54</t>
        </is>
      </c>
      <c r="C55" t="inlineStr">
        <is>
          <t>6</t>
        </is>
      </c>
      <c r="D55" t="inlineStr">
        <is>
          <t>6</t>
        </is>
      </c>
      <c r="E55">
        <f>A01+K1.H2-X1:19:4</f>
        <v/>
      </c>
      <c r="F55" t="inlineStr">
        <is>
          <t>A01</t>
        </is>
      </c>
      <c r="G55" t="inlineStr">
        <is>
          <t>K1.H2</t>
        </is>
      </c>
      <c r="H55" t="inlineStr">
        <is>
          <t>X1</t>
        </is>
      </c>
      <c r="I55" t="inlineStr">
        <is>
          <t>19:4</t>
        </is>
      </c>
      <c r="J55">
        <f>A02+K1.B1-A5:6</f>
        <v/>
      </c>
      <c r="K55" t="inlineStr">
        <is>
          <t>A02</t>
        </is>
      </c>
      <c r="L55" t="inlineStr">
        <is>
          <t>K1.B1</t>
        </is>
      </c>
      <c r="M55" t="inlineStr">
        <is>
          <t>A5</t>
        </is>
      </c>
      <c r="N55" t="inlineStr">
        <is>
          <t>6</t>
        </is>
      </c>
    </row>
    <row r="56">
      <c r="A56" t="n">
        <v>55</v>
      </c>
      <c r="B56" t="inlineStr">
        <is>
          <t>55</t>
        </is>
      </c>
      <c r="C56" t="inlineStr">
        <is>
          <t>BK</t>
        </is>
      </c>
      <c r="D56" t="inlineStr">
        <is>
          <t>BK</t>
        </is>
      </c>
      <c r="E56">
        <f>A01+K1.H2-T1:-L2i</f>
        <v/>
      </c>
      <c r="F56" t="inlineStr">
        <is>
          <t>A01</t>
        </is>
      </c>
      <c r="G56" t="inlineStr">
        <is>
          <t>K1.H2</t>
        </is>
      </c>
      <c r="H56" t="inlineStr">
        <is>
          <t>T1</t>
        </is>
      </c>
      <c r="I56" t="inlineStr">
        <is>
          <t>-L2i</t>
        </is>
      </c>
      <c r="J56">
        <f>A01+K1.H2-X1:19:3</f>
        <v/>
      </c>
      <c r="K56" t="inlineStr">
        <is>
          <t>A01</t>
        </is>
      </c>
      <c r="L56" t="inlineStr">
        <is>
          <t>K1.H2</t>
        </is>
      </c>
      <c r="M56" t="inlineStr">
        <is>
          <t>X1</t>
        </is>
      </c>
      <c r="N56" t="inlineStr">
        <is>
          <t>19:3</t>
        </is>
      </c>
    </row>
    <row r="57">
      <c r="A57" t="n">
        <v>56</v>
      </c>
      <c r="B57" t="inlineStr">
        <is>
          <t>56</t>
        </is>
      </c>
      <c r="C57" t="inlineStr">
        <is>
          <t>7</t>
        </is>
      </c>
      <c r="D57" t="inlineStr">
        <is>
          <t>7</t>
        </is>
      </c>
      <c r="E57">
        <f>A01+K1.H2-X1:20:5</f>
        <v/>
      </c>
      <c r="F57" t="inlineStr">
        <is>
          <t>A01</t>
        </is>
      </c>
      <c r="G57" t="inlineStr">
        <is>
          <t>K1.H2</t>
        </is>
      </c>
      <c r="H57" t="inlineStr">
        <is>
          <t>X1</t>
        </is>
      </c>
      <c r="I57" t="inlineStr">
        <is>
          <t>20:5</t>
        </is>
      </c>
      <c r="J57">
        <f>A02+K1.B1-A5:7</f>
        <v/>
      </c>
      <c r="K57" t="inlineStr">
        <is>
          <t>A02</t>
        </is>
      </c>
      <c r="L57" t="inlineStr">
        <is>
          <t>K1.B1</t>
        </is>
      </c>
      <c r="M57" t="inlineStr">
        <is>
          <t>A5</t>
        </is>
      </c>
      <c r="N57" t="inlineStr">
        <is>
          <t>7</t>
        </is>
      </c>
    </row>
    <row r="58">
      <c r="A58" t="n">
        <v>57</v>
      </c>
      <c r="B58" t="inlineStr">
        <is>
          <t>57</t>
        </is>
      </c>
      <c r="C58" t="inlineStr">
        <is>
          <t>BK</t>
        </is>
      </c>
      <c r="D58" t="inlineStr">
        <is>
          <t>BK</t>
        </is>
      </c>
      <c r="E58">
        <f>A01+K1.H2-T1:-L3i</f>
        <v/>
      </c>
      <c r="F58" t="inlineStr">
        <is>
          <t>A01</t>
        </is>
      </c>
      <c r="G58" t="inlineStr">
        <is>
          <t>K1.H2</t>
        </is>
      </c>
      <c r="H58" t="inlineStr">
        <is>
          <t>T1</t>
        </is>
      </c>
      <c r="I58" t="inlineStr">
        <is>
          <t>-L3i</t>
        </is>
      </c>
      <c r="J58">
        <f>A01+K1.H2-X1:20:2</f>
        <v/>
      </c>
      <c r="K58" t="inlineStr">
        <is>
          <t>A01</t>
        </is>
      </c>
      <c r="L58" t="inlineStr">
        <is>
          <t>K1.H2</t>
        </is>
      </c>
      <c r="M58" t="inlineStr">
        <is>
          <t>X1</t>
        </is>
      </c>
      <c r="N58" t="inlineStr">
        <is>
          <t>20:2</t>
        </is>
      </c>
    </row>
    <row r="59">
      <c r="A59" t="n">
        <v>58</v>
      </c>
      <c r="B59" t="inlineStr">
        <is>
          <t>58</t>
        </is>
      </c>
      <c r="C59" t="inlineStr">
        <is>
          <t>8</t>
        </is>
      </c>
      <c r="D59" t="inlineStr">
        <is>
          <t>8</t>
        </is>
      </c>
      <c r="E59">
        <f>A01+K1.H2-X1:21:4</f>
        <v/>
      </c>
      <c r="F59" t="inlineStr">
        <is>
          <t>A01</t>
        </is>
      </c>
      <c r="G59" t="inlineStr">
        <is>
          <t>K1.H2</t>
        </is>
      </c>
      <c r="H59" t="inlineStr">
        <is>
          <t>X1</t>
        </is>
      </c>
      <c r="I59" t="inlineStr">
        <is>
          <t>21:4</t>
        </is>
      </c>
      <c r="J59">
        <f>A02+K1.B1-A5:8</f>
        <v/>
      </c>
      <c r="K59" t="inlineStr">
        <is>
          <t>A02</t>
        </is>
      </c>
      <c r="L59" t="inlineStr">
        <is>
          <t>K1.B1</t>
        </is>
      </c>
      <c r="M59" t="inlineStr">
        <is>
          <t>A5</t>
        </is>
      </c>
      <c r="N59" t="inlineStr">
        <is>
          <t>8</t>
        </is>
      </c>
    </row>
    <row r="60">
      <c r="A60" t="n">
        <v>59</v>
      </c>
      <c r="B60" t="inlineStr">
        <is>
          <t>59</t>
        </is>
      </c>
      <c r="C60" t="inlineStr">
        <is>
          <t>BU</t>
        </is>
      </c>
      <c r="D60" t="inlineStr">
        <is>
          <t>BU</t>
        </is>
      </c>
      <c r="E60">
        <f>A01+K1.H2-K1:A2</f>
        <v/>
      </c>
      <c r="F60" t="inlineStr">
        <is>
          <t>A01</t>
        </is>
      </c>
      <c r="G60" t="inlineStr">
        <is>
          <t>K1.H2</t>
        </is>
      </c>
      <c r="H60" t="inlineStr">
        <is>
          <t>K1</t>
        </is>
      </c>
      <c r="I60" t="inlineStr">
        <is>
          <t>A2</t>
        </is>
      </c>
      <c r="J60">
        <f>A02+K1.B1-W5(-P2):P2:1</f>
        <v/>
      </c>
      <c r="K60" t="inlineStr">
        <is>
          <t>A02</t>
        </is>
      </c>
      <c r="L60" t="inlineStr">
        <is>
          <t>K1.B1</t>
        </is>
      </c>
      <c r="M60" t="inlineStr">
        <is>
          <t>W5(-P2)</t>
        </is>
      </c>
      <c r="N60" t="inlineStr">
        <is>
          <t>P2:1</t>
        </is>
      </c>
    </row>
    <row r="61">
      <c r="A61" t="n">
        <v>60</v>
      </c>
      <c r="B61" t="inlineStr">
        <is>
          <t>60</t>
        </is>
      </c>
      <c r="C61" t="inlineStr">
        <is>
          <t>BU</t>
        </is>
      </c>
      <c r="D61" t="inlineStr">
        <is>
          <t>BU</t>
        </is>
      </c>
      <c r="E61">
        <f>A02+K1.B1-K20:34</f>
        <v/>
      </c>
      <c r="F61" t="inlineStr">
        <is>
          <t>A02</t>
        </is>
      </c>
      <c r="G61" t="inlineStr">
        <is>
          <t>K1.B1</t>
        </is>
      </c>
      <c r="H61" t="inlineStr">
        <is>
          <t>K20</t>
        </is>
      </c>
      <c r="I61" t="inlineStr">
        <is>
          <t>34</t>
        </is>
      </c>
      <c r="J61">
        <f>A01+K1.H2-K1:A1</f>
        <v/>
      </c>
      <c r="K61" t="inlineStr">
        <is>
          <t>A01</t>
        </is>
      </c>
      <c r="L61" t="inlineStr">
        <is>
          <t>K1.H2</t>
        </is>
      </c>
      <c r="M61" t="inlineStr">
        <is>
          <t>K1</t>
        </is>
      </c>
      <c r="N61" t="inlineStr">
        <is>
          <t>A1</t>
        </is>
      </c>
    </row>
    <row r="62">
      <c r="A62" t="n">
        <v>61</v>
      </c>
      <c r="B62" t="inlineStr">
        <is>
          <t>61</t>
        </is>
      </c>
      <c r="C62" t="inlineStr">
        <is>
          <t>BU</t>
        </is>
      </c>
      <c r="D62" t="inlineStr">
        <is>
          <t>BU</t>
        </is>
      </c>
      <c r="E62">
        <f>F01+K1.B1-K1:64</f>
        <v/>
      </c>
      <c r="F62" t="inlineStr">
        <is>
          <t>F01</t>
        </is>
      </c>
      <c r="G62" t="inlineStr">
        <is>
          <t>K1.B1</t>
        </is>
      </c>
      <c r="H62" t="inlineStr">
        <is>
          <t>K1</t>
        </is>
      </c>
      <c r="I62" t="inlineStr">
        <is>
          <t>64</t>
        </is>
      </c>
      <c r="J62">
        <f>A02+K1.B1-K20:33</f>
        <v/>
      </c>
      <c r="K62" t="inlineStr">
        <is>
          <t>A02</t>
        </is>
      </c>
      <c r="L62" t="inlineStr">
        <is>
          <t>K1.B1</t>
        </is>
      </c>
      <c r="M62" t="inlineStr">
        <is>
          <t>K20</t>
        </is>
      </c>
      <c r="N62" t="inlineStr">
        <is>
          <t>33</t>
        </is>
      </c>
    </row>
    <row r="63">
      <c r="A63" t="n">
        <v>62</v>
      </c>
      <c r="B63" t="inlineStr">
        <is>
          <t>62</t>
        </is>
      </c>
      <c r="C63" t="inlineStr">
        <is>
          <t>BU</t>
        </is>
      </c>
      <c r="D63" t="inlineStr">
        <is>
          <t>BU</t>
        </is>
      </c>
      <c r="E63">
        <f>A02+K1.B1-W5(-P1):P1:1</f>
        <v/>
      </c>
      <c r="F63" t="inlineStr">
        <is>
          <t>A02</t>
        </is>
      </c>
      <c r="G63" t="inlineStr">
        <is>
          <t>K1.B1</t>
        </is>
      </c>
      <c r="H63" t="inlineStr">
        <is>
          <t>W5(-P1)</t>
        </is>
      </c>
      <c r="I63" t="inlineStr">
        <is>
          <t>P1:1</t>
        </is>
      </c>
      <c r="J63">
        <f>F01+K1.B1-K1:63</f>
        <v/>
      </c>
      <c r="K63" t="inlineStr">
        <is>
          <t>F01</t>
        </is>
      </c>
      <c r="L63" t="inlineStr">
        <is>
          <t>K1.B1</t>
        </is>
      </c>
      <c r="M63" t="inlineStr">
        <is>
          <t>K1</t>
        </is>
      </c>
      <c r="N63" t="inlineStr">
        <is>
          <t>63</t>
        </is>
      </c>
    </row>
    <row r="64">
      <c r="A64" t="n">
        <v>63</v>
      </c>
      <c r="B64" t="inlineStr">
        <is>
          <t>63</t>
        </is>
      </c>
      <c r="C64" t="inlineStr">
        <is>
          <t>BU</t>
        </is>
      </c>
      <c r="D64" t="inlineStr">
        <is>
          <t>BU</t>
        </is>
      </c>
      <c r="E64">
        <f>A01+K1.H2-K1:14</f>
        <v/>
      </c>
      <c r="F64" t="inlineStr">
        <is>
          <t>A01</t>
        </is>
      </c>
      <c r="G64" t="inlineStr">
        <is>
          <t>K1.H2</t>
        </is>
      </c>
      <c r="H64" t="inlineStr">
        <is>
          <t>K1</t>
        </is>
      </c>
      <c r="I64" t="inlineStr">
        <is>
          <t>14</t>
        </is>
      </c>
      <c r="J64">
        <f>Q01+K1.H2-Q1:13</f>
        <v/>
      </c>
      <c r="K64" t="inlineStr">
        <is>
          <t>Q01</t>
        </is>
      </c>
      <c r="L64" t="inlineStr">
        <is>
          <t>K1.H2</t>
        </is>
      </c>
      <c r="M64" t="inlineStr">
        <is>
          <t>Q1</t>
        </is>
      </c>
      <c r="N64" t="inlineStr">
        <is>
          <t>13</t>
        </is>
      </c>
    </row>
    <row r="65">
      <c r="A65" t="n">
        <v>64</v>
      </c>
      <c r="B65" t="inlineStr">
        <is>
          <t>64</t>
        </is>
      </c>
      <c r="C65" t="inlineStr">
        <is>
          <t>BU</t>
        </is>
      </c>
      <c r="D65" t="inlineStr">
        <is>
          <t>BU</t>
        </is>
      </c>
      <c r="E65">
        <f>A01+K1.H2-K1:14</f>
        <v/>
      </c>
      <c r="F65" t="inlineStr">
        <is>
          <t>A01</t>
        </is>
      </c>
      <c r="G65" t="inlineStr">
        <is>
          <t>K1.H2</t>
        </is>
      </c>
      <c r="H65" t="inlineStr">
        <is>
          <t>K1</t>
        </is>
      </c>
      <c r="I65" t="inlineStr">
        <is>
          <t>14</t>
        </is>
      </c>
      <c r="J65">
        <f>Q15+K1.H2-F11:14</f>
        <v/>
      </c>
      <c r="K65" t="inlineStr">
        <is>
          <t>Q15</t>
        </is>
      </c>
      <c r="L65" t="inlineStr">
        <is>
          <t>K1.H2</t>
        </is>
      </c>
      <c r="M65" t="inlineStr">
        <is>
          <t>F11</t>
        </is>
      </c>
      <c r="N65" t="inlineStr">
        <is>
          <t>14</t>
        </is>
      </c>
    </row>
    <row r="66">
      <c r="A66" t="n">
        <v>65</v>
      </c>
      <c r="B66" t="inlineStr">
        <is>
          <t>65</t>
        </is>
      </c>
      <c r="C66" t="inlineStr">
        <is>
          <t>BU</t>
        </is>
      </c>
      <c r="D66" t="inlineStr">
        <is>
          <t>BU</t>
        </is>
      </c>
      <c r="E66">
        <f>A01+K1.H2-K1:14</f>
        <v/>
      </c>
      <c r="F66" t="inlineStr">
        <is>
          <t>A01</t>
        </is>
      </c>
      <c r="G66" t="inlineStr">
        <is>
          <t>K1.H2</t>
        </is>
      </c>
      <c r="H66" t="inlineStr">
        <is>
          <t>K1</t>
        </is>
      </c>
      <c r="I66" t="inlineStr">
        <is>
          <t>14</t>
        </is>
      </c>
      <c r="J66">
        <f>Q15+K1.H2-F12:13</f>
        <v/>
      </c>
      <c r="K66" t="inlineStr">
        <is>
          <t>Q15</t>
        </is>
      </c>
      <c r="L66" t="inlineStr">
        <is>
          <t>K1.H2</t>
        </is>
      </c>
      <c r="M66" t="inlineStr">
        <is>
          <t>F12</t>
        </is>
      </c>
      <c r="N66" t="inlineStr">
        <is>
          <t>13</t>
        </is>
      </c>
    </row>
    <row r="67">
      <c r="A67" t="n">
        <v>66</v>
      </c>
      <c r="B67" t="inlineStr">
        <is>
          <t>66</t>
        </is>
      </c>
      <c r="C67" t="inlineStr">
        <is>
          <t>BU</t>
        </is>
      </c>
      <c r="D67" t="inlineStr">
        <is>
          <t>BU</t>
        </is>
      </c>
      <c r="E67">
        <f>A01+K1.H2-K1:14</f>
        <v/>
      </c>
      <c r="F67" t="inlineStr">
        <is>
          <t>A01</t>
        </is>
      </c>
      <c r="G67" t="inlineStr">
        <is>
          <t>K1.H2</t>
        </is>
      </c>
      <c r="H67" t="inlineStr">
        <is>
          <t>K1</t>
        </is>
      </c>
      <c r="I67" t="inlineStr">
        <is>
          <t>14</t>
        </is>
      </c>
      <c r="J67">
        <f>Q15+K1.H2-F13:13</f>
        <v/>
      </c>
      <c r="K67" t="inlineStr">
        <is>
          <t>Q15</t>
        </is>
      </c>
      <c r="L67" t="inlineStr">
        <is>
          <t>K1.H2</t>
        </is>
      </c>
      <c r="M67" t="inlineStr">
        <is>
          <t>F13</t>
        </is>
      </c>
      <c r="N67" t="inlineStr">
        <is>
          <t>13</t>
        </is>
      </c>
    </row>
    <row r="68">
      <c r="A68" t="n">
        <v>67</v>
      </c>
      <c r="B68" t="inlineStr">
        <is>
          <t>67</t>
        </is>
      </c>
      <c r="C68" t="inlineStr">
        <is>
          <t>BU</t>
        </is>
      </c>
      <c r="D68" t="inlineStr">
        <is>
          <t>BU</t>
        </is>
      </c>
      <c r="E68">
        <f>A01+K1.H2-K1:14</f>
        <v/>
      </c>
      <c r="F68" t="inlineStr">
        <is>
          <t>A01</t>
        </is>
      </c>
      <c r="G68" t="inlineStr">
        <is>
          <t>K1.H2</t>
        </is>
      </c>
      <c r="H68" t="inlineStr">
        <is>
          <t>K1</t>
        </is>
      </c>
      <c r="I68" t="inlineStr">
        <is>
          <t>14</t>
        </is>
      </c>
      <c r="J68">
        <f>Q15+K1.H2-F14:14</f>
        <v/>
      </c>
      <c r="K68" t="inlineStr">
        <is>
          <t>Q15</t>
        </is>
      </c>
      <c r="L68" t="inlineStr">
        <is>
          <t>K1.H2</t>
        </is>
      </c>
      <c r="M68" t="inlineStr">
        <is>
          <t>F14</t>
        </is>
      </c>
      <c r="N68" t="inlineStr">
        <is>
          <t>14</t>
        </is>
      </c>
    </row>
    <row r="69">
      <c r="A69" t="n">
        <v>68</v>
      </c>
      <c r="B69" t="inlineStr">
        <is>
          <t>68</t>
        </is>
      </c>
      <c r="C69" t="inlineStr">
        <is>
          <t>BU</t>
        </is>
      </c>
      <c r="D69" t="inlineStr">
        <is>
          <t>BU</t>
        </is>
      </c>
      <c r="E69">
        <f>A01+K1.H2-K1:14</f>
        <v/>
      </c>
      <c r="F69" t="inlineStr">
        <is>
          <t>A01</t>
        </is>
      </c>
      <c r="G69" t="inlineStr">
        <is>
          <t>K1.H2</t>
        </is>
      </c>
      <c r="H69" t="inlineStr">
        <is>
          <t>K1</t>
        </is>
      </c>
      <c r="I69" t="inlineStr">
        <is>
          <t>14</t>
        </is>
      </c>
      <c r="J69">
        <f>Q15+K1.H2-F15:13</f>
        <v/>
      </c>
      <c r="K69" t="inlineStr">
        <is>
          <t>Q15</t>
        </is>
      </c>
      <c r="L69" t="inlineStr">
        <is>
          <t>K1.H2</t>
        </is>
      </c>
      <c r="M69" t="inlineStr">
        <is>
          <t>F15</t>
        </is>
      </c>
      <c r="N69" t="inlineStr">
        <is>
          <t>13</t>
        </is>
      </c>
    </row>
    <row r="70">
      <c r="A70" t="n">
        <v>69</v>
      </c>
      <c r="B70" t="inlineStr">
        <is>
          <t>69</t>
        </is>
      </c>
      <c r="C70" t="inlineStr">
        <is>
          <t>BU</t>
        </is>
      </c>
      <c r="D70" t="inlineStr">
        <is>
          <t>BU</t>
        </is>
      </c>
      <c r="E70">
        <f>A01+K1.H2-K1:14</f>
        <v/>
      </c>
      <c r="F70" t="inlineStr">
        <is>
          <t>A01</t>
        </is>
      </c>
      <c r="G70" t="inlineStr">
        <is>
          <t>K1.H2</t>
        </is>
      </c>
      <c r="H70" t="inlineStr">
        <is>
          <t>K1</t>
        </is>
      </c>
      <c r="I70" t="inlineStr">
        <is>
          <t>14</t>
        </is>
      </c>
      <c r="J70">
        <f>Q15+K1.H2-F16:13</f>
        <v/>
      </c>
      <c r="K70" t="inlineStr">
        <is>
          <t>Q15</t>
        </is>
      </c>
      <c r="L70" t="inlineStr">
        <is>
          <t>K1.H2</t>
        </is>
      </c>
      <c r="M70" t="inlineStr">
        <is>
          <t>F16</t>
        </is>
      </c>
      <c r="N70" t="inlineStr">
        <is>
          <t>13</t>
        </is>
      </c>
    </row>
    <row r="71">
      <c r="A71" t="n">
        <v>70</v>
      </c>
      <c r="B71" t="inlineStr">
        <is>
          <t>70</t>
        </is>
      </c>
      <c r="C71" t="inlineStr">
        <is>
          <t>BU</t>
        </is>
      </c>
      <c r="D71" t="inlineStr">
        <is>
          <t>BU</t>
        </is>
      </c>
      <c r="E71">
        <f>A01+K1.H2-K1:14</f>
        <v/>
      </c>
      <c r="F71" t="inlineStr">
        <is>
          <t>A01</t>
        </is>
      </c>
      <c r="G71" t="inlineStr">
        <is>
          <t>K1.H2</t>
        </is>
      </c>
      <c r="H71" t="inlineStr">
        <is>
          <t>K1</t>
        </is>
      </c>
      <c r="I71" t="inlineStr">
        <is>
          <t>14</t>
        </is>
      </c>
      <c r="J71">
        <f>S02+K1.H2-Q4:13</f>
        <v/>
      </c>
      <c r="K71" t="inlineStr">
        <is>
          <t>S02</t>
        </is>
      </c>
      <c r="L71" t="inlineStr">
        <is>
          <t>K1.H2</t>
        </is>
      </c>
      <c r="M71" t="inlineStr">
        <is>
          <t>Q4</t>
        </is>
      </c>
      <c r="N71" t="inlineStr">
        <is>
          <t>13</t>
        </is>
      </c>
    </row>
    <row r="72">
      <c r="A72" t="n">
        <v>71</v>
      </c>
      <c r="B72" t="inlineStr">
        <is>
          <t>71</t>
        </is>
      </c>
      <c r="C72" t="inlineStr">
        <is>
          <t>BU</t>
        </is>
      </c>
      <c r="D72" t="inlineStr">
        <is>
          <t>BU</t>
        </is>
      </c>
      <c r="E72">
        <f>A01+K1.H2-K1:14</f>
        <v/>
      </c>
      <c r="F72" t="inlineStr">
        <is>
          <t>A01</t>
        </is>
      </c>
      <c r="G72" t="inlineStr">
        <is>
          <t>K1.H2</t>
        </is>
      </c>
      <c r="H72" t="inlineStr">
        <is>
          <t>K1</t>
        </is>
      </c>
      <c r="I72" t="inlineStr">
        <is>
          <t>14</t>
        </is>
      </c>
      <c r="J72">
        <f>Q05+K1.H2-Q1:1.13</f>
        <v/>
      </c>
      <c r="K72" t="inlineStr">
        <is>
          <t>Q05</t>
        </is>
      </c>
      <c r="L72" t="inlineStr">
        <is>
          <t>K1.H2</t>
        </is>
      </c>
      <c r="M72" t="inlineStr">
        <is>
          <t>Q1</t>
        </is>
      </c>
      <c r="N72" t="inlineStr">
        <is>
          <t>1.13</t>
        </is>
      </c>
    </row>
    <row r="73">
      <c r="A73" t="n">
        <v>72</v>
      </c>
      <c r="B73" t="inlineStr">
        <is>
          <t>72</t>
        </is>
      </c>
      <c r="C73" t="inlineStr">
        <is>
          <t>BU</t>
        </is>
      </c>
      <c r="D73" t="inlineStr">
        <is>
          <t>BU</t>
        </is>
      </c>
      <c r="E73">
        <f>A02+K1.B1-W5(-P1):P1:1</f>
        <v/>
      </c>
      <c r="F73" t="inlineStr">
        <is>
          <t>A02</t>
        </is>
      </c>
      <c r="G73" t="inlineStr">
        <is>
          <t>K1.B1</t>
        </is>
      </c>
      <c r="H73" t="inlineStr">
        <is>
          <t>W5(-P1)</t>
        </is>
      </c>
      <c r="I73" t="inlineStr">
        <is>
          <t>P1:1</t>
        </is>
      </c>
      <c r="J73">
        <f>A01+K1.H2-K1:13</f>
        <v/>
      </c>
      <c r="K73" t="inlineStr">
        <is>
          <t>A01</t>
        </is>
      </c>
      <c r="L73" t="inlineStr">
        <is>
          <t>K1.H2</t>
        </is>
      </c>
      <c r="M73" t="inlineStr">
        <is>
          <t>K1</t>
        </is>
      </c>
      <c r="N73" t="inlineStr">
        <is>
          <t>13</t>
        </is>
      </c>
    </row>
    <row r="74">
      <c r="A74" t="n">
        <v>73</v>
      </c>
      <c r="B74" t="inlineStr">
        <is>
          <t>73</t>
        </is>
      </c>
      <c r="C74" t="inlineStr">
        <is>
          <t>BU</t>
        </is>
      </c>
      <c r="D74" t="inlineStr">
        <is>
          <t>BU</t>
        </is>
      </c>
      <c r="E74">
        <f>A01+K1.B1-K3:A2</f>
        <v/>
      </c>
      <c r="F74" t="inlineStr">
        <is>
          <t>A01</t>
        </is>
      </c>
      <c r="G74" t="inlineStr">
        <is>
          <t>K1.B1</t>
        </is>
      </c>
      <c r="H74" t="inlineStr">
        <is>
          <t>K3</t>
        </is>
      </c>
      <c r="I74" t="inlineStr">
        <is>
          <t>A2</t>
        </is>
      </c>
      <c r="J74">
        <f>A02+K1.B1-W5(-P2):P2:2</f>
        <v/>
      </c>
      <c r="K74" t="inlineStr">
        <is>
          <t>A02</t>
        </is>
      </c>
      <c r="L74" t="inlineStr">
        <is>
          <t>K1.B1</t>
        </is>
      </c>
      <c r="M74" t="inlineStr">
        <is>
          <t>W5(-P2)</t>
        </is>
      </c>
      <c r="N74" t="inlineStr">
        <is>
          <t>P2:2</t>
        </is>
      </c>
    </row>
    <row r="75">
      <c r="A75" t="n">
        <v>74</v>
      </c>
      <c r="B75" t="inlineStr">
        <is>
          <t>74</t>
        </is>
      </c>
      <c r="C75" t="inlineStr">
        <is>
          <t>BU</t>
        </is>
      </c>
      <c r="D75" t="inlineStr">
        <is>
          <t>BU</t>
        </is>
      </c>
      <c r="E75">
        <f>A02+K1.B1-A1:1</f>
        <v/>
      </c>
      <c r="F75" t="inlineStr">
        <is>
          <t>A02</t>
        </is>
      </c>
      <c r="G75" t="inlineStr">
        <is>
          <t>K1.B1</t>
        </is>
      </c>
      <c r="H75" t="inlineStr">
        <is>
          <t>A1</t>
        </is>
      </c>
      <c r="I75" t="inlineStr">
        <is>
          <t>1</t>
        </is>
      </c>
      <c r="J75">
        <f>A01+K1.B1-K3:A1</f>
        <v/>
      </c>
      <c r="K75" t="inlineStr">
        <is>
          <t>A01</t>
        </is>
      </c>
      <c r="L75" t="inlineStr">
        <is>
          <t>K1.B1</t>
        </is>
      </c>
      <c r="M75" t="inlineStr">
        <is>
          <t>K3</t>
        </is>
      </c>
      <c r="N75" t="inlineStr">
        <is>
          <t>A1</t>
        </is>
      </c>
    </row>
    <row r="76">
      <c r="A76" t="n">
        <v>75</v>
      </c>
      <c r="B76" t="inlineStr">
        <is>
          <t>75</t>
        </is>
      </c>
      <c r="C76" t="inlineStr">
        <is>
          <t>BK</t>
        </is>
      </c>
      <c r="D76" t="inlineStr">
        <is>
          <t>BK</t>
        </is>
      </c>
      <c r="E76">
        <f>A01+K1.H2-W0:L1</f>
        <v/>
      </c>
      <c r="F76" t="inlineStr">
        <is>
          <t>A01</t>
        </is>
      </c>
      <c r="G76" t="inlineStr">
        <is>
          <t>K1.H2</t>
        </is>
      </c>
      <c r="H76" t="inlineStr">
        <is>
          <t>W0</t>
        </is>
      </c>
      <c r="I76" t="inlineStr">
        <is>
          <t>L1</t>
        </is>
      </c>
      <c r="J76">
        <f>A02+K1.H2-W1:1L1</f>
        <v/>
      </c>
      <c r="K76" t="inlineStr">
        <is>
          <t>A02</t>
        </is>
      </c>
      <c r="L76" t="inlineStr">
        <is>
          <t>K1.H2</t>
        </is>
      </c>
      <c r="M76" t="inlineStr">
        <is>
          <t>W1</t>
        </is>
      </c>
      <c r="N76" t="inlineStr">
        <is>
          <t>1L1</t>
        </is>
      </c>
    </row>
    <row r="77">
      <c r="A77" t="n">
        <v>76</v>
      </c>
      <c r="B77" t="inlineStr">
        <is>
          <t>76</t>
        </is>
      </c>
      <c r="C77" t="inlineStr">
        <is>
          <t>BK</t>
        </is>
      </c>
      <c r="D77" t="inlineStr">
        <is>
          <t>BK</t>
        </is>
      </c>
      <c r="E77">
        <f>A01+K1.H2-W0:L2</f>
        <v/>
      </c>
      <c r="F77" t="inlineStr">
        <is>
          <t>A01</t>
        </is>
      </c>
      <c r="G77" t="inlineStr">
        <is>
          <t>K1.H2</t>
        </is>
      </c>
      <c r="H77" t="inlineStr">
        <is>
          <t>W0</t>
        </is>
      </c>
      <c r="I77" t="inlineStr">
        <is>
          <t>L2</t>
        </is>
      </c>
      <c r="J77">
        <f>A02+K1.H2-W1:1L2</f>
        <v/>
      </c>
      <c r="K77" t="inlineStr">
        <is>
          <t>A02</t>
        </is>
      </c>
      <c r="L77" t="inlineStr">
        <is>
          <t>K1.H2</t>
        </is>
      </c>
      <c r="M77" t="inlineStr">
        <is>
          <t>W1</t>
        </is>
      </c>
      <c r="N77" t="inlineStr">
        <is>
          <t>1L2</t>
        </is>
      </c>
    </row>
    <row r="78">
      <c r="A78" t="n">
        <v>77</v>
      </c>
      <c r="B78" t="inlineStr">
        <is>
          <t>77</t>
        </is>
      </c>
      <c r="C78" t="inlineStr">
        <is>
          <t>BK</t>
        </is>
      </c>
      <c r="D78" t="inlineStr">
        <is>
          <t>BK</t>
        </is>
      </c>
      <c r="E78">
        <f>A01+K1.H2-W0:L3</f>
        <v/>
      </c>
      <c r="F78" t="inlineStr">
        <is>
          <t>A01</t>
        </is>
      </c>
      <c r="G78" t="inlineStr">
        <is>
          <t>K1.H2</t>
        </is>
      </c>
      <c r="H78" t="inlineStr">
        <is>
          <t>W0</t>
        </is>
      </c>
      <c r="I78" t="inlineStr">
        <is>
          <t>L3</t>
        </is>
      </c>
      <c r="J78">
        <f>A02+K1.H2-W1:1L3</f>
        <v/>
      </c>
      <c r="K78" t="inlineStr">
        <is>
          <t>A02</t>
        </is>
      </c>
      <c r="L78" t="inlineStr">
        <is>
          <t>K1.H2</t>
        </is>
      </c>
      <c r="M78" t="inlineStr">
        <is>
          <t>W1</t>
        </is>
      </c>
      <c r="N78" t="inlineStr">
        <is>
          <t>1L3</t>
        </is>
      </c>
    </row>
    <row r="79">
      <c r="A79" t="n">
        <v>78</v>
      </c>
      <c r="B79" t="inlineStr">
        <is>
          <t>78</t>
        </is>
      </c>
      <c r="C79" t="inlineStr">
        <is>
          <t>BK</t>
        </is>
      </c>
      <c r="D79" t="inlineStr">
        <is>
          <t>BK</t>
        </is>
      </c>
      <c r="E79">
        <f>A01+K1.H2-K1:2</f>
        <v/>
      </c>
      <c r="F79" t="inlineStr">
        <is>
          <t>A01</t>
        </is>
      </c>
      <c r="G79" t="inlineStr">
        <is>
          <t>K1.H2</t>
        </is>
      </c>
      <c r="H79" t="inlineStr">
        <is>
          <t>K1</t>
        </is>
      </c>
      <c r="I79" t="inlineStr">
        <is>
          <t>2</t>
        </is>
      </c>
      <c r="J79">
        <f>A02+K1.H2-W2:2L1</f>
        <v/>
      </c>
      <c r="K79" t="inlineStr">
        <is>
          <t>A02</t>
        </is>
      </c>
      <c r="L79" t="inlineStr">
        <is>
          <t>K1.H2</t>
        </is>
      </c>
      <c r="M79" t="inlineStr">
        <is>
          <t>W2</t>
        </is>
      </c>
      <c r="N79" t="inlineStr">
        <is>
          <t>2L1</t>
        </is>
      </c>
    </row>
    <row r="80">
      <c r="A80" t="n">
        <v>79</v>
      </c>
      <c r="B80" t="inlineStr">
        <is>
          <t>79</t>
        </is>
      </c>
      <c r="C80" t="inlineStr">
        <is>
          <t>BK</t>
        </is>
      </c>
      <c r="D80" t="inlineStr">
        <is>
          <t>BK</t>
        </is>
      </c>
      <c r="E80">
        <f>A01+K1.H2-W0:L1</f>
        <v/>
      </c>
      <c r="F80" t="inlineStr">
        <is>
          <t>A01</t>
        </is>
      </c>
      <c r="G80" t="inlineStr">
        <is>
          <t>K1.H2</t>
        </is>
      </c>
      <c r="H80" t="inlineStr">
        <is>
          <t>W0</t>
        </is>
      </c>
      <c r="I80" t="inlineStr">
        <is>
          <t>L1</t>
        </is>
      </c>
      <c r="J80">
        <f>A01+K1.H2-K1:1</f>
        <v/>
      </c>
      <c r="K80" t="inlineStr">
        <is>
          <t>A01</t>
        </is>
      </c>
      <c r="L80" t="inlineStr">
        <is>
          <t>K1.H2</t>
        </is>
      </c>
      <c r="M80" t="inlineStr">
        <is>
          <t>K1</t>
        </is>
      </c>
      <c r="N80" t="inlineStr">
        <is>
          <t>1</t>
        </is>
      </c>
    </row>
    <row r="81">
      <c r="A81" t="n">
        <v>80</v>
      </c>
      <c r="B81" t="inlineStr">
        <is>
          <t>80</t>
        </is>
      </c>
      <c r="C81" t="inlineStr">
        <is>
          <t>BK</t>
        </is>
      </c>
      <c r="D81" t="inlineStr">
        <is>
          <t>BK</t>
        </is>
      </c>
      <c r="E81">
        <f>A01+K1.H2-K1:4</f>
        <v/>
      </c>
      <c r="F81" t="inlineStr">
        <is>
          <t>A01</t>
        </is>
      </c>
      <c r="G81" t="inlineStr">
        <is>
          <t>K1.H2</t>
        </is>
      </c>
      <c r="H81" t="inlineStr">
        <is>
          <t>K1</t>
        </is>
      </c>
      <c r="I81" t="inlineStr">
        <is>
          <t>4</t>
        </is>
      </c>
      <c r="J81">
        <f>A02+K1.H2-W2:2L2</f>
        <v/>
      </c>
      <c r="K81" t="inlineStr">
        <is>
          <t>A02</t>
        </is>
      </c>
      <c r="L81" t="inlineStr">
        <is>
          <t>K1.H2</t>
        </is>
      </c>
      <c r="M81" t="inlineStr">
        <is>
          <t>W2</t>
        </is>
      </c>
      <c r="N81" t="inlineStr">
        <is>
          <t>2L2</t>
        </is>
      </c>
    </row>
    <row r="82">
      <c r="A82" t="n">
        <v>81</v>
      </c>
      <c r="B82" t="inlineStr">
        <is>
          <t>81</t>
        </is>
      </c>
      <c r="C82" t="inlineStr">
        <is>
          <t>BK</t>
        </is>
      </c>
      <c r="D82" t="inlineStr">
        <is>
          <t>BK</t>
        </is>
      </c>
      <c r="E82">
        <f>A01+K1.H2-W0:L2</f>
        <v/>
      </c>
      <c r="F82" t="inlineStr">
        <is>
          <t>A01</t>
        </is>
      </c>
      <c r="G82" t="inlineStr">
        <is>
          <t>K1.H2</t>
        </is>
      </c>
      <c r="H82" t="inlineStr">
        <is>
          <t>W0</t>
        </is>
      </c>
      <c r="I82" t="inlineStr">
        <is>
          <t>L2</t>
        </is>
      </c>
      <c r="J82">
        <f>A01+K1.H2-K1:3</f>
        <v/>
      </c>
      <c r="K82" t="inlineStr">
        <is>
          <t>A01</t>
        </is>
      </c>
      <c r="L82" t="inlineStr">
        <is>
          <t>K1.H2</t>
        </is>
      </c>
      <c r="M82" t="inlineStr">
        <is>
          <t>K1</t>
        </is>
      </c>
      <c r="N82" t="inlineStr">
        <is>
          <t>3</t>
        </is>
      </c>
    </row>
    <row r="83">
      <c r="A83" t="n">
        <v>82</v>
      </c>
      <c r="B83" t="inlineStr">
        <is>
          <t>82</t>
        </is>
      </c>
      <c r="C83" t="inlineStr">
        <is>
          <t>BK</t>
        </is>
      </c>
      <c r="D83" t="inlineStr">
        <is>
          <t>BK</t>
        </is>
      </c>
      <c r="E83">
        <f>A01+K1.H2-K1:6</f>
        <v/>
      </c>
      <c r="F83" t="inlineStr">
        <is>
          <t>A01</t>
        </is>
      </c>
      <c r="G83" t="inlineStr">
        <is>
          <t>K1.H2</t>
        </is>
      </c>
      <c r="H83" t="inlineStr">
        <is>
          <t>K1</t>
        </is>
      </c>
      <c r="I83" t="inlineStr">
        <is>
          <t>6</t>
        </is>
      </c>
      <c r="J83">
        <f>A02+K1.H2-W2:2L3</f>
        <v/>
      </c>
      <c r="K83" t="inlineStr">
        <is>
          <t>A02</t>
        </is>
      </c>
      <c r="L83" t="inlineStr">
        <is>
          <t>K1.H2</t>
        </is>
      </c>
      <c r="M83" t="inlineStr">
        <is>
          <t>W2</t>
        </is>
      </c>
      <c r="N83" t="inlineStr">
        <is>
          <t>2L3</t>
        </is>
      </c>
    </row>
    <row r="84">
      <c r="A84" t="n">
        <v>83</v>
      </c>
      <c r="B84" t="inlineStr">
        <is>
          <t>83</t>
        </is>
      </c>
      <c r="C84" t="inlineStr">
        <is>
          <t>BK</t>
        </is>
      </c>
      <c r="D84" t="inlineStr">
        <is>
          <t>BK</t>
        </is>
      </c>
      <c r="E84">
        <f>A01+K1.H2-W0:L3</f>
        <v/>
      </c>
      <c r="F84" t="inlineStr">
        <is>
          <t>A01</t>
        </is>
      </c>
      <c r="G84" t="inlineStr">
        <is>
          <t>K1.H2</t>
        </is>
      </c>
      <c r="H84" t="inlineStr">
        <is>
          <t>W0</t>
        </is>
      </c>
      <c r="I84" t="inlineStr">
        <is>
          <t>L3</t>
        </is>
      </c>
      <c r="J84">
        <f>A01+K1.H2-K1:5</f>
        <v/>
      </c>
      <c r="K84" t="inlineStr">
        <is>
          <t>A01</t>
        </is>
      </c>
      <c r="L84" t="inlineStr">
        <is>
          <t>K1.H2</t>
        </is>
      </c>
      <c r="M84" t="inlineStr">
        <is>
          <t>K1</t>
        </is>
      </c>
      <c r="N84" t="inlineStr">
        <is>
          <t>5</t>
        </is>
      </c>
    </row>
    <row r="85">
      <c r="A85" t="n">
        <v>84</v>
      </c>
      <c r="B85" t="inlineStr">
        <is>
          <t>84</t>
        </is>
      </c>
      <c r="C85" t="inlineStr">
        <is>
          <t>BK</t>
        </is>
      </c>
      <c r="D85" t="inlineStr">
        <is>
          <t>BK</t>
        </is>
      </c>
      <c r="E85">
        <f>A01+K1.H2-W0:L1</f>
        <v/>
      </c>
      <c r="F85" t="inlineStr">
        <is>
          <t>A01</t>
        </is>
      </c>
      <c r="G85" t="inlineStr">
        <is>
          <t>K1.H2</t>
        </is>
      </c>
      <c r="H85" t="inlineStr">
        <is>
          <t>W0</t>
        </is>
      </c>
      <c r="I85" t="inlineStr">
        <is>
          <t>L1</t>
        </is>
      </c>
      <c r="J85">
        <f>A02+K1.H2-W3:3L1</f>
        <v/>
      </c>
      <c r="K85" t="inlineStr">
        <is>
          <t>A02</t>
        </is>
      </c>
      <c r="L85" t="inlineStr">
        <is>
          <t>K1.H2</t>
        </is>
      </c>
      <c r="M85" t="inlineStr">
        <is>
          <t>W3</t>
        </is>
      </c>
      <c r="N85" t="inlineStr">
        <is>
          <t>3L1</t>
        </is>
      </c>
    </row>
    <row r="86">
      <c r="A86" t="n">
        <v>85</v>
      </c>
      <c r="B86" t="inlineStr">
        <is>
          <t>85</t>
        </is>
      </c>
      <c r="C86" t="inlineStr">
        <is>
          <t>BK</t>
        </is>
      </c>
      <c r="D86" t="inlineStr">
        <is>
          <t>BK</t>
        </is>
      </c>
      <c r="E86">
        <f>A01+K1.H2-W0:L2</f>
        <v/>
      </c>
      <c r="F86" t="inlineStr">
        <is>
          <t>A01</t>
        </is>
      </c>
      <c r="G86" t="inlineStr">
        <is>
          <t>K1.H2</t>
        </is>
      </c>
      <c r="H86" t="inlineStr">
        <is>
          <t>W0</t>
        </is>
      </c>
      <c r="I86" t="inlineStr">
        <is>
          <t>L2</t>
        </is>
      </c>
      <c r="J86">
        <f>A02+K1.H2-W3:3L2</f>
        <v/>
      </c>
      <c r="K86" t="inlineStr">
        <is>
          <t>A02</t>
        </is>
      </c>
      <c r="L86" t="inlineStr">
        <is>
          <t>K1.H2</t>
        </is>
      </c>
      <c r="M86" t="inlineStr">
        <is>
          <t>W3</t>
        </is>
      </c>
      <c r="N86" t="inlineStr">
        <is>
          <t>3L2</t>
        </is>
      </c>
    </row>
    <row r="87">
      <c r="A87" t="n">
        <v>86</v>
      </c>
      <c r="B87" t="inlineStr">
        <is>
          <t>86</t>
        </is>
      </c>
      <c r="C87" t="inlineStr">
        <is>
          <t>BK</t>
        </is>
      </c>
      <c r="D87" t="inlineStr">
        <is>
          <t>BK</t>
        </is>
      </c>
      <c r="E87">
        <f>A01+K1.H2-W0:L3</f>
        <v/>
      </c>
      <c r="F87" t="inlineStr">
        <is>
          <t>A01</t>
        </is>
      </c>
      <c r="G87" t="inlineStr">
        <is>
          <t>K1.H2</t>
        </is>
      </c>
      <c r="H87" t="inlineStr">
        <is>
          <t>W0</t>
        </is>
      </c>
      <c r="I87" t="inlineStr">
        <is>
          <t>L3</t>
        </is>
      </c>
      <c r="J87">
        <f>A02+K1.H2-W3:3L3</f>
        <v/>
      </c>
      <c r="K87" t="inlineStr">
        <is>
          <t>A02</t>
        </is>
      </c>
      <c r="L87" t="inlineStr">
        <is>
          <t>K1.H2</t>
        </is>
      </c>
      <c r="M87" t="inlineStr">
        <is>
          <t>W3</t>
        </is>
      </c>
      <c r="N87" t="inlineStr">
        <is>
          <t>3L3</t>
        </is>
      </c>
    </row>
    <row r="88">
      <c r="A88" t="n">
        <v>87</v>
      </c>
      <c r="B88" t="inlineStr">
        <is>
          <t>87</t>
        </is>
      </c>
      <c r="C88" t="inlineStr">
        <is>
          <t>BU</t>
        </is>
      </c>
      <c r="D88" t="inlineStr">
        <is>
          <t>BU</t>
        </is>
      </c>
      <c r="E88">
        <f>A02+K1.H2-W2:2L3</f>
        <v/>
      </c>
      <c r="F88" t="inlineStr">
        <is>
          <t>A02</t>
        </is>
      </c>
      <c r="G88" t="inlineStr">
        <is>
          <t>K1.H2</t>
        </is>
      </c>
      <c r="H88" t="inlineStr">
        <is>
          <t>W2</t>
        </is>
      </c>
      <c r="I88" t="inlineStr">
        <is>
          <t>2L3</t>
        </is>
      </c>
      <c r="J88">
        <f>A02+K1.H2-W2.1:2L3</f>
        <v/>
      </c>
      <c r="K88" t="inlineStr">
        <is>
          <t>A02</t>
        </is>
      </c>
      <c r="L88" t="inlineStr">
        <is>
          <t>K1.H2</t>
        </is>
      </c>
      <c r="M88" t="inlineStr">
        <is>
          <t>W2.1</t>
        </is>
      </c>
      <c r="N88" t="inlineStr">
        <is>
          <t>2L3</t>
        </is>
      </c>
    </row>
    <row r="89">
      <c r="A89" t="n">
        <v>88</v>
      </c>
      <c r="B89" t="inlineStr">
        <is>
          <t>88</t>
        </is>
      </c>
      <c r="C89" t="inlineStr">
        <is>
          <t>BU</t>
        </is>
      </c>
      <c r="D89" t="inlineStr">
        <is>
          <t>BU</t>
        </is>
      </c>
      <c r="E89">
        <f>A02+K1.H2-W2:2L2</f>
        <v/>
      </c>
      <c r="F89" t="inlineStr">
        <is>
          <t>A02</t>
        </is>
      </c>
      <c r="G89" t="inlineStr">
        <is>
          <t>K1.H2</t>
        </is>
      </c>
      <c r="H89" t="inlineStr">
        <is>
          <t>W2</t>
        </is>
      </c>
      <c r="I89" t="inlineStr">
        <is>
          <t>2L2</t>
        </is>
      </c>
      <c r="J89">
        <f>A02+K1.H2-W2.1:2L2</f>
        <v/>
      </c>
      <c r="K89" t="inlineStr">
        <is>
          <t>A02</t>
        </is>
      </c>
      <c r="L89" t="inlineStr">
        <is>
          <t>K1.H2</t>
        </is>
      </c>
      <c r="M89" t="inlineStr">
        <is>
          <t>W2.1</t>
        </is>
      </c>
      <c r="N89" t="inlineStr">
        <is>
          <t>2L2</t>
        </is>
      </c>
    </row>
    <row r="90">
      <c r="A90" t="n">
        <v>89</v>
      </c>
      <c r="B90" t="inlineStr">
        <is>
          <t>89</t>
        </is>
      </c>
      <c r="C90" t="inlineStr">
        <is>
          <t>BU</t>
        </is>
      </c>
      <c r="D90" t="inlineStr">
        <is>
          <t>BU</t>
        </is>
      </c>
      <c r="E90">
        <f>A02+K1.H2-W2:2L1</f>
        <v/>
      </c>
      <c r="F90" t="inlineStr">
        <is>
          <t>A02</t>
        </is>
      </c>
      <c r="G90" t="inlineStr">
        <is>
          <t>K1.H2</t>
        </is>
      </c>
      <c r="H90" t="inlineStr">
        <is>
          <t>W2</t>
        </is>
      </c>
      <c r="I90" t="inlineStr">
        <is>
          <t>2L1</t>
        </is>
      </c>
      <c r="J90">
        <f>A02+K1.H2-W2.1:2L1</f>
        <v/>
      </c>
      <c r="K90" t="inlineStr">
        <is>
          <t>A02</t>
        </is>
      </c>
      <c r="L90" t="inlineStr">
        <is>
          <t>K1.H2</t>
        </is>
      </c>
      <c r="M90" t="inlineStr">
        <is>
          <t>W2.1</t>
        </is>
      </c>
      <c r="N90" t="inlineStr">
        <is>
          <t>2L1</t>
        </is>
      </c>
    </row>
    <row r="91">
      <c r="A91" t="n">
        <v>90</v>
      </c>
      <c r="B91" t="inlineStr">
        <is>
          <t>90</t>
        </is>
      </c>
      <c r="C91" t="inlineStr">
        <is>
          <t>BU</t>
        </is>
      </c>
      <c r="D91" t="inlineStr">
        <is>
          <t>BU</t>
        </is>
      </c>
      <c r="E91">
        <f>A02+K1.H1-G2:+</f>
        <v/>
      </c>
      <c r="F91" t="inlineStr">
        <is>
          <t>A02</t>
        </is>
      </c>
      <c r="G91" t="inlineStr">
        <is>
          <t>K1.H1</t>
        </is>
      </c>
      <c r="H91" t="inlineStr">
        <is>
          <t>G2</t>
        </is>
      </c>
      <c r="I91" t="inlineStr">
        <is>
          <t>+</t>
        </is>
      </c>
      <c r="J91">
        <f>A02+K1.H1-W6(-P1):P1:1</f>
        <v/>
      </c>
      <c r="K91" t="inlineStr">
        <is>
          <t>A02</t>
        </is>
      </c>
      <c r="L91" t="inlineStr">
        <is>
          <t>K1.H1</t>
        </is>
      </c>
      <c r="M91" t="inlineStr">
        <is>
          <t>W6(-P1)</t>
        </is>
      </c>
      <c r="N91" t="inlineStr">
        <is>
          <t>P1:1</t>
        </is>
      </c>
    </row>
    <row r="92">
      <c r="A92" t="n">
        <v>91</v>
      </c>
      <c r="B92" t="inlineStr">
        <is>
          <t>91</t>
        </is>
      </c>
      <c r="C92" t="inlineStr">
        <is>
          <t>direkt verbunden</t>
        </is>
      </c>
      <c r="D92" t="inlineStr">
        <is>
          <t>direkt verbunden</t>
        </is>
      </c>
      <c r="E92">
        <f>A02+K1.H2-Q1:L1</f>
        <v/>
      </c>
      <c r="F92" t="inlineStr">
        <is>
          <t>A02</t>
        </is>
      </c>
      <c r="G92" t="inlineStr">
        <is>
          <t>K1.H2</t>
        </is>
      </c>
      <c r="H92" t="inlineStr">
        <is>
          <t>Q1</t>
        </is>
      </c>
      <c r="I92" t="inlineStr">
        <is>
          <t>L1</t>
        </is>
      </c>
      <c r="J92">
        <f>A02+K1.H2-W1:1L1</f>
        <v/>
      </c>
      <c r="K92" t="inlineStr">
        <is>
          <t>A02</t>
        </is>
      </c>
      <c r="L92" t="inlineStr">
        <is>
          <t>K1.H2</t>
        </is>
      </c>
      <c r="M92" t="inlineStr">
        <is>
          <t>W1</t>
        </is>
      </c>
      <c r="N92" t="inlineStr">
        <is>
          <t>1L1</t>
        </is>
      </c>
    </row>
    <row r="93">
      <c r="A93" t="n">
        <v>92</v>
      </c>
      <c r="B93" t="inlineStr">
        <is>
          <t>92</t>
        </is>
      </c>
      <c r="C93" t="inlineStr">
        <is>
          <t>direkt verbunden</t>
        </is>
      </c>
      <c r="D93" t="inlineStr">
        <is>
          <t>direkt verbunden</t>
        </is>
      </c>
      <c r="E93">
        <f>A02+K1.H2-W1:1L2</f>
        <v/>
      </c>
      <c r="F93" t="inlineStr">
        <is>
          <t>A02</t>
        </is>
      </c>
      <c r="G93" t="inlineStr">
        <is>
          <t>K1.H2</t>
        </is>
      </c>
      <c r="H93" t="inlineStr">
        <is>
          <t>W1</t>
        </is>
      </c>
      <c r="I93" t="inlineStr">
        <is>
          <t>1L2</t>
        </is>
      </c>
      <c r="J93">
        <f>A02+K1.H2-Q1:L2</f>
        <v/>
      </c>
      <c r="K93" t="inlineStr">
        <is>
          <t>A02</t>
        </is>
      </c>
      <c r="L93" t="inlineStr">
        <is>
          <t>K1.H2</t>
        </is>
      </c>
      <c r="M93" t="inlineStr">
        <is>
          <t>Q1</t>
        </is>
      </c>
      <c r="N93" t="inlineStr">
        <is>
          <t>L2</t>
        </is>
      </c>
    </row>
    <row r="94">
      <c r="A94" t="n">
        <v>93</v>
      </c>
      <c r="B94" t="inlineStr">
        <is>
          <t>93</t>
        </is>
      </c>
      <c r="C94" t="inlineStr">
        <is>
          <t>direkt verbunden</t>
        </is>
      </c>
      <c r="D94" t="inlineStr">
        <is>
          <t>direkt verbunden</t>
        </is>
      </c>
      <c r="E94">
        <f>A02+K1.H2-W1:1L3</f>
        <v/>
      </c>
      <c r="F94" t="inlineStr">
        <is>
          <t>A02</t>
        </is>
      </c>
      <c r="G94" t="inlineStr">
        <is>
          <t>K1.H2</t>
        </is>
      </c>
      <c r="H94" t="inlineStr">
        <is>
          <t>W1</t>
        </is>
      </c>
      <c r="I94" t="inlineStr">
        <is>
          <t>1L3</t>
        </is>
      </c>
      <c r="J94">
        <f>A02+K1.H2-Q1:L3</f>
        <v/>
      </c>
      <c r="K94" t="inlineStr">
        <is>
          <t>A02</t>
        </is>
      </c>
      <c r="L94" t="inlineStr">
        <is>
          <t>K1.H2</t>
        </is>
      </c>
      <c r="M94" t="inlineStr">
        <is>
          <t>Q1</t>
        </is>
      </c>
      <c r="N94" t="inlineStr">
        <is>
          <t>L3</t>
        </is>
      </c>
    </row>
    <row r="95">
      <c r="A95" t="n">
        <v>94</v>
      </c>
      <c r="B95" t="inlineStr">
        <is>
          <t>94</t>
        </is>
      </c>
      <c r="C95" t="inlineStr">
        <is>
          <t>BU</t>
        </is>
      </c>
      <c r="D95" t="inlineStr">
        <is>
          <t>BU</t>
        </is>
      </c>
      <c r="E95">
        <f>A02+K1.H1-G2:-</f>
        <v/>
      </c>
      <c r="F95" t="inlineStr">
        <is>
          <t>A02</t>
        </is>
      </c>
      <c r="G95" t="inlineStr">
        <is>
          <t>K1.H1</t>
        </is>
      </c>
      <c r="H95" t="inlineStr">
        <is>
          <t>G2</t>
        </is>
      </c>
      <c r="I95" t="inlineStr">
        <is>
          <t>-</t>
        </is>
      </c>
      <c r="J95">
        <f>A02+K1.H1-W6(-P2):P2:1</f>
        <v/>
      </c>
      <c r="K95" t="inlineStr">
        <is>
          <t>A02</t>
        </is>
      </c>
      <c r="L95" t="inlineStr">
        <is>
          <t>K1.H1</t>
        </is>
      </c>
      <c r="M95" t="inlineStr">
        <is>
          <t>W6(-P2)</t>
        </is>
      </c>
      <c r="N95" t="inlineStr">
        <is>
          <t>P2:1</t>
        </is>
      </c>
    </row>
    <row r="96">
      <c r="A96" t="n">
        <v>95</v>
      </c>
      <c r="B96" t="inlineStr">
        <is>
          <t>95</t>
        </is>
      </c>
      <c r="C96" t="inlineStr">
        <is>
          <t>GNYE</t>
        </is>
      </c>
      <c r="D96" t="inlineStr">
        <is>
          <t>GNYE</t>
        </is>
      </c>
      <c r="E96">
        <f>A02+K1.H2-X6:PE:2</f>
        <v/>
      </c>
      <c r="F96" t="inlineStr">
        <is>
          <t>A02</t>
        </is>
      </c>
      <c r="G96" t="inlineStr">
        <is>
          <t>K1.H2</t>
        </is>
      </c>
      <c r="H96" t="inlineStr">
        <is>
          <t>X6</t>
        </is>
      </c>
      <c r="I96" t="inlineStr">
        <is>
          <t>PE:2</t>
        </is>
      </c>
      <c r="J96">
        <f>A02+K1.H1-G2:PE</f>
        <v/>
      </c>
      <c r="K96" t="inlineStr">
        <is>
          <t>A02</t>
        </is>
      </c>
      <c r="L96" t="inlineStr">
        <is>
          <t>K1.H1</t>
        </is>
      </c>
      <c r="M96" t="inlineStr">
        <is>
          <t>G2</t>
        </is>
      </c>
      <c r="N96" t="inlineStr">
        <is>
          <t>PE</t>
        </is>
      </c>
    </row>
    <row r="97">
      <c r="A97" t="n">
        <v>96</v>
      </c>
      <c r="B97" t="inlineStr">
        <is>
          <t>96</t>
        </is>
      </c>
      <c r="C97" t="inlineStr">
        <is>
          <t>GNYE</t>
        </is>
      </c>
      <c r="D97" t="inlineStr">
        <is>
          <t>GNYE</t>
        </is>
      </c>
      <c r="E97">
        <f>A02+K1.H1-G2:-</f>
        <v/>
      </c>
      <c r="F97" t="inlineStr">
        <is>
          <t>A02</t>
        </is>
      </c>
      <c r="G97" t="inlineStr">
        <is>
          <t>K1.H1</t>
        </is>
      </c>
      <c r="H97" t="inlineStr">
        <is>
          <t>G2</t>
        </is>
      </c>
      <c r="I97" t="inlineStr">
        <is>
          <t>-</t>
        </is>
      </c>
      <c r="J97">
        <f>A02+K1.H2-X6:PE:1</f>
        <v/>
      </c>
      <c r="K97" t="inlineStr">
        <is>
          <t>A02</t>
        </is>
      </c>
      <c r="L97" t="inlineStr">
        <is>
          <t>K1.H2</t>
        </is>
      </c>
      <c r="M97" t="inlineStr">
        <is>
          <t>X6</t>
        </is>
      </c>
      <c r="N97" t="inlineStr">
        <is>
          <t>PE:1</t>
        </is>
      </c>
    </row>
    <row r="98">
      <c r="A98" t="n">
        <v>97</v>
      </c>
      <c r="B98" t="inlineStr">
        <is>
          <t>97</t>
        </is>
      </c>
      <c r="C98" t="inlineStr">
        <is>
          <t>BK</t>
        </is>
      </c>
      <c r="D98" t="inlineStr">
        <is>
          <t>BK</t>
        </is>
      </c>
      <c r="E98">
        <f>A02+K1.H2-F2:2</f>
        <v/>
      </c>
      <c r="F98" t="inlineStr">
        <is>
          <t>A02</t>
        </is>
      </c>
      <c r="G98" t="inlineStr">
        <is>
          <t>K1.H2</t>
        </is>
      </c>
      <c r="H98" t="inlineStr">
        <is>
          <t>F2</t>
        </is>
      </c>
      <c r="I98" t="inlineStr">
        <is>
          <t>2</t>
        </is>
      </c>
      <c r="J98">
        <f>A02+K1.B1-X200:L</f>
        <v/>
      </c>
      <c r="K98" t="inlineStr">
        <is>
          <t>A02</t>
        </is>
      </c>
      <c r="L98" t="inlineStr">
        <is>
          <t>K1.B1</t>
        </is>
      </c>
      <c r="M98" t="inlineStr">
        <is>
          <t>X200</t>
        </is>
      </c>
      <c r="N98" t="inlineStr">
        <is>
          <t>L</t>
        </is>
      </c>
    </row>
    <row r="99">
      <c r="A99" t="n">
        <v>98</v>
      </c>
      <c r="B99" t="inlineStr">
        <is>
          <t>98</t>
        </is>
      </c>
      <c r="C99" t="inlineStr">
        <is>
          <t>direkt verbunden</t>
        </is>
      </c>
      <c r="D99" t="inlineStr">
        <is>
          <t>direkt verbunden</t>
        </is>
      </c>
      <c r="E99">
        <f>A01+K1.H2-W0:L1</f>
        <v/>
      </c>
      <c r="F99" t="inlineStr">
        <is>
          <t>A01</t>
        </is>
      </c>
      <c r="G99" t="inlineStr">
        <is>
          <t>K1.H2</t>
        </is>
      </c>
      <c r="H99" t="inlineStr">
        <is>
          <t>W0</t>
        </is>
      </c>
      <c r="I99" t="inlineStr">
        <is>
          <t>L1</t>
        </is>
      </c>
      <c r="J99">
        <f>A02+K1.H2-F2:1</f>
        <v/>
      </c>
      <c r="K99" t="inlineStr">
        <is>
          <t>A02</t>
        </is>
      </c>
      <c r="L99" t="inlineStr">
        <is>
          <t>K1.H2</t>
        </is>
      </c>
      <c r="M99" t="inlineStr">
        <is>
          <t>F2</t>
        </is>
      </c>
      <c r="N99" t="inlineStr">
        <is>
          <t>1</t>
        </is>
      </c>
    </row>
    <row r="100">
      <c r="A100" t="n">
        <v>99</v>
      </c>
      <c r="B100" t="inlineStr">
        <is>
          <t>99</t>
        </is>
      </c>
      <c r="C100" t="inlineStr">
        <is>
          <t>BU</t>
        </is>
      </c>
      <c r="D100" t="inlineStr">
        <is>
          <t>BU</t>
        </is>
      </c>
      <c r="E100">
        <f>A02+K1.H2-X5:2:1</f>
        <v/>
      </c>
      <c r="F100" t="inlineStr">
        <is>
          <t>A02</t>
        </is>
      </c>
      <c r="G100" t="inlineStr">
        <is>
          <t>K1.H2</t>
        </is>
      </c>
      <c r="H100" t="inlineStr">
        <is>
          <t>X5</t>
        </is>
      </c>
      <c r="I100" t="inlineStr">
        <is>
          <t>2:1</t>
        </is>
      </c>
      <c r="J100">
        <f>A02+K1.B1-X200:N</f>
        <v/>
      </c>
      <c r="K100" t="inlineStr">
        <is>
          <t>A02</t>
        </is>
      </c>
      <c r="L100" t="inlineStr">
        <is>
          <t>K1.B1</t>
        </is>
      </c>
      <c r="M100" t="inlineStr">
        <is>
          <t>X200</t>
        </is>
      </c>
      <c r="N100" t="inlineStr">
        <is>
          <t>N</t>
        </is>
      </c>
    </row>
    <row r="101">
      <c r="A101" t="n">
        <v>100</v>
      </c>
      <c r="B101" t="inlineStr">
        <is>
          <t>100</t>
        </is>
      </c>
      <c r="C101" t="inlineStr">
        <is>
          <t>GNYE</t>
        </is>
      </c>
      <c r="D101" t="inlineStr">
        <is>
          <t>GNYE</t>
        </is>
      </c>
      <c r="E101">
        <f>A02+K1.H2-X6:4:1</f>
        <v/>
      </c>
      <c r="F101" t="inlineStr">
        <is>
          <t>A02</t>
        </is>
      </c>
      <c r="G101" t="inlineStr">
        <is>
          <t>K1.H2</t>
        </is>
      </c>
      <c r="H101" t="inlineStr">
        <is>
          <t>X6</t>
        </is>
      </c>
      <c r="I101" t="inlineStr">
        <is>
          <t>4:1</t>
        </is>
      </c>
      <c r="J101">
        <f>A02+K1.B1-X200:PE</f>
        <v/>
      </c>
      <c r="K101" t="inlineStr">
        <is>
          <t>A02</t>
        </is>
      </c>
      <c r="L101" t="inlineStr">
        <is>
          <t>K1.B1</t>
        </is>
      </c>
      <c r="M101" t="inlineStr">
        <is>
          <t>X200</t>
        </is>
      </c>
      <c r="N101" t="inlineStr">
        <is>
          <t>PE</t>
        </is>
      </c>
    </row>
    <row r="102">
      <c r="A102" t="n">
        <v>101</v>
      </c>
      <c r="B102" t="inlineStr">
        <is>
          <t>101</t>
        </is>
      </c>
      <c r="C102" t="inlineStr">
        <is>
          <t>1</t>
        </is>
      </c>
      <c r="D102" t="inlineStr">
        <is>
          <t>1</t>
        </is>
      </c>
      <c r="E102">
        <f>A02+K1.H1-K1:2</f>
        <v/>
      </c>
      <c r="F102" t="inlineStr">
        <is>
          <t>A02</t>
        </is>
      </c>
      <c r="G102" t="inlineStr">
        <is>
          <t>K1.H1</t>
        </is>
      </c>
      <c r="H102" t="inlineStr">
        <is>
          <t>K1</t>
        </is>
      </c>
      <c r="I102" t="inlineStr">
        <is>
          <t>2</t>
        </is>
      </c>
      <c r="J102">
        <f>A02+K1.A1-X21:L</f>
        <v/>
      </c>
      <c r="K102" t="inlineStr">
        <is>
          <t>A02</t>
        </is>
      </c>
      <c r="L102" t="inlineStr">
        <is>
          <t>K1.A1</t>
        </is>
      </c>
      <c r="M102" t="inlineStr">
        <is>
          <t>X21</t>
        </is>
      </c>
      <c r="N102" t="inlineStr">
        <is>
          <t>L</t>
        </is>
      </c>
    </row>
    <row r="103">
      <c r="A103" t="n">
        <v>102</v>
      </c>
      <c r="B103" t="inlineStr">
        <is>
          <t>102</t>
        </is>
      </c>
      <c r="C103" t="inlineStr">
        <is>
          <t>BK</t>
        </is>
      </c>
      <c r="D103" t="inlineStr">
        <is>
          <t>BK</t>
        </is>
      </c>
      <c r="E103">
        <f>A02+K1.H1-K1:2</f>
        <v/>
      </c>
      <c r="F103" t="inlineStr">
        <is>
          <t>A02</t>
        </is>
      </c>
      <c r="G103" t="inlineStr">
        <is>
          <t>K1.H1</t>
        </is>
      </c>
      <c r="H103" t="inlineStr">
        <is>
          <t>K1</t>
        </is>
      </c>
      <c r="I103" t="inlineStr">
        <is>
          <t>2</t>
        </is>
      </c>
      <c r="J103">
        <f>A02+K1.H1-K1:4</f>
        <v/>
      </c>
      <c r="K103" t="inlineStr">
        <is>
          <t>A02</t>
        </is>
      </c>
      <c r="L103" t="inlineStr">
        <is>
          <t>K1.H1</t>
        </is>
      </c>
      <c r="M103" t="inlineStr">
        <is>
          <t>K1</t>
        </is>
      </c>
      <c r="N103" t="inlineStr">
        <is>
          <t>4</t>
        </is>
      </c>
    </row>
    <row r="104">
      <c r="A104" t="n">
        <v>103</v>
      </c>
      <c r="B104" t="inlineStr">
        <is>
          <t>103</t>
        </is>
      </c>
      <c r="C104" t="inlineStr">
        <is>
          <t>BK</t>
        </is>
      </c>
      <c r="D104" t="inlineStr">
        <is>
          <t>BK</t>
        </is>
      </c>
      <c r="E104">
        <f>A02+K1.H1-K1:4</f>
        <v/>
      </c>
      <c r="F104" t="inlineStr">
        <is>
          <t>A02</t>
        </is>
      </c>
      <c r="G104" t="inlineStr">
        <is>
          <t>K1.H1</t>
        </is>
      </c>
      <c r="H104" t="inlineStr">
        <is>
          <t>K1</t>
        </is>
      </c>
      <c r="I104" t="inlineStr">
        <is>
          <t>4</t>
        </is>
      </c>
      <c r="J104">
        <f>A02+K1.H1-K1:6</f>
        <v/>
      </c>
      <c r="K104" t="inlineStr">
        <is>
          <t>A02</t>
        </is>
      </c>
      <c r="L104" t="inlineStr">
        <is>
          <t>K1.H1</t>
        </is>
      </c>
      <c r="M104" t="inlineStr">
        <is>
          <t>K1</t>
        </is>
      </c>
      <c r="N104" t="inlineStr">
        <is>
          <t>6</t>
        </is>
      </c>
    </row>
    <row r="105">
      <c r="A105" t="n">
        <v>104</v>
      </c>
      <c r="B105" t="inlineStr">
        <is>
          <t>104</t>
        </is>
      </c>
      <c r="C105" t="inlineStr">
        <is>
          <t>2</t>
        </is>
      </c>
      <c r="D105" t="inlineStr">
        <is>
          <t>2</t>
        </is>
      </c>
      <c r="E105">
        <f>A02+K1.A1-X21:N</f>
        <v/>
      </c>
      <c r="F105" t="inlineStr">
        <is>
          <t>A02</t>
        </is>
      </c>
      <c r="G105" t="inlineStr">
        <is>
          <t>K1.A1</t>
        </is>
      </c>
      <c r="H105" t="inlineStr">
        <is>
          <t>X21</t>
        </is>
      </c>
      <c r="I105" t="inlineStr">
        <is>
          <t>N</t>
        </is>
      </c>
      <c r="J105">
        <f>A02+K1.H2-X22:N</f>
        <v/>
      </c>
      <c r="K105" t="inlineStr">
        <is>
          <t>A02</t>
        </is>
      </c>
      <c r="L105" t="inlineStr">
        <is>
          <t>K1.H2</t>
        </is>
      </c>
      <c r="M105" t="inlineStr">
        <is>
          <t>X22</t>
        </is>
      </c>
      <c r="N105" t="inlineStr">
        <is>
          <t>N</t>
        </is>
      </c>
    </row>
    <row r="106">
      <c r="A106" t="n">
        <v>105</v>
      </c>
      <c r="B106" t="inlineStr">
        <is>
          <t>105</t>
        </is>
      </c>
      <c r="C106" t="inlineStr">
        <is>
          <t>BU</t>
        </is>
      </c>
      <c r="D106" t="inlineStr">
        <is>
          <t>BU</t>
        </is>
      </c>
      <c r="E106">
        <f>A02+K1.H2-X22:N</f>
        <v/>
      </c>
      <c r="F106" t="inlineStr">
        <is>
          <t>A02</t>
        </is>
      </c>
      <c r="G106" t="inlineStr">
        <is>
          <t>K1.H2</t>
        </is>
      </c>
      <c r="H106" t="inlineStr">
        <is>
          <t>X22</t>
        </is>
      </c>
      <c r="I106" t="inlineStr">
        <is>
          <t>N</t>
        </is>
      </c>
      <c r="J106">
        <f>A02+K1.H2-F3.1:4/3</f>
        <v/>
      </c>
      <c r="K106" t="inlineStr">
        <is>
          <t>A02</t>
        </is>
      </c>
      <c r="L106" t="inlineStr">
        <is>
          <t>K1.H2</t>
        </is>
      </c>
      <c r="M106" t="inlineStr">
        <is>
          <t>F3.1</t>
        </is>
      </c>
      <c r="N106" t="inlineStr">
        <is>
          <t>4/3</t>
        </is>
      </c>
    </row>
    <row r="107">
      <c r="A107" t="n">
        <v>106</v>
      </c>
      <c r="B107" t="inlineStr">
        <is>
          <t>106</t>
        </is>
      </c>
      <c r="C107" t="inlineStr">
        <is>
          <t>GNYE</t>
        </is>
      </c>
      <c r="D107" t="inlineStr">
        <is>
          <t>GNYE</t>
        </is>
      </c>
      <c r="E107">
        <f>A02+K1.H2-X6:PE:2</f>
        <v/>
      </c>
      <c r="F107" t="inlineStr">
        <is>
          <t>A02</t>
        </is>
      </c>
      <c r="G107" t="inlineStr">
        <is>
          <t>K1.H2</t>
        </is>
      </c>
      <c r="H107" t="inlineStr">
        <is>
          <t>X6</t>
        </is>
      </c>
      <c r="I107" t="inlineStr">
        <is>
          <t>PE:2</t>
        </is>
      </c>
      <c r="J107">
        <f>A02+K1.A1-X21:PE</f>
        <v/>
      </c>
      <c r="K107" t="inlineStr">
        <is>
          <t>A02</t>
        </is>
      </c>
      <c r="L107" t="inlineStr">
        <is>
          <t>K1.A1</t>
        </is>
      </c>
      <c r="M107" t="inlineStr">
        <is>
          <t>X21</t>
        </is>
      </c>
      <c r="N107" t="inlineStr">
        <is>
          <t>PE</t>
        </is>
      </c>
    </row>
    <row r="108">
      <c r="A108" t="n">
        <v>107</v>
      </c>
      <c r="B108" t="inlineStr">
        <is>
          <t>107</t>
        </is>
      </c>
      <c r="C108" t="inlineStr">
        <is>
          <t>BK</t>
        </is>
      </c>
      <c r="D108" t="inlineStr">
        <is>
          <t>BK</t>
        </is>
      </c>
      <c r="E108">
        <f>A02+K1.H1-K1:3</f>
        <v/>
      </c>
      <c r="F108" t="inlineStr">
        <is>
          <t>A02</t>
        </is>
      </c>
      <c r="G108" t="inlineStr">
        <is>
          <t>K1.H1</t>
        </is>
      </c>
      <c r="H108" t="inlineStr">
        <is>
          <t>K1</t>
        </is>
      </c>
      <c r="I108" t="inlineStr">
        <is>
          <t>3</t>
        </is>
      </c>
      <c r="J108">
        <f>A02+K1.H1-K1:5</f>
        <v/>
      </c>
      <c r="K108" t="inlineStr">
        <is>
          <t>A02</t>
        </is>
      </c>
      <c r="L108" t="inlineStr">
        <is>
          <t>K1.H1</t>
        </is>
      </c>
      <c r="M108" t="inlineStr">
        <is>
          <t>K1</t>
        </is>
      </c>
      <c r="N108" t="inlineStr">
        <is>
          <t>5</t>
        </is>
      </c>
    </row>
    <row r="109">
      <c r="A109" t="n">
        <v>108</v>
      </c>
      <c r="B109" t="inlineStr">
        <is>
          <t>108</t>
        </is>
      </c>
      <c r="C109" t="inlineStr">
        <is>
          <t>BK</t>
        </is>
      </c>
      <c r="D109" t="inlineStr">
        <is>
          <t>BK</t>
        </is>
      </c>
      <c r="E109">
        <f>A02+K1.H1-K1:1</f>
        <v/>
      </c>
      <c r="F109" t="inlineStr">
        <is>
          <t>A02</t>
        </is>
      </c>
      <c r="G109" t="inlineStr">
        <is>
          <t>K1.H1</t>
        </is>
      </c>
      <c r="H109" t="inlineStr">
        <is>
          <t>K1</t>
        </is>
      </c>
      <c r="I109" t="inlineStr">
        <is>
          <t>1</t>
        </is>
      </c>
      <c r="J109">
        <f>A02+K1.H1-K1:3</f>
        <v/>
      </c>
      <c r="K109" t="inlineStr">
        <is>
          <t>A02</t>
        </is>
      </c>
      <c r="L109" t="inlineStr">
        <is>
          <t>K1.H1</t>
        </is>
      </c>
      <c r="M109" t="inlineStr">
        <is>
          <t>K1</t>
        </is>
      </c>
      <c r="N109" t="inlineStr">
        <is>
          <t>3</t>
        </is>
      </c>
    </row>
    <row r="110">
      <c r="A110" t="n">
        <v>109</v>
      </c>
      <c r="B110" t="inlineStr">
        <is>
          <t>109</t>
        </is>
      </c>
      <c r="C110" t="inlineStr">
        <is>
          <t>BK</t>
        </is>
      </c>
      <c r="D110" t="inlineStr">
        <is>
          <t>BK</t>
        </is>
      </c>
      <c r="E110">
        <f>A02+K1.H1-K1:1</f>
        <v/>
      </c>
      <c r="F110" t="inlineStr">
        <is>
          <t>A02</t>
        </is>
      </c>
      <c r="G110" t="inlineStr">
        <is>
          <t>K1.H1</t>
        </is>
      </c>
      <c r="H110" t="inlineStr">
        <is>
          <t>K1</t>
        </is>
      </c>
      <c r="I110" t="inlineStr">
        <is>
          <t>1</t>
        </is>
      </c>
      <c r="J110">
        <f>A02+K1.H2-F3.1:2/1</f>
        <v/>
      </c>
      <c r="K110" t="inlineStr">
        <is>
          <t>A02</t>
        </is>
      </c>
      <c r="L110" t="inlineStr">
        <is>
          <t>K1.H2</t>
        </is>
      </c>
      <c r="M110" t="inlineStr">
        <is>
          <t>F3.1</t>
        </is>
      </c>
      <c r="N110" t="inlineStr">
        <is>
          <t>2/1</t>
        </is>
      </c>
    </row>
    <row r="111">
      <c r="A111" t="n">
        <v>110</v>
      </c>
      <c r="B111" t="inlineStr">
        <is>
          <t>110</t>
        </is>
      </c>
      <c r="C111" t="inlineStr">
        <is>
          <t>BK</t>
        </is>
      </c>
      <c r="D111" t="inlineStr">
        <is>
          <t>BK</t>
        </is>
      </c>
      <c r="E111">
        <f>A02+K1.H2-F3.1:2/1</f>
        <v/>
      </c>
      <c r="F111" t="inlineStr">
        <is>
          <t>A02</t>
        </is>
      </c>
      <c r="G111" t="inlineStr">
        <is>
          <t>K1.H2</t>
        </is>
      </c>
      <c r="H111" t="inlineStr">
        <is>
          <t>F3.1</t>
        </is>
      </c>
      <c r="I111" t="inlineStr">
        <is>
          <t>2/1</t>
        </is>
      </c>
      <c r="J111">
        <f>A02+K1.H2-X22:L</f>
        <v/>
      </c>
      <c r="K111" t="inlineStr">
        <is>
          <t>A02</t>
        </is>
      </c>
      <c r="L111" t="inlineStr">
        <is>
          <t>K1.H2</t>
        </is>
      </c>
      <c r="M111" t="inlineStr">
        <is>
          <t>X22</t>
        </is>
      </c>
      <c r="N111" t="inlineStr">
        <is>
          <t>L</t>
        </is>
      </c>
    </row>
    <row r="112">
      <c r="A112" t="n">
        <v>111</v>
      </c>
      <c r="B112" t="inlineStr">
        <is>
          <t>111</t>
        </is>
      </c>
      <c r="C112" t="inlineStr">
        <is>
          <t>BK</t>
        </is>
      </c>
      <c r="D112" t="inlineStr">
        <is>
          <t>BK</t>
        </is>
      </c>
      <c r="E112">
        <f>A02+K1.H2-F3:2</f>
        <v/>
      </c>
      <c r="F112" t="inlineStr">
        <is>
          <t>A02</t>
        </is>
      </c>
      <c r="G112" t="inlineStr">
        <is>
          <t>K1.H2</t>
        </is>
      </c>
      <c r="H112" t="inlineStr">
        <is>
          <t>F3</t>
        </is>
      </c>
      <c r="I112" t="inlineStr">
        <is>
          <t>2</t>
        </is>
      </c>
      <c r="J112">
        <f>A02+K1.H2-F3.1:1/2</f>
        <v/>
      </c>
      <c r="K112" t="inlineStr">
        <is>
          <t>A02</t>
        </is>
      </c>
      <c r="L112" t="inlineStr">
        <is>
          <t>K1.H2</t>
        </is>
      </c>
      <c r="M112" t="inlineStr">
        <is>
          <t>F3.1</t>
        </is>
      </c>
      <c r="N112" t="inlineStr">
        <is>
          <t>1/2</t>
        </is>
      </c>
    </row>
    <row r="113">
      <c r="A113" t="n">
        <v>112</v>
      </c>
      <c r="B113" t="inlineStr">
        <is>
          <t>112</t>
        </is>
      </c>
      <c r="C113" t="inlineStr">
        <is>
          <t>direkt verbunden</t>
        </is>
      </c>
      <c r="D113" t="inlineStr">
        <is>
          <t>direkt verbunden</t>
        </is>
      </c>
      <c r="E113">
        <f>A01+K1.H2-W0:L2</f>
        <v/>
      </c>
      <c r="F113" t="inlineStr">
        <is>
          <t>A01</t>
        </is>
      </c>
      <c r="G113" t="inlineStr">
        <is>
          <t>K1.H2</t>
        </is>
      </c>
      <c r="H113" t="inlineStr">
        <is>
          <t>W0</t>
        </is>
      </c>
      <c r="I113" t="inlineStr">
        <is>
          <t>L2</t>
        </is>
      </c>
      <c r="J113">
        <f>A02+K1.H2-F3:1</f>
        <v/>
      </c>
      <c r="K113" t="inlineStr">
        <is>
          <t>A02</t>
        </is>
      </c>
      <c r="L113" t="inlineStr">
        <is>
          <t>K1.H2</t>
        </is>
      </c>
      <c r="M113" t="inlineStr">
        <is>
          <t>F3</t>
        </is>
      </c>
      <c r="N113" t="inlineStr">
        <is>
          <t>1</t>
        </is>
      </c>
    </row>
    <row r="114">
      <c r="A114" t="n">
        <v>113</v>
      </c>
      <c r="B114" t="inlineStr">
        <is>
          <t>113</t>
        </is>
      </c>
      <c r="C114" t="inlineStr">
        <is>
          <t>GNYE</t>
        </is>
      </c>
      <c r="D114" t="inlineStr">
        <is>
          <t>GNYE</t>
        </is>
      </c>
      <c r="E114">
        <f>A02+K1.H2-X22:PE</f>
        <v/>
      </c>
      <c r="F114" t="inlineStr">
        <is>
          <t>A02</t>
        </is>
      </c>
      <c r="G114" t="inlineStr">
        <is>
          <t>K1.H2</t>
        </is>
      </c>
      <c r="H114" t="inlineStr">
        <is>
          <t>X22</t>
        </is>
      </c>
      <c r="I114" t="inlineStr">
        <is>
          <t>PE</t>
        </is>
      </c>
      <c r="J114">
        <f>A02+K1.H2-X6:PE:2</f>
        <v/>
      </c>
      <c r="K114" t="inlineStr">
        <is>
          <t>A02</t>
        </is>
      </c>
      <c r="L114" t="inlineStr">
        <is>
          <t>K1.H2</t>
        </is>
      </c>
      <c r="M114" t="inlineStr">
        <is>
          <t>X6</t>
        </is>
      </c>
      <c r="N114" t="inlineStr">
        <is>
          <t>PE:2</t>
        </is>
      </c>
    </row>
    <row r="115">
      <c r="A115" t="n">
        <v>114</v>
      </c>
      <c r="B115" t="inlineStr">
        <is>
          <t>114</t>
        </is>
      </c>
      <c r="C115" t="inlineStr">
        <is>
          <t>BU</t>
        </is>
      </c>
      <c r="D115" t="inlineStr">
        <is>
          <t>BU</t>
        </is>
      </c>
      <c r="E115">
        <f>A02+K1.H2-F3.1:3/4</f>
        <v/>
      </c>
      <c r="F115" t="inlineStr">
        <is>
          <t>A02</t>
        </is>
      </c>
      <c r="G115" t="inlineStr">
        <is>
          <t>K1.H2</t>
        </is>
      </c>
      <c r="H115" t="inlineStr">
        <is>
          <t>F3.1</t>
        </is>
      </c>
      <c r="I115" t="inlineStr">
        <is>
          <t>3/4</t>
        </is>
      </c>
      <c r="J115">
        <f>A02+K1.H2-X5:N:1</f>
        <v/>
      </c>
      <c r="K115" t="inlineStr">
        <is>
          <t>A02</t>
        </is>
      </c>
      <c r="L115" t="inlineStr">
        <is>
          <t>K1.H2</t>
        </is>
      </c>
      <c r="M115" t="inlineStr">
        <is>
          <t>X5</t>
        </is>
      </c>
      <c r="N115" t="inlineStr">
        <is>
          <t>N:1</t>
        </is>
      </c>
    </row>
    <row r="116">
      <c r="A116" t="n">
        <v>115</v>
      </c>
      <c r="B116" t="inlineStr">
        <is>
          <t>115</t>
        </is>
      </c>
      <c r="C116" t="inlineStr">
        <is>
          <t>BU</t>
        </is>
      </c>
      <c r="D116" t="inlineStr">
        <is>
          <t>BU</t>
        </is>
      </c>
      <c r="E116">
        <f>A02+K1.H1-K1:A2</f>
        <v/>
      </c>
      <c r="F116" t="inlineStr">
        <is>
          <t>A02</t>
        </is>
      </c>
      <c r="G116" t="inlineStr">
        <is>
          <t>K1.H1</t>
        </is>
      </c>
      <c r="H116" t="inlineStr">
        <is>
          <t>K1</t>
        </is>
      </c>
      <c r="I116" t="inlineStr">
        <is>
          <t>A2</t>
        </is>
      </c>
      <c r="J116">
        <f>A02+K1.B1-W5(-P2):P2:1</f>
        <v/>
      </c>
      <c r="K116" t="inlineStr">
        <is>
          <t>A02</t>
        </is>
      </c>
      <c r="L116" t="inlineStr">
        <is>
          <t>K1.B1</t>
        </is>
      </c>
      <c r="M116" t="inlineStr">
        <is>
          <t>W5(-P2)</t>
        </is>
      </c>
      <c r="N116" t="inlineStr">
        <is>
          <t>P2:1</t>
        </is>
      </c>
    </row>
    <row r="117">
      <c r="A117" t="n">
        <v>116</v>
      </c>
      <c r="B117" t="inlineStr">
        <is>
          <t>116</t>
        </is>
      </c>
      <c r="C117" t="inlineStr">
        <is>
          <t>BU</t>
        </is>
      </c>
      <c r="D117" t="inlineStr">
        <is>
          <t>BU</t>
        </is>
      </c>
      <c r="E117">
        <f>A02+K1.B1-A1:2</f>
        <v/>
      </c>
      <c r="F117" t="inlineStr">
        <is>
          <t>A02</t>
        </is>
      </c>
      <c r="G117" t="inlineStr">
        <is>
          <t>K1.B1</t>
        </is>
      </c>
      <c r="H117" t="inlineStr">
        <is>
          <t>A1</t>
        </is>
      </c>
      <c r="I117" t="inlineStr">
        <is>
          <t>2</t>
        </is>
      </c>
      <c r="J117">
        <f>A02+K1.H1-K1:A1</f>
        <v/>
      </c>
      <c r="K117" t="inlineStr">
        <is>
          <t>A02</t>
        </is>
      </c>
      <c r="L117" t="inlineStr">
        <is>
          <t>K1.H1</t>
        </is>
      </c>
      <c r="M117" t="inlineStr">
        <is>
          <t>K1</t>
        </is>
      </c>
      <c r="N117" t="inlineStr">
        <is>
          <t>A1</t>
        </is>
      </c>
    </row>
    <row r="118">
      <c r="A118" t="n">
        <v>117</v>
      </c>
      <c r="B118" t="inlineStr">
        <is>
          <t>117</t>
        </is>
      </c>
      <c r="C118" t="inlineStr">
        <is>
          <t>2</t>
        </is>
      </c>
      <c r="D118" t="inlineStr">
        <is>
          <t>2</t>
        </is>
      </c>
      <c r="E118">
        <f>A02+K1.E1-S1:14</f>
        <v/>
      </c>
      <c r="F118" t="inlineStr">
        <is>
          <t>A02</t>
        </is>
      </c>
      <c r="G118" t="inlineStr">
        <is>
          <t>K1.E1</t>
        </is>
      </c>
      <c r="H118" t="inlineStr">
        <is>
          <t>S1</t>
        </is>
      </c>
      <c r="I118" t="inlineStr">
        <is>
          <t>14</t>
        </is>
      </c>
      <c r="J118">
        <f>A02+K1.B1-X9:2:5</f>
        <v/>
      </c>
      <c r="K118" t="inlineStr">
        <is>
          <t>A02</t>
        </is>
      </c>
      <c r="L118" t="inlineStr">
        <is>
          <t>K1.B1</t>
        </is>
      </c>
      <c r="M118" t="inlineStr">
        <is>
          <t>X9</t>
        </is>
      </c>
      <c r="N118" t="inlineStr">
        <is>
          <t>2:5</t>
        </is>
      </c>
    </row>
    <row r="119">
      <c r="A119" t="n">
        <v>118</v>
      </c>
      <c r="B119" t="inlineStr">
        <is>
          <t>118</t>
        </is>
      </c>
      <c r="C119" t="inlineStr">
        <is>
          <t>1</t>
        </is>
      </c>
      <c r="D119" t="inlineStr">
        <is>
          <t>1</t>
        </is>
      </c>
      <c r="E119">
        <f>A02+K1.B1-X9:1:4</f>
        <v/>
      </c>
      <c r="F119" t="inlineStr">
        <is>
          <t>A02</t>
        </is>
      </c>
      <c r="G119" t="inlineStr">
        <is>
          <t>K1.B1</t>
        </is>
      </c>
      <c r="H119" t="inlineStr">
        <is>
          <t>X9</t>
        </is>
      </c>
      <c r="I119" t="inlineStr">
        <is>
          <t>1:4</t>
        </is>
      </c>
      <c r="J119">
        <f>A02+K1.E1-S1:13</f>
        <v/>
      </c>
      <c r="K119" t="inlineStr">
        <is>
          <t>A02</t>
        </is>
      </c>
      <c r="L119" t="inlineStr">
        <is>
          <t>K1.E1</t>
        </is>
      </c>
      <c r="M119" t="inlineStr">
        <is>
          <t>S1</t>
        </is>
      </c>
      <c r="N119" t="inlineStr">
        <is>
          <t>13</t>
        </is>
      </c>
    </row>
    <row r="120">
      <c r="A120" t="n">
        <v>119</v>
      </c>
      <c r="B120" t="inlineStr">
        <is>
          <t>119</t>
        </is>
      </c>
      <c r="C120" t="inlineStr">
        <is>
          <t>BK</t>
        </is>
      </c>
      <c r="D120" t="inlineStr">
        <is>
          <t>BK</t>
        </is>
      </c>
      <c r="E120">
        <f>A02+K1.H2-F4:2</f>
        <v/>
      </c>
      <c r="F120" t="inlineStr">
        <is>
          <t>A02</t>
        </is>
      </c>
      <c r="G120" t="inlineStr">
        <is>
          <t>K1.H2</t>
        </is>
      </c>
      <c r="H120" t="inlineStr">
        <is>
          <t>F4</t>
        </is>
      </c>
      <c r="I120" t="inlineStr">
        <is>
          <t>2</t>
        </is>
      </c>
      <c r="J120">
        <f>A02+K1.B1-X9:1:3</f>
        <v/>
      </c>
      <c r="K120" t="inlineStr">
        <is>
          <t>A02</t>
        </is>
      </c>
      <c r="L120" t="inlineStr">
        <is>
          <t>K1.B1</t>
        </is>
      </c>
      <c r="M120" t="inlineStr">
        <is>
          <t>X9</t>
        </is>
      </c>
      <c r="N120" t="inlineStr">
        <is>
          <t>1:3</t>
        </is>
      </c>
    </row>
    <row r="121">
      <c r="A121" t="n">
        <v>120</v>
      </c>
      <c r="B121" t="inlineStr">
        <is>
          <t>120</t>
        </is>
      </c>
      <c r="C121" t="inlineStr">
        <is>
          <t>direkt verbunden</t>
        </is>
      </c>
      <c r="D121" t="inlineStr">
        <is>
          <t>direkt verbunden</t>
        </is>
      </c>
      <c r="E121">
        <f>A01+K1.H2-W0:L1</f>
        <v/>
      </c>
      <c r="F121" t="inlineStr">
        <is>
          <t>A01</t>
        </is>
      </c>
      <c r="G121" t="inlineStr">
        <is>
          <t>K1.H2</t>
        </is>
      </c>
      <c r="H121" t="inlineStr">
        <is>
          <t>W0</t>
        </is>
      </c>
      <c r="I121" t="inlineStr">
        <is>
          <t>L1</t>
        </is>
      </c>
      <c r="J121">
        <f>A02+K1.H2-F4:1</f>
        <v/>
      </c>
      <c r="K121" t="inlineStr">
        <is>
          <t>A02</t>
        </is>
      </c>
      <c r="L121" t="inlineStr">
        <is>
          <t>K1.H2</t>
        </is>
      </c>
      <c r="M121" t="inlineStr">
        <is>
          <t>F4</t>
        </is>
      </c>
      <c r="N121" t="inlineStr">
        <is>
          <t>1</t>
        </is>
      </c>
    </row>
    <row r="122">
      <c r="A122" t="n">
        <v>121</v>
      </c>
      <c r="B122" t="inlineStr">
        <is>
          <t>121</t>
        </is>
      </c>
      <c r="C122" t="inlineStr">
        <is>
          <t>BK</t>
        </is>
      </c>
      <c r="D122" t="inlineStr">
        <is>
          <t>BK</t>
        </is>
      </c>
      <c r="E122">
        <f>A02+K1.B1-X9:2:2</f>
        <v/>
      </c>
      <c r="F122" t="inlineStr">
        <is>
          <t>A02</t>
        </is>
      </c>
      <c r="G122" t="inlineStr">
        <is>
          <t>K1.B1</t>
        </is>
      </c>
      <c r="H122" t="inlineStr">
        <is>
          <t>X9</t>
        </is>
      </c>
      <c r="I122" t="inlineStr">
        <is>
          <t>2:2</t>
        </is>
      </c>
      <c r="J122">
        <f>A02+K1.B1-X9:3:3</f>
        <v/>
      </c>
      <c r="K122" t="inlineStr">
        <is>
          <t>A02</t>
        </is>
      </c>
      <c r="L122" t="inlineStr">
        <is>
          <t>K1.B1</t>
        </is>
      </c>
      <c r="M122" t="inlineStr">
        <is>
          <t>X9</t>
        </is>
      </c>
      <c r="N122" t="inlineStr">
        <is>
          <t>3:3</t>
        </is>
      </c>
    </row>
    <row r="123">
      <c r="A123" t="n">
        <v>122</v>
      </c>
      <c r="B123" t="inlineStr">
        <is>
          <t>122</t>
        </is>
      </c>
      <c r="C123" t="inlineStr">
        <is>
          <t>2</t>
        </is>
      </c>
      <c r="D123" t="inlineStr">
        <is>
          <t>2</t>
        </is>
      </c>
      <c r="E123">
        <f>A02+K1.E1-S2:14</f>
        <v/>
      </c>
      <c r="F123" t="inlineStr">
        <is>
          <t>A02</t>
        </is>
      </c>
      <c r="G123" t="inlineStr">
        <is>
          <t>K1.E1</t>
        </is>
      </c>
      <c r="H123" t="inlineStr">
        <is>
          <t>S2</t>
        </is>
      </c>
      <c r="I123" t="inlineStr">
        <is>
          <t>14</t>
        </is>
      </c>
      <c r="J123">
        <f>A02+K1.B1-X9:4:5</f>
        <v/>
      </c>
      <c r="K123" t="inlineStr">
        <is>
          <t>A02</t>
        </is>
      </c>
      <c r="L123" t="inlineStr">
        <is>
          <t>K1.B1</t>
        </is>
      </c>
      <c r="M123" t="inlineStr">
        <is>
          <t>X9</t>
        </is>
      </c>
      <c r="N123" t="inlineStr">
        <is>
          <t>4:5</t>
        </is>
      </c>
    </row>
    <row r="124">
      <c r="A124" t="n">
        <v>123</v>
      </c>
      <c r="B124" t="inlineStr">
        <is>
          <t>123</t>
        </is>
      </c>
      <c r="C124" t="inlineStr">
        <is>
          <t>1</t>
        </is>
      </c>
      <c r="D124" t="inlineStr">
        <is>
          <t>1</t>
        </is>
      </c>
      <c r="E124">
        <f>A02+K1.B1-X9:3:4</f>
        <v/>
      </c>
      <c r="F124" t="inlineStr">
        <is>
          <t>A02</t>
        </is>
      </c>
      <c r="G124" t="inlineStr">
        <is>
          <t>K1.B1</t>
        </is>
      </c>
      <c r="H124" t="inlineStr">
        <is>
          <t>X9</t>
        </is>
      </c>
      <c r="I124" t="inlineStr">
        <is>
          <t>3:4</t>
        </is>
      </c>
      <c r="J124">
        <f>A02+K1.E1-S2:13</f>
        <v/>
      </c>
      <c r="K124" t="inlineStr">
        <is>
          <t>A02</t>
        </is>
      </c>
      <c r="L124" t="inlineStr">
        <is>
          <t>K1.E1</t>
        </is>
      </c>
      <c r="M124" t="inlineStr">
        <is>
          <t>S2</t>
        </is>
      </c>
      <c r="N124" t="inlineStr">
        <is>
          <t>13</t>
        </is>
      </c>
    </row>
    <row r="125">
      <c r="A125" t="n">
        <v>124</v>
      </c>
      <c r="B125" t="inlineStr">
        <is>
          <t>124</t>
        </is>
      </c>
      <c r="C125" t="inlineStr">
        <is>
          <t>BK</t>
        </is>
      </c>
      <c r="D125" t="inlineStr">
        <is>
          <t>BK</t>
        </is>
      </c>
      <c r="E125">
        <f>A02+K1.B1-X9:4:2</f>
        <v/>
      </c>
      <c r="F125" t="inlineStr">
        <is>
          <t>A02</t>
        </is>
      </c>
      <c r="G125" t="inlineStr">
        <is>
          <t>K1.B1</t>
        </is>
      </c>
      <c r="H125" t="inlineStr">
        <is>
          <t>X9</t>
        </is>
      </c>
      <c r="I125" t="inlineStr">
        <is>
          <t>4:2</t>
        </is>
      </c>
      <c r="J125">
        <f>A02+K1.B1-X9:5:3</f>
        <v/>
      </c>
      <c r="K125" t="inlineStr">
        <is>
          <t>A02</t>
        </is>
      </c>
      <c r="L125" t="inlineStr">
        <is>
          <t>K1.B1</t>
        </is>
      </c>
      <c r="M125" t="inlineStr">
        <is>
          <t>X9</t>
        </is>
      </c>
      <c r="N125" t="inlineStr">
        <is>
          <t>5:3</t>
        </is>
      </c>
    </row>
    <row r="126">
      <c r="A126" t="n">
        <v>125</v>
      </c>
      <c r="B126" t="inlineStr">
        <is>
          <t>125</t>
        </is>
      </c>
      <c r="C126" t="inlineStr">
        <is>
          <t>2</t>
        </is>
      </c>
      <c r="D126" t="inlineStr">
        <is>
          <t>2</t>
        </is>
      </c>
      <c r="E126">
        <f>A02+K1.E1-S3:14</f>
        <v/>
      </c>
      <c r="F126" t="inlineStr">
        <is>
          <t>A02</t>
        </is>
      </c>
      <c r="G126" t="inlineStr">
        <is>
          <t>K1.E1</t>
        </is>
      </c>
      <c r="H126" t="inlineStr">
        <is>
          <t>S3</t>
        </is>
      </c>
      <c r="I126" t="inlineStr">
        <is>
          <t>14</t>
        </is>
      </c>
      <c r="J126">
        <f>A02+K1.B1-X9:6:5</f>
        <v/>
      </c>
      <c r="K126" t="inlineStr">
        <is>
          <t>A02</t>
        </is>
      </c>
      <c r="L126" t="inlineStr">
        <is>
          <t>K1.B1</t>
        </is>
      </c>
      <c r="M126" t="inlineStr">
        <is>
          <t>X9</t>
        </is>
      </c>
      <c r="N126" t="inlineStr">
        <is>
          <t>6:5</t>
        </is>
      </c>
    </row>
    <row r="127">
      <c r="A127" t="n">
        <v>126</v>
      </c>
      <c r="B127" t="inlineStr">
        <is>
          <t>126</t>
        </is>
      </c>
      <c r="C127" t="inlineStr">
        <is>
          <t>1</t>
        </is>
      </c>
      <c r="D127" t="inlineStr">
        <is>
          <t>1</t>
        </is>
      </c>
      <c r="E127">
        <f>A02+K1.B1-X9:5:4</f>
        <v/>
      </c>
      <c r="F127" t="inlineStr">
        <is>
          <t>A02</t>
        </is>
      </c>
      <c r="G127" t="inlineStr">
        <is>
          <t>K1.B1</t>
        </is>
      </c>
      <c r="H127" t="inlineStr">
        <is>
          <t>X9</t>
        </is>
      </c>
      <c r="I127" t="inlineStr">
        <is>
          <t>5:4</t>
        </is>
      </c>
      <c r="J127">
        <f>A02+K1.E1-S3:13</f>
        <v/>
      </c>
      <c r="K127" t="inlineStr">
        <is>
          <t>A02</t>
        </is>
      </c>
      <c r="L127" t="inlineStr">
        <is>
          <t>K1.E1</t>
        </is>
      </c>
      <c r="M127" t="inlineStr">
        <is>
          <t>S3</t>
        </is>
      </c>
      <c r="N127" t="inlineStr">
        <is>
          <t>13</t>
        </is>
      </c>
    </row>
    <row r="128">
      <c r="A128" t="n">
        <v>127</v>
      </c>
      <c r="B128" t="inlineStr">
        <is>
          <t>127</t>
        </is>
      </c>
      <c r="C128" t="inlineStr">
        <is>
          <t>BK</t>
        </is>
      </c>
      <c r="D128" t="inlineStr">
        <is>
          <t>BK</t>
        </is>
      </c>
      <c r="E128">
        <f>A02+K1.B1-X9:6:2</f>
        <v/>
      </c>
      <c r="F128" t="inlineStr">
        <is>
          <t>A02</t>
        </is>
      </c>
      <c r="G128" t="inlineStr">
        <is>
          <t>K1.B1</t>
        </is>
      </c>
      <c r="H128" t="inlineStr">
        <is>
          <t>X9</t>
        </is>
      </c>
      <c r="I128" t="inlineStr">
        <is>
          <t>6:2</t>
        </is>
      </c>
      <c r="J128">
        <f>A02+K1.B1-X9:7:3</f>
        <v/>
      </c>
      <c r="K128" t="inlineStr">
        <is>
          <t>A02</t>
        </is>
      </c>
      <c r="L128" t="inlineStr">
        <is>
          <t>K1.B1</t>
        </is>
      </c>
      <c r="M128" t="inlineStr">
        <is>
          <t>X9</t>
        </is>
      </c>
      <c r="N128" t="inlineStr">
        <is>
          <t>7:3</t>
        </is>
      </c>
    </row>
    <row r="129">
      <c r="A129" t="n">
        <v>128</v>
      </c>
      <c r="B129" t="inlineStr">
        <is>
          <t>128</t>
        </is>
      </c>
      <c r="C129" t="inlineStr">
        <is>
          <t>1</t>
        </is>
      </c>
      <c r="D129" t="inlineStr">
        <is>
          <t>1</t>
        </is>
      </c>
      <c r="E129">
        <f>A02+K1.B1-X9:7:4</f>
        <v/>
      </c>
      <c r="F129" t="inlineStr">
        <is>
          <t>A02</t>
        </is>
      </c>
      <c r="G129" t="inlineStr">
        <is>
          <t>K1.B1</t>
        </is>
      </c>
      <c r="H129" t="inlineStr">
        <is>
          <t>X9</t>
        </is>
      </c>
      <c r="I129" t="inlineStr">
        <is>
          <t>7:4</t>
        </is>
      </c>
      <c r="J129">
        <f>A02+K1.A1-M1:X1:L1</f>
        <v/>
      </c>
      <c r="K129" t="inlineStr">
        <is>
          <t>A02</t>
        </is>
      </c>
      <c r="L129" t="inlineStr">
        <is>
          <t>K1.A1</t>
        </is>
      </c>
      <c r="M129" t="inlineStr">
        <is>
          <t>M1</t>
        </is>
      </c>
      <c r="N129" t="inlineStr">
        <is>
          <t>X1:L1</t>
        </is>
      </c>
    </row>
    <row r="130">
      <c r="A130" t="n">
        <v>129</v>
      </c>
      <c r="B130" t="inlineStr">
        <is>
          <t>129</t>
        </is>
      </c>
      <c r="C130" t="inlineStr">
        <is>
          <t>2</t>
        </is>
      </c>
      <c r="D130" t="inlineStr">
        <is>
          <t>2</t>
        </is>
      </c>
      <c r="E130">
        <f>A02+K1.A1-M1:X1:N</f>
        <v/>
      </c>
      <c r="F130" t="inlineStr">
        <is>
          <t>A02</t>
        </is>
      </c>
      <c r="G130" t="inlineStr">
        <is>
          <t>K1.A1</t>
        </is>
      </c>
      <c r="H130" t="inlineStr">
        <is>
          <t>M1</t>
        </is>
      </c>
      <c r="I130" t="inlineStr">
        <is>
          <t>X1:N</t>
        </is>
      </c>
      <c r="J130">
        <f>A02+K1.B1-X9:8:5</f>
        <v/>
      </c>
      <c r="K130" t="inlineStr">
        <is>
          <t>A02</t>
        </is>
      </c>
      <c r="L130" t="inlineStr">
        <is>
          <t>K1.B1</t>
        </is>
      </c>
      <c r="M130" t="inlineStr">
        <is>
          <t>X9</t>
        </is>
      </c>
      <c r="N130" t="inlineStr">
        <is>
          <t>8:5</t>
        </is>
      </c>
    </row>
    <row r="131">
      <c r="A131" t="n">
        <v>130</v>
      </c>
      <c r="B131" t="inlineStr">
        <is>
          <t>130</t>
        </is>
      </c>
      <c r="C131" t="inlineStr">
        <is>
          <t>GNYE</t>
        </is>
      </c>
      <c r="D131" t="inlineStr">
        <is>
          <t>GNYE</t>
        </is>
      </c>
      <c r="E131">
        <f>A02+K1.A1-M1:X1:PE</f>
        <v/>
      </c>
      <c r="F131" t="inlineStr">
        <is>
          <t>A02</t>
        </is>
      </c>
      <c r="G131" t="inlineStr">
        <is>
          <t>K1.A1</t>
        </is>
      </c>
      <c r="H131" t="inlineStr">
        <is>
          <t>M1</t>
        </is>
      </c>
      <c r="I131" t="inlineStr">
        <is>
          <t>X1:PE</t>
        </is>
      </c>
      <c r="J131">
        <f>A02+K1.B1-X9:PE:1</f>
        <v/>
      </c>
      <c r="K131" t="inlineStr">
        <is>
          <t>A02</t>
        </is>
      </c>
      <c r="L131" t="inlineStr">
        <is>
          <t>K1.B1</t>
        </is>
      </c>
      <c r="M131" t="inlineStr">
        <is>
          <t>X9</t>
        </is>
      </c>
      <c r="N131" t="inlineStr">
        <is>
          <t>PE:1</t>
        </is>
      </c>
    </row>
    <row r="132">
      <c r="A132" t="n">
        <v>131</v>
      </c>
      <c r="B132" t="inlineStr">
        <is>
          <t>131</t>
        </is>
      </c>
      <c r="C132" t="inlineStr">
        <is>
          <t>BU</t>
        </is>
      </c>
      <c r="D132" t="inlineStr">
        <is>
          <t>BU</t>
        </is>
      </c>
      <c r="E132">
        <f>A02+K1.H2-X5:N:2</f>
        <v/>
      </c>
      <c r="F132" t="inlineStr">
        <is>
          <t>A02</t>
        </is>
      </c>
      <c r="G132" t="inlineStr">
        <is>
          <t>K1.H2</t>
        </is>
      </c>
      <c r="H132" t="inlineStr">
        <is>
          <t>X5</t>
        </is>
      </c>
      <c r="I132" t="inlineStr">
        <is>
          <t>N:2</t>
        </is>
      </c>
      <c r="J132">
        <f>A02+K1.B1-X9:8:2</f>
        <v/>
      </c>
      <c r="K132" t="inlineStr">
        <is>
          <t>A02</t>
        </is>
      </c>
      <c r="L132" t="inlineStr">
        <is>
          <t>K1.B1</t>
        </is>
      </c>
      <c r="M132" t="inlineStr">
        <is>
          <t>X9</t>
        </is>
      </c>
      <c r="N132" t="inlineStr">
        <is>
          <t>8:2</t>
        </is>
      </c>
    </row>
    <row r="133">
      <c r="A133" t="n">
        <v>132</v>
      </c>
      <c r="B133" t="inlineStr">
        <is>
          <t>132</t>
        </is>
      </c>
      <c r="C133" t="inlineStr">
        <is>
          <t>1</t>
        </is>
      </c>
      <c r="D133" t="inlineStr">
        <is>
          <t>1</t>
        </is>
      </c>
      <c r="E133">
        <f>A02+K1-A1:1</f>
        <v/>
      </c>
      <c r="F133" t="inlineStr">
        <is>
          <t>A02</t>
        </is>
      </c>
      <c r="G133" t="inlineStr">
        <is>
          <t>K1</t>
        </is>
      </c>
      <c r="H133" t="inlineStr">
        <is>
          <t>A1</t>
        </is>
      </c>
      <c r="I133" t="inlineStr">
        <is>
          <t>1</t>
        </is>
      </c>
      <c r="J133">
        <f>A02+K1.A1-M1:RS485+</f>
        <v/>
      </c>
      <c r="K133" t="inlineStr">
        <is>
          <t>A02</t>
        </is>
      </c>
      <c r="L133" t="inlineStr">
        <is>
          <t>K1.A1</t>
        </is>
      </c>
      <c r="M133" t="inlineStr">
        <is>
          <t>M1</t>
        </is>
      </c>
      <c r="N133" t="inlineStr">
        <is>
          <t>RS485+</t>
        </is>
      </c>
    </row>
    <row r="134">
      <c r="A134" t="n">
        <v>133</v>
      </c>
      <c r="B134" t="inlineStr">
        <is>
          <t>133</t>
        </is>
      </c>
      <c r="C134" t="inlineStr">
        <is>
          <t>BU</t>
        </is>
      </c>
      <c r="D134" t="inlineStr">
        <is>
          <t>BU</t>
        </is>
      </c>
      <c r="E134">
        <f>A02+K1-A1:USB</f>
        <v/>
      </c>
      <c r="F134" t="inlineStr">
        <is>
          <t>A02</t>
        </is>
      </c>
      <c r="G134" t="inlineStr">
        <is>
          <t>K1</t>
        </is>
      </c>
      <c r="H134" t="inlineStr">
        <is>
          <t>A1</t>
        </is>
      </c>
      <c r="I134" t="inlineStr">
        <is>
          <t>USB</t>
        </is>
      </c>
      <c r="J134">
        <f>P01+K1.G1-D1:USB6</f>
        <v/>
      </c>
      <c r="K134" t="inlineStr">
        <is>
          <t>P01</t>
        </is>
      </c>
      <c r="L134" t="inlineStr">
        <is>
          <t>K1.G1</t>
        </is>
      </c>
      <c r="M134" t="inlineStr">
        <is>
          <t>D1</t>
        </is>
      </c>
      <c r="N134" t="inlineStr">
        <is>
          <t>USB6</t>
        </is>
      </c>
    </row>
    <row r="135">
      <c r="A135" t="n">
        <v>134</v>
      </c>
      <c r="B135" t="inlineStr">
        <is>
          <t>134</t>
        </is>
      </c>
      <c r="C135" t="inlineStr">
        <is>
          <t>2</t>
        </is>
      </c>
      <c r="D135" t="inlineStr">
        <is>
          <t>2</t>
        </is>
      </c>
      <c r="E135">
        <f>A02+K1-A1:2</f>
        <v/>
      </c>
      <c r="F135" t="inlineStr">
        <is>
          <t>A02</t>
        </is>
      </c>
      <c r="G135" t="inlineStr">
        <is>
          <t>K1</t>
        </is>
      </c>
      <c r="H135" t="inlineStr">
        <is>
          <t>A1</t>
        </is>
      </c>
      <c r="I135" t="inlineStr">
        <is>
          <t>2</t>
        </is>
      </c>
      <c r="J135">
        <f>A02+K1.A1-M1:RS485-</f>
        <v/>
      </c>
      <c r="K135" t="inlineStr">
        <is>
          <t>A02</t>
        </is>
      </c>
      <c r="L135" t="inlineStr">
        <is>
          <t>K1.A1</t>
        </is>
      </c>
      <c r="M135" t="inlineStr">
        <is>
          <t>M1</t>
        </is>
      </c>
      <c r="N135" t="inlineStr">
        <is>
          <t>RS485-</t>
        </is>
      </c>
    </row>
    <row r="136">
      <c r="A136" t="n">
        <v>135</v>
      </c>
      <c r="B136" t="inlineStr">
        <is>
          <t>135</t>
        </is>
      </c>
      <c r="C136" t="inlineStr">
        <is>
          <t>nan</t>
        </is>
      </c>
      <c r="D136" t="inlineStr">
        <is>
          <t>nan</t>
        </is>
      </c>
      <c r="E136">
        <f>A02+K1.D2-X11:1</f>
        <v/>
      </c>
      <c r="F136" t="inlineStr">
        <is>
          <t>A02</t>
        </is>
      </c>
      <c r="G136" t="inlineStr">
        <is>
          <t>K1.D2</t>
        </is>
      </c>
      <c r="H136" t="inlineStr">
        <is>
          <t>X11</t>
        </is>
      </c>
      <c r="I136" t="inlineStr">
        <is>
          <t>1</t>
        </is>
      </c>
      <c r="J136">
        <f>A02+K1.D2-X11:1</f>
        <v/>
      </c>
      <c r="K136" t="inlineStr">
        <is>
          <t>A02</t>
        </is>
      </c>
      <c r="L136" t="inlineStr">
        <is>
          <t>K1.D2</t>
        </is>
      </c>
      <c r="M136" t="inlineStr">
        <is>
          <t>X11</t>
        </is>
      </c>
      <c r="N136" t="inlineStr">
        <is>
          <t>1</t>
        </is>
      </c>
    </row>
    <row r="137">
      <c r="A137" t="n">
        <v>136</v>
      </c>
      <c r="B137" t="inlineStr">
        <is>
          <t>136</t>
        </is>
      </c>
      <c r="C137" t="inlineStr">
        <is>
          <t>1</t>
        </is>
      </c>
      <c r="D137" t="inlineStr">
        <is>
          <t>1</t>
        </is>
      </c>
      <c r="E137">
        <f>A02+K1.D2-X11:1</f>
        <v/>
      </c>
      <c r="F137" t="inlineStr">
        <is>
          <t>A02</t>
        </is>
      </c>
      <c r="G137" t="inlineStr">
        <is>
          <t>K1.D2</t>
        </is>
      </c>
      <c r="H137" t="inlineStr">
        <is>
          <t>X11</t>
        </is>
      </c>
      <c r="I137" t="inlineStr">
        <is>
          <t>1</t>
        </is>
      </c>
      <c r="J137">
        <f>A02+S6-E1:L1</f>
        <v/>
      </c>
      <c r="K137" t="inlineStr">
        <is>
          <t>A02</t>
        </is>
      </c>
      <c r="L137" t="inlineStr">
        <is>
          <t>S6</t>
        </is>
      </c>
      <c r="M137" t="inlineStr">
        <is>
          <t>E1</t>
        </is>
      </c>
      <c r="N137" t="inlineStr">
        <is>
          <t>L1</t>
        </is>
      </c>
    </row>
    <row r="138">
      <c r="A138" t="n">
        <v>137</v>
      </c>
      <c r="B138" t="inlineStr">
        <is>
          <t>137</t>
        </is>
      </c>
      <c r="C138" t="inlineStr">
        <is>
          <t>BK</t>
        </is>
      </c>
      <c r="D138" t="inlineStr">
        <is>
          <t>BK</t>
        </is>
      </c>
      <c r="E138">
        <f>A02+K1.H1-K10:2</f>
        <v/>
      </c>
      <c r="F138" t="inlineStr">
        <is>
          <t>A02</t>
        </is>
      </c>
      <c r="G138" t="inlineStr">
        <is>
          <t>K1.H1</t>
        </is>
      </c>
      <c r="H138" t="inlineStr">
        <is>
          <t>K10</t>
        </is>
      </c>
      <c r="I138" t="inlineStr">
        <is>
          <t>2</t>
        </is>
      </c>
      <c r="J138">
        <f>A02+K1.D2-X11:1</f>
        <v/>
      </c>
      <c r="K138" t="inlineStr">
        <is>
          <t>A02</t>
        </is>
      </c>
      <c r="L138" t="inlineStr">
        <is>
          <t>K1.D2</t>
        </is>
      </c>
      <c r="M138" t="inlineStr">
        <is>
          <t>X11</t>
        </is>
      </c>
      <c r="N138" t="inlineStr">
        <is>
          <t>1</t>
        </is>
      </c>
    </row>
    <row r="139">
      <c r="A139" t="n">
        <v>138</v>
      </c>
      <c r="B139" t="inlineStr">
        <is>
          <t>138</t>
        </is>
      </c>
      <c r="C139" t="inlineStr">
        <is>
          <t>BK</t>
        </is>
      </c>
      <c r="D139" t="inlineStr">
        <is>
          <t>BK</t>
        </is>
      </c>
      <c r="E139">
        <f>A02+K1.H2-Q3:T1</f>
        <v/>
      </c>
      <c r="F139" t="inlineStr">
        <is>
          <t>A02</t>
        </is>
      </c>
      <c r="G139" t="inlineStr">
        <is>
          <t>K1.H2</t>
        </is>
      </c>
      <c r="H139" t="inlineStr">
        <is>
          <t>Q3</t>
        </is>
      </c>
      <c r="I139" t="inlineStr">
        <is>
          <t>T1</t>
        </is>
      </c>
      <c r="J139">
        <f>A02+K1.H1-K10:1</f>
        <v/>
      </c>
      <c r="K139" t="inlineStr">
        <is>
          <t>A02</t>
        </is>
      </c>
      <c r="L139" t="inlineStr">
        <is>
          <t>K1.H1</t>
        </is>
      </c>
      <c r="M139" t="inlineStr">
        <is>
          <t>K10</t>
        </is>
      </c>
      <c r="N139" t="inlineStr">
        <is>
          <t>1</t>
        </is>
      </c>
    </row>
    <row r="140">
      <c r="A140" t="n">
        <v>139</v>
      </c>
      <c r="B140" t="inlineStr">
        <is>
          <t>139</t>
        </is>
      </c>
      <c r="C140" t="inlineStr">
        <is>
          <t>direkt verbunden</t>
        </is>
      </c>
      <c r="D140" t="inlineStr">
        <is>
          <t>direkt verbunden</t>
        </is>
      </c>
      <c r="E140">
        <f>A02+K1.H2-W3:3L1</f>
        <v/>
      </c>
      <c r="F140" t="inlineStr">
        <is>
          <t>A02</t>
        </is>
      </c>
      <c r="G140" t="inlineStr">
        <is>
          <t>K1.H2</t>
        </is>
      </c>
      <c r="H140" t="inlineStr">
        <is>
          <t>W3</t>
        </is>
      </c>
      <c r="I140" t="inlineStr">
        <is>
          <t>3L1</t>
        </is>
      </c>
      <c r="J140">
        <f>A02+K1.H2-Q3:L1</f>
        <v/>
      </c>
      <c r="K140" t="inlineStr">
        <is>
          <t>A02</t>
        </is>
      </c>
      <c r="L140" t="inlineStr">
        <is>
          <t>K1.H2</t>
        </is>
      </c>
      <c r="M140" t="inlineStr">
        <is>
          <t>Q3</t>
        </is>
      </c>
      <c r="N140" t="inlineStr">
        <is>
          <t>L1</t>
        </is>
      </c>
    </row>
    <row r="141">
      <c r="A141" t="n">
        <v>140</v>
      </c>
      <c r="B141" t="inlineStr">
        <is>
          <t>140</t>
        </is>
      </c>
      <c r="C141" t="inlineStr">
        <is>
          <t>nan</t>
        </is>
      </c>
      <c r="D141" t="inlineStr">
        <is>
          <t>nan</t>
        </is>
      </c>
      <c r="E141">
        <f>A02+K1.D2-X11:2</f>
        <v/>
      </c>
      <c r="F141" t="inlineStr">
        <is>
          <t>A02</t>
        </is>
      </c>
      <c r="G141" t="inlineStr">
        <is>
          <t>K1.D2</t>
        </is>
      </c>
      <c r="H141" t="inlineStr">
        <is>
          <t>X11</t>
        </is>
      </c>
      <c r="I141" t="inlineStr">
        <is>
          <t>2</t>
        </is>
      </c>
      <c r="J141">
        <f>A02+K1.D2-X11:2</f>
        <v/>
      </c>
      <c r="K141" t="inlineStr">
        <is>
          <t>A02</t>
        </is>
      </c>
      <c r="L141" t="inlineStr">
        <is>
          <t>K1.D2</t>
        </is>
      </c>
      <c r="M141" t="inlineStr">
        <is>
          <t>X11</t>
        </is>
      </c>
      <c r="N141" t="inlineStr">
        <is>
          <t>2</t>
        </is>
      </c>
    </row>
    <row r="142">
      <c r="A142" t="n">
        <v>141</v>
      </c>
      <c r="B142" t="inlineStr">
        <is>
          <t>141</t>
        </is>
      </c>
      <c r="C142" t="inlineStr">
        <is>
          <t>2</t>
        </is>
      </c>
      <c r="D142" t="inlineStr">
        <is>
          <t>2</t>
        </is>
      </c>
      <c r="E142">
        <f>A02+K1.D2-X11:2</f>
        <v/>
      </c>
      <c r="F142" t="inlineStr">
        <is>
          <t>A02</t>
        </is>
      </c>
      <c r="G142" t="inlineStr">
        <is>
          <t>K1.D2</t>
        </is>
      </c>
      <c r="H142" t="inlineStr">
        <is>
          <t>X11</t>
        </is>
      </c>
      <c r="I142" t="inlineStr">
        <is>
          <t>2</t>
        </is>
      </c>
      <c r="J142">
        <f>A02+S6-E1:L2</f>
        <v/>
      </c>
      <c r="K142" t="inlineStr">
        <is>
          <t>A02</t>
        </is>
      </c>
      <c r="L142" t="inlineStr">
        <is>
          <t>S6</t>
        </is>
      </c>
      <c r="M142" t="inlineStr">
        <is>
          <t>E1</t>
        </is>
      </c>
      <c r="N142" t="inlineStr">
        <is>
          <t>L2</t>
        </is>
      </c>
    </row>
    <row r="143">
      <c r="A143" t="n">
        <v>142</v>
      </c>
      <c r="B143" t="inlineStr">
        <is>
          <t>142</t>
        </is>
      </c>
      <c r="C143" t="inlineStr">
        <is>
          <t>BK</t>
        </is>
      </c>
      <c r="D143" t="inlineStr">
        <is>
          <t>BK</t>
        </is>
      </c>
      <c r="E143">
        <f>A02+K1.H1-K10:4</f>
        <v/>
      </c>
      <c r="F143" t="inlineStr">
        <is>
          <t>A02</t>
        </is>
      </c>
      <c r="G143" t="inlineStr">
        <is>
          <t>K1.H1</t>
        </is>
      </c>
      <c r="H143" t="inlineStr">
        <is>
          <t>K10</t>
        </is>
      </c>
      <c r="I143" t="inlineStr">
        <is>
          <t>4</t>
        </is>
      </c>
      <c r="J143">
        <f>A02+K1.D2-X11:2</f>
        <v/>
      </c>
      <c r="K143" t="inlineStr">
        <is>
          <t>A02</t>
        </is>
      </c>
      <c r="L143" t="inlineStr">
        <is>
          <t>K1.D2</t>
        </is>
      </c>
      <c r="M143" t="inlineStr">
        <is>
          <t>X11</t>
        </is>
      </c>
      <c r="N143" t="inlineStr">
        <is>
          <t>2</t>
        </is>
      </c>
    </row>
    <row r="144">
      <c r="A144" t="n">
        <v>143</v>
      </c>
      <c r="B144" t="inlineStr">
        <is>
          <t>143</t>
        </is>
      </c>
      <c r="C144" t="inlineStr">
        <is>
          <t>BK</t>
        </is>
      </c>
      <c r="D144" t="inlineStr">
        <is>
          <t>BK</t>
        </is>
      </c>
      <c r="E144">
        <f>A02+K1.H2-Q3:T2</f>
        <v/>
      </c>
      <c r="F144" t="inlineStr">
        <is>
          <t>A02</t>
        </is>
      </c>
      <c r="G144" t="inlineStr">
        <is>
          <t>K1.H2</t>
        </is>
      </c>
      <c r="H144" t="inlineStr">
        <is>
          <t>Q3</t>
        </is>
      </c>
      <c r="I144" t="inlineStr">
        <is>
          <t>T2</t>
        </is>
      </c>
      <c r="J144">
        <f>A02+K1.H1-K10:3</f>
        <v/>
      </c>
      <c r="K144" t="inlineStr">
        <is>
          <t>A02</t>
        </is>
      </c>
      <c r="L144" t="inlineStr">
        <is>
          <t>K1.H1</t>
        </is>
      </c>
      <c r="M144" t="inlineStr">
        <is>
          <t>K10</t>
        </is>
      </c>
      <c r="N144" t="inlineStr">
        <is>
          <t>3</t>
        </is>
      </c>
    </row>
    <row r="145">
      <c r="A145" t="n">
        <v>144</v>
      </c>
      <c r="B145" t="inlineStr">
        <is>
          <t>144</t>
        </is>
      </c>
      <c r="C145" t="inlineStr">
        <is>
          <t>direkt verbunden</t>
        </is>
      </c>
      <c r="D145" t="inlineStr">
        <is>
          <t>direkt verbunden</t>
        </is>
      </c>
      <c r="E145">
        <f>A02+K1.H2-W3:3L2</f>
        <v/>
      </c>
      <c r="F145" t="inlineStr">
        <is>
          <t>A02</t>
        </is>
      </c>
      <c r="G145" t="inlineStr">
        <is>
          <t>K1.H2</t>
        </is>
      </c>
      <c r="H145" t="inlineStr">
        <is>
          <t>W3</t>
        </is>
      </c>
      <c r="I145" t="inlineStr">
        <is>
          <t>3L2</t>
        </is>
      </c>
      <c r="J145">
        <f>A02+K1.H2-Q3:L2</f>
        <v/>
      </c>
      <c r="K145" t="inlineStr">
        <is>
          <t>A02</t>
        </is>
      </c>
      <c r="L145" t="inlineStr">
        <is>
          <t>K1.H2</t>
        </is>
      </c>
      <c r="M145" t="inlineStr">
        <is>
          <t>Q3</t>
        </is>
      </c>
      <c r="N145" t="inlineStr">
        <is>
          <t>L2</t>
        </is>
      </c>
    </row>
    <row r="146">
      <c r="A146" t="n">
        <v>145</v>
      </c>
      <c r="B146" t="inlineStr">
        <is>
          <t>145</t>
        </is>
      </c>
      <c r="C146" t="inlineStr">
        <is>
          <t>nan</t>
        </is>
      </c>
      <c r="D146" t="inlineStr">
        <is>
          <t>nan</t>
        </is>
      </c>
      <c r="E146">
        <f>A02+K1.D2-X11:3</f>
        <v/>
      </c>
      <c r="F146" t="inlineStr">
        <is>
          <t>A02</t>
        </is>
      </c>
      <c r="G146" t="inlineStr">
        <is>
          <t>K1.D2</t>
        </is>
      </c>
      <c r="H146" t="inlineStr">
        <is>
          <t>X11</t>
        </is>
      </c>
      <c r="I146" t="inlineStr">
        <is>
          <t>3</t>
        </is>
      </c>
      <c r="J146">
        <f>A02+K1.D2-X11:3</f>
        <v/>
      </c>
      <c r="K146" t="inlineStr">
        <is>
          <t>A02</t>
        </is>
      </c>
      <c r="L146" t="inlineStr">
        <is>
          <t>K1.D2</t>
        </is>
      </c>
      <c r="M146" t="inlineStr">
        <is>
          <t>X11</t>
        </is>
      </c>
      <c r="N146" t="inlineStr">
        <is>
          <t>3</t>
        </is>
      </c>
    </row>
    <row r="147">
      <c r="A147" t="n">
        <v>146</v>
      </c>
      <c r="B147" t="inlineStr">
        <is>
          <t>146</t>
        </is>
      </c>
      <c r="C147" t="inlineStr">
        <is>
          <t>3</t>
        </is>
      </c>
      <c r="D147" t="inlineStr">
        <is>
          <t>3</t>
        </is>
      </c>
      <c r="E147">
        <f>A02+K1.D2-X11:3</f>
        <v/>
      </c>
      <c r="F147" t="inlineStr">
        <is>
          <t>A02</t>
        </is>
      </c>
      <c r="G147" t="inlineStr">
        <is>
          <t>K1.D2</t>
        </is>
      </c>
      <c r="H147" t="inlineStr">
        <is>
          <t>X11</t>
        </is>
      </c>
      <c r="I147" t="inlineStr">
        <is>
          <t>3</t>
        </is>
      </c>
      <c r="J147">
        <f>A02+S6-E1:L3</f>
        <v/>
      </c>
      <c r="K147" t="inlineStr">
        <is>
          <t>A02</t>
        </is>
      </c>
      <c r="L147" t="inlineStr">
        <is>
          <t>S6</t>
        </is>
      </c>
      <c r="M147" t="inlineStr">
        <is>
          <t>E1</t>
        </is>
      </c>
      <c r="N147" t="inlineStr">
        <is>
          <t>L3</t>
        </is>
      </c>
    </row>
    <row r="148">
      <c r="A148" t="n">
        <v>147</v>
      </c>
      <c r="B148" t="inlineStr">
        <is>
          <t>147</t>
        </is>
      </c>
      <c r="C148" t="inlineStr">
        <is>
          <t>BK</t>
        </is>
      </c>
      <c r="D148" t="inlineStr">
        <is>
          <t>BK</t>
        </is>
      </c>
      <c r="E148">
        <f>A02+K1.H1-K10:6</f>
        <v/>
      </c>
      <c r="F148" t="inlineStr">
        <is>
          <t>A02</t>
        </is>
      </c>
      <c r="G148" t="inlineStr">
        <is>
          <t>K1.H1</t>
        </is>
      </c>
      <c r="H148" t="inlineStr">
        <is>
          <t>K10</t>
        </is>
      </c>
      <c r="I148" t="inlineStr">
        <is>
          <t>6</t>
        </is>
      </c>
      <c r="J148">
        <f>A02+K1.D2-X11:3</f>
        <v/>
      </c>
      <c r="K148" t="inlineStr">
        <is>
          <t>A02</t>
        </is>
      </c>
      <c r="L148" t="inlineStr">
        <is>
          <t>K1.D2</t>
        </is>
      </c>
      <c r="M148" t="inlineStr">
        <is>
          <t>X11</t>
        </is>
      </c>
      <c r="N148" t="inlineStr">
        <is>
          <t>3</t>
        </is>
      </c>
    </row>
    <row r="149">
      <c r="A149" t="n">
        <v>148</v>
      </c>
      <c r="B149" t="inlineStr">
        <is>
          <t>148</t>
        </is>
      </c>
      <c r="C149" t="inlineStr">
        <is>
          <t>BK</t>
        </is>
      </c>
      <c r="D149" t="inlineStr">
        <is>
          <t>BK</t>
        </is>
      </c>
      <c r="E149">
        <f>A02+K1.H2-Q3:T3</f>
        <v/>
      </c>
      <c r="F149" t="inlineStr">
        <is>
          <t>A02</t>
        </is>
      </c>
      <c r="G149" t="inlineStr">
        <is>
          <t>K1.H2</t>
        </is>
      </c>
      <c r="H149" t="inlineStr">
        <is>
          <t>Q3</t>
        </is>
      </c>
      <c r="I149" t="inlineStr">
        <is>
          <t>T3</t>
        </is>
      </c>
      <c r="J149">
        <f>A02+K1.H1-K10:5</f>
        <v/>
      </c>
      <c r="K149" t="inlineStr">
        <is>
          <t>A02</t>
        </is>
      </c>
      <c r="L149" t="inlineStr">
        <is>
          <t>K1.H1</t>
        </is>
      </c>
      <c r="M149" t="inlineStr">
        <is>
          <t>K10</t>
        </is>
      </c>
      <c r="N149" t="inlineStr">
        <is>
          <t>5</t>
        </is>
      </c>
    </row>
    <row r="150">
      <c r="A150" t="n">
        <v>149</v>
      </c>
      <c r="B150" t="inlineStr">
        <is>
          <t>149</t>
        </is>
      </c>
      <c r="C150" t="inlineStr">
        <is>
          <t>direkt verbunden</t>
        </is>
      </c>
      <c r="D150" t="inlineStr">
        <is>
          <t>direkt verbunden</t>
        </is>
      </c>
      <c r="E150">
        <f>A02+K1.H2-W3:3L3</f>
        <v/>
      </c>
      <c r="F150" t="inlineStr">
        <is>
          <t>A02</t>
        </is>
      </c>
      <c r="G150" t="inlineStr">
        <is>
          <t>K1.H2</t>
        </is>
      </c>
      <c r="H150" t="inlineStr">
        <is>
          <t>W3</t>
        </is>
      </c>
      <c r="I150" t="inlineStr">
        <is>
          <t>3L3</t>
        </is>
      </c>
      <c r="J150">
        <f>A02+K1.H2-Q3:L3</f>
        <v/>
      </c>
      <c r="K150" t="inlineStr">
        <is>
          <t>A02</t>
        </is>
      </c>
      <c r="L150" t="inlineStr">
        <is>
          <t>K1.H2</t>
        </is>
      </c>
      <c r="M150" t="inlineStr">
        <is>
          <t>Q3</t>
        </is>
      </c>
      <c r="N150" t="inlineStr">
        <is>
          <t>L3</t>
        </is>
      </c>
    </row>
    <row r="151">
      <c r="A151" t="n">
        <v>150</v>
      </c>
      <c r="B151" t="inlineStr">
        <is>
          <t>150</t>
        </is>
      </c>
      <c r="C151" t="inlineStr">
        <is>
          <t>GNYE</t>
        </is>
      </c>
      <c r="D151" t="inlineStr">
        <is>
          <t>GNYE</t>
        </is>
      </c>
      <c r="E151">
        <f>A02+K1.D2-X11:PE</f>
        <v/>
      </c>
      <c r="F151" t="inlineStr">
        <is>
          <t>A02</t>
        </is>
      </c>
      <c r="G151" t="inlineStr">
        <is>
          <t>K1.D2</t>
        </is>
      </c>
      <c r="H151" t="inlineStr">
        <is>
          <t>X11</t>
        </is>
      </c>
      <c r="I151" t="inlineStr">
        <is>
          <t>PE</t>
        </is>
      </c>
      <c r="J151">
        <f>A02+S6-E1:PE</f>
        <v/>
      </c>
      <c r="K151" t="inlineStr">
        <is>
          <t>A02</t>
        </is>
      </c>
      <c r="L151" t="inlineStr">
        <is>
          <t>S6</t>
        </is>
      </c>
      <c r="M151" t="inlineStr">
        <is>
          <t>E1</t>
        </is>
      </c>
      <c r="N151" t="inlineStr">
        <is>
          <t>PE</t>
        </is>
      </c>
    </row>
    <row r="152">
      <c r="A152" t="n">
        <v>151</v>
      </c>
      <c r="B152" t="inlineStr">
        <is>
          <t>151</t>
        </is>
      </c>
      <c r="C152" t="inlineStr">
        <is>
          <t>nan</t>
        </is>
      </c>
      <c r="D152" t="inlineStr">
        <is>
          <t>nan</t>
        </is>
      </c>
      <c r="E152">
        <f>A02+K1.D2-X11:PE</f>
        <v/>
      </c>
      <c r="F152" t="inlineStr">
        <is>
          <t>A02</t>
        </is>
      </c>
      <c r="G152" t="inlineStr">
        <is>
          <t>K1.D2</t>
        </is>
      </c>
      <c r="H152" t="inlineStr">
        <is>
          <t>X11</t>
        </is>
      </c>
      <c r="I152" t="inlineStr">
        <is>
          <t>PE</t>
        </is>
      </c>
      <c r="J152">
        <f>A02+K1.D2-X11:PE</f>
        <v/>
      </c>
      <c r="K152" t="inlineStr">
        <is>
          <t>A02</t>
        </is>
      </c>
      <c r="L152" t="inlineStr">
        <is>
          <t>K1.D2</t>
        </is>
      </c>
      <c r="M152" t="inlineStr">
        <is>
          <t>X11</t>
        </is>
      </c>
      <c r="N152" t="inlineStr">
        <is>
          <t>PE</t>
        </is>
      </c>
    </row>
    <row r="153">
      <c r="A153" t="n">
        <v>152</v>
      </c>
      <c r="B153" t="inlineStr">
        <is>
          <t>152</t>
        </is>
      </c>
      <c r="C153" t="inlineStr">
        <is>
          <t>GNYE</t>
        </is>
      </c>
      <c r="D153" t="inlineStr">
        <is>
          <t>GNYE</t>
        </is>
      </c>
      <c r="E153">
        <f>A02+K1.H2-X6:PE:2</f>
        <v/>
      </c>
      <c r="F153" t="inlineStr">
        <is>
          <t>A02</t>
        </is>
      </c>
      <c r="G153" t="inlineStr">
        <is>
          <t>K1.H2</t>
        </is>
      </c>
      <c r="H153" t="inlineStr">
        <is>
          <t>X6</t>
        </is>
      </c>
      <c r="I153" t="inlineStr">
        <is>
          <t>PE:2</t>
        </is>
      </c>
      <c r="J153">
        <f>A02+K1.D2-X11:PE</f>
        <v/>
      </c>
      <c r="K153" t="inlineStr">
        <is>
          <t>A02</t>
        </is>
      </c>
      <c r="L153" t="inlineStr">
        <is>
          <t>K1.D2</t>
        </is>
      </c>
      <c r="M153" t="inlineStr">
        <is>
          <t>X11</t>
        </is>
      </c>
      <c r="N153" t="inlineStr">
        <is>
          <t>PE</t>
        </is>
      </c>
    </row>
    <row r="154">
      <c r="A154" t="n">
        <v>153</v>
      </c>
      <c r="B154" t="inlineStr">
        <is>
          <t>153</t>
        </is>
      </c>
      <c r="C154" t="inlineStr">
        <is>
          <t>BU</t>
        </is>
      </c>
      <c r="D154" t="inlineStr">
        <is>
          <t>BU</t>
        </is>
      </c>
      <c r="E154">
        <f>A02+K1.H1-K10:A2</f>
        <v/>
      </c>
      <c r="F154" t="inlineStr">
        <is>
          <t>A02</t>
        </is>
      </c>
      <c r="G154" t="inlineStr">
        <is>
          <t>K1.H1</t>
        </is>
      </c>
      <c r="H154" t="inlineStr">
        <is>
          <t>K10</t>
        </is>
      </c>
      <c r="I154" t="inlineStr">
        <is>
          <t>A2</t>
        </is>
      </c>
      <c r="J154">
        <f>A02+K1.B1-W5(-P2):P2:2</f>
        <v/>
      </c>
      <c r="K154" t="inlineStr">
        <is>
          <t>A02</t>
        </is>
      </c>
      <c r="L154" t="inlineStr">
        <is>
          <t>K1.B1</t>
        </is>
      </c>
      <c r="M154" t="inlineStr">
        <is>
          <t>W5(-P2)</t>
        </is>
      </c>
      <c r="N154" t="inlineStr">
        <is>
          <t>P2:2</t>
        </is>
      </c>
    </row>
    <row r="155">
      <c r="A155" t="n">
        <v>154</v>
      </c>
      <c r="B155" t="inlineStr">
        <is>
          <t>154</t>
        </is>
      </c>
      <c r="C155" t="inlineStr">
        <is>
          <t>BU</t>
        </is>
      </c>
      <c r="D155" t="inlineStr">
        <is>
          <t>BU</t>
        </is>
      </c>
      <c r="E155">
        <f>A02+K1.H2-Q3:14</f>
        <v/>
      </c>
      <c r="F155" t="inlineStr">
        <is>
          <t>A02</t>
        </is>
      </c>
      <c r="G155" t="inlineStr">
        <is>
          <t>K1.H2</t>
        </is>
      </c>
      <c r="H155" t="inlineStr">
        <is>
          <t>Q3</t>
        </is>
      </c>
      <c r="I155" t="inlineStr">
        <is>
          <t>14</t>
        </is>
      </c>
      <c r="J155">
        <f>A02+K1.H1-K10:A1</f>
        <v/>
      </c>
      <c r="K155" t="inlineStr">
        <is>
          <t>A02</t>
        </is>
      </c>
      <c r="L155" t="inlineStr">
        <is>
          <t>K1.H1</t>
        </is>
      </c>
      <c r="M155" t="inlineStr">
        <is>
          <t>K10</t>
        </is>
      </c>
      <c r="N155" t="inlineStr">
        <is>
          <t>A1</t>
        </is>
      </c>
    </row>
    <row r="156">
      <c r="A156" t="n">
        <v>155</v>
      </c>
      <c r="B156" t="inlineStr">
        <is>
          <t>155</t>
        </is>
      </c>
      <c r="C156" t="inlineStr">
        <is>
          <t>BU</t>
        </is>
      </c>
      <c r="D156" t="inlineStr">
        <is>
          <t>BU</t>
        </is>
      </c>
      <c r="E156">
        <f>A02+K1.B1-A1:3</f>
        <v/>
      </c>
      <c r="F156" t="inlineStr">
        <is>
          <t>A02</t>
        </is>
      </c>
      <c r="G156" t="inlineStr">
        <is>
          <t>K1.B1</t>
        </is>
      </c>
      <c r="H156" t="inlineStr">
        <is>
          <t>A1</t>
        </is>
      </c>
      <c r="I156" t="inlineStr">
        <is>
          <t>3</t>
        </is>
      </c>
      <c r="J156">
        <f>A02+K1.H2-Q3:13</f>
        <v/>
      </c>
      <c r="K156" t="inlineStr">
        <is>
          <t>A02</t>
        </is>
      </c>
      <c r="L156" t="inlineStr">
        <is>
          <t>K1.H2</t>
        </is>
      </c>
      <c r="M156" t="inlineStr">
        <is>
          <t>Q3</t>
        </is>
      </c>
      <c r="N156" t="inlineStr">
        <is>
          <t>13</t>
        </is>
      </c>
    </row>
    <row r="157">
      <c r="A157" t="n">
        <v>156</v>
      </c>
      <c r="B157" t="inlineStr">
        <is>
          <t>156</t>
        </is>
      </c>
      <c r="C157" t="inlineStr">
        <is>
          <t>GNYE</t>
        </is>
      </c>
      <c r="D157" t="inlineStr">
        <is>
          <t>GNYE</t>
        </is>
      </c>
      <c r="E157">
        <f>A02+S1.I1-X1:1</f>
        <v/>
      </c>
      <c r="F157" t="inlineStr">
        <is>
          <t>A02</t>
        </is>
      </c>
      <c r="G157" t="inlineStr">
        <is>
          <t>S1.I1</t>
        </is>
      </c>
      <c r="H157" t="inlineStr">
        <is>
          <t>X1</t>
        </is>
      </c>
      <c r="I157" t="inlineStr">
        <is>
          <t>1</t>
        </is>
      </c>
      <c r="J157">
        <f>A01+S1-W0:PE</f>
        <v/>
      </c>
      <c r="K157" t="inlineStr">
        <is>
          <t>A01</t>
        </is>
      </c>
      <c r="L157" t="inlineStr">
        <is>
          <t>S1</t>
        </is>
      </c>
      <c r="M157" t="inlineStr">
        <is>
          <t>W0</t>
        </is>
      </c>
      <c r="N157" t="inlineStr">
        <is>
          <t>PE</t>
        </is>
      </c>
    </row>
    <row r="158">
      <c r="A158" t="n">
        <v>157</v>
      </c>
      <c r="B158" t="inlineStr">
        <is>
          <t>157</t>
        </is>
      </c>
      <c r="C158" t="inlineStr">
        <is>
          <t>GNYE</t>
        </is>
      </c>
      <c r="D158" t="inlineStr">
        <is>
          <t>GNYE</t>
        </is>
      </c>
      <c r="E158">
        <f>A02+S1-X101:1</f>
        <v/>
      </c>
      <c r="F158" t="inlineStr">
        <is>
          <t>A02</t>
        </is>
      </c>
      <c r="G158" t="inlineStr">
        <is>
          <t>S1</t>
        </is>
      </c>
      <c r="H158" t="inlineStr">
        <is>
          <t>X101</t>
        </is>
      </c>
      <c r="I158" t="inlineStr">
        <is>
          <t>1</t>
        </is>
      </c>
      <c r="J158">
        <f>A01+S1-W0:PE</f>
        <v/>
      </c>
      <c r="K158" t="inlineStr">
        <is>
          <t>A01</t>
        </is>
      </c>
      <c r="L158" t="inlineStr">
        <is>
          <t>S1</t>
        </is>
      </c>
      <c r="M158" t="inlineStr">
        <is>
          <t>W0</t>
        </is>
      </c>
      <c r="N158" t="inlineStr">
        <is>
          <t>PE</t>
        </is>
      </c>
    </row>
    <row r="159">
      <c r="A159" t="n">
        <v>158</v>
      </c>
      <c r="B159" t="inlineStr">
        <is>
          <t>158</t>
        </is>
      </c>
      <c r="C159" t="inlineStr">
        <is>
          <t>GNYE</t>
        </is>
      </c>
      <c r="D159" t="inlineStr">
        <is>
          <t>GNYE</t>
        </is>
      </c>
      <c r="E159">
        <f>A02+K1.H2-X6:PE:2</f>
        <v/>
      </c>
      <c r="F159" t="inlineStr">
        <is>
          <t>A02</t>
        </is>
      </c>
      <c r="G159" t="inlineStr">
        <is>
          <t>K1.H2</t>
        </is>
      </c>
      <c r="H159" t="inlineStr">
        <is>
          <t>X6</t>
        </is>
      </c>
      <c r="I159" t="inlineStr">
        <is>
          <t>PE:2</t>
        </is>
      </c>
      <c r="J159">
        <f>A02+K1.B1-X100:1:1</f>
        <v/>
      </c>
      <c r="K159" t="inlineStr">
        <is>
          <t>A02</t>
        </is>
      </c>
      <c r="L159" t="inlineStr">
        <is>
          <t>K1.B1</t>
        </is>
      </c>
      <c r="M159" t="inlineStr">
        <is>
          <t>X100</t>
        </is>
      </c>
      <c r="N159" t="inlineStr">
        <is>
          <t>1:1</t>
        </is>
      </c>
    </row>
    <row r="160">
      <c r="A160" t="n">
        <v>159</v>
      </c>
      <c r="B160" t="inlineStr">
        <is>
          <t>159</t>
        </is>
      </c>
      <c r="C160" t="inlineStr">
        <is>
          <t>GNYE</t>
        </is>
      </c>
      <c r="D160" t="inlineStr">
        <is>
          <t>GNYE</t>
        </is>
      </c>
      <c r="E160">
        <f>A02+K1.H2-X6:PE:2</f>
        <v/>
      </c>
      <c r="F160" t="inlineStr">
        <is>
          <t>A02</t>
        </is>
      </c>
      <c r="G160" t="inlineStr">
        <is>
          <t>K1.H2</t>
        </is>
      </c>
      <c r="H160" t="inlineStr">
        <is>
          <t>X6</t>
        </is>
      </c>
      <c r="I160" t="inlineStr">
        <is>
          <t>PE:2</t>
        </is>
      </c>
      <c r="J160">
        <f>A02+K1.B1-X100:2:1</f>
        <v/>
      </c>
      <c r="K160" t="inlineStr">
        <is>
          <t>A02</t>
        </is>
      </c>
      <c r="L160" t="inlineStr">
        <is>
          <t>K1.B1</t>
        </is>
      </c>
      <c r="M160" t="inlineStr">
        <is>
          <t>X100</t>
        </is>
      </c>
      <c r="N160" t="inlineStr">
        <is>
          <t>2:1</t>
        </is>
      </c>
    </row>
    <row r="161">
      <c r="A161" t="n">
        <v>160</v>
      </c>
      <c r="B161" t="inlineStr">
        <is>
          <t>160</t>
        </is>
      </c>
      <c r="C161" t="inlineStr">
        <is>
          <t>GNYE</t>
        </is>
      </c>
      <c r="D161" t="inlineStr">
        <is>
          <t>GNYE</t>
        </is>
      </c>
      <c r="E161">
        <f>A02+K1.H2-X6:PE:2</f>
        <v/>
      </c>
      <c r="F161" t="inlineStr">
        <is>
          <t>A02</t>
        </is>
      </c>
      <c r="G161" t="inlineStr">
        <is>
          <t>K1.H2</t>
        </is>
      </c>
      <c r="H161" t="inlineStr">
        <is>
          <t>X6</t>
        </is>
      </c>
      <c r="I161" t="inlineStr">
        <is>
          <t>PE:2</t>
        </is>
      </c>
      <c r="J161">
        <f>A02+K1.B1-X100:3:1</f>
        <v/>
      </c>
      <c r="K161" t="inlineStr">
        <is>
          <t>A02</t>
        </is>
      </c>
      <c r="L161" t="inlineStr">
        <is>
          <t>K1.B1</t>
        </is>
      </c>
      <c r="M161" t="inlineStr">
        <is>
          <t>X100</t>
        </is>
      </c>
      <c r="N161" t="inlineStr">
        <is>
          <t>3:1</t>
        </is>
      </c>
    </row>
    <row r="162">
      <c r="A162" t="n">
        <v>161</v>
      </c>
      <c r="B162" t="inlineStr">
        <is>
          <t>161</t>
        </is>
      </c>
      <c r="C162" t="inlineStr">
        <is>
          <t>GNYE</t>
        </is>
      </c>
      <c r="D162" t="inlineStr">
        <is>
          <t>GNYE</t>
        </is>
      </c>
      <c r="E162">
        <f>A02+K1.H2-X6:PE:2</f>
        <v/>
      </c>
      <c r="F162" t="inlineStr">
        <is>
          <t>A02</t>
        </is>
      </c>
      <c r="G162" t="inlineStr">
        <is>
          <t>K1.H2</t>
        </is>
      </c>
      <c r="H162" t="inlineStr">
        <is>
          <t>X6</t>
        </is>
      </c>
      <c r="I162" t="inlineStr">
        <is>
          <t>PE:2</t>
        </is>
      </c>
      <c r="J162">
        <f>A01+K1.I1-X1:1</f>
        <v/>
      </c>
      <c r="K162" t="inlineStr">
        <is>
          <t>A01</t>
        </is>
      </c>
      <c r="L162" t="inlineStr">
        <is>
          <t>K1.I1</t>
        </is>
      </c>
      <c r="M162" t="inlineStr">
        <is>
          <t>X1</t>
        </is>
      </c>
      <c r="N162" t="inlineStr">
        <is>
          <t>1</t>
        </is>
      </c>
    </row>
    <row r="163">
      <c r="A163" t="n">
        <v>162</v>
      </c>
      <c r="B163" t="inlineStr">
        <is>
          <t>162</t>
        </is>
      </c>
      <c r="C163" t="inlineStr">
        <is>
          <t>BU</t>
        </is>
      </c>
      <c r="D163" t="inlineStr">
        <is>
          <t>BU</t>
        </is>
      </c>
      <c r="E163">
        <f>A02+K1-W30:SE</f>
        <v/>
      </c>
      <c r="F163" t="inlineStr">
        <is>
          <t>A02</t>
        </is>
      </c>
      <c r="G163" t="inlineStr">
        <is>
          <t>K1</t>
        </is>
      </c>
      <c r="H163" t="inlineStr">
        <is>
          <t>W30</t>
        </is>
      </c>
      <c r="I163" t="inlineStr">
        <is>
          <t>SE</t>
        </is>
      </c>
      <c r="J163">
        <f>A01+K1.I1-X1:4</f>
        <v/>
      </c>
      <c r="K163" t="inlineStr">
        <is>
          <t>A01</t>
        </is>
      </c>
      <c r="L163" t="inlineStr">
        <is>
          <t>K1.I1</t>
        </is>
      </c>
      <c r="M163" t="inlineStr">
        <is>
          <t>X1</t>
        </is>
      </c>
      <c r="N163" t="inlineStr">
        <is>
          <t>4</t>
        </is>
      </c>
    </row>
    <row r="164">
      <c r="A164" t="n">
        <v>163</v>
      </c>
      <c r="B164" t="inlineStr">
        <is>
          <t>163</t>
        </is>
      </c>
      <c r="C164" t="inlineStr">
        <is>
          <t>BU</t>
        </is>
      </c>
      <c r="D164" t="inlineStr">
        <is>
          <t>BU</t>
        </is>
      </c>
      <c r="E164">
        <f>A02+K1.H2-W20:SE</f>
        <v/>
      </c>
      <c r="F164" t="inlineStr">
        <is>
          <t>A02</t>
        </is>
      </c>
      <c r="G164" t="inlineStr">
        <is>
          <t>K1.H2</t>
        </is>
      </c>
      <c r="H164" t="inlineStr">
        <is>
          <t>W20</t>
        </is>
      </c>
      <c r="I164" t="inlineStr">
        <is>
          <t>SE</t>
        </is>
      </c>
      <c r="J164">
        <f>A02+K1.H1-W21:SE</f>
        <v/>
      </c>
      <c r="K164" t="inlineStr">
        <is>
          <t>A02</t>
        </is>
      </c>
      <c r="L164" t="inlineStr">
        <is>
          <t>K1.H1</t>
        </is>
      </c>
      <c r="M164" t="inlineStr">
        <is>
          <t>W21</t>
        </is>
      </c>
      <c r="N164" t="inlineStr">
        <is>
          <t>SE</t>
        </is>
      </c>
    </row>
    <row r="165">
      <c r="A165" t="n">
        <v>164</v>
      </c>
      <c r="B165" t="inlineStr">
        <is>
          <t>164</t>
        </is>
      </c>
      <c r="C165" t="inlineStr">
        <is>
          <t>BU</t>
        </is>
      </c>
      <c r="D165" t="inlineStr">
        <is>
          <t>BU</t>
        </is>
      </c>
      <c r="E165">
        <f>A02+K1.B1-W22:SE</f>
        <v/>
      </c>
      <c r="F165" t="inlineStr">
        <is>
          <t>A02</t>
        </is>
      </c>
      <c r="G165" t="inlineStr">
        <is>
          <t>K1.B1</t>
        </is>
      </c>
      <c r="H165" t="inlineStr">
        <is>
          <t>W22</t>
        </is>
      </c>
      <c r="I165" t="inlineStr">
        <is>
          <t>SE</t>
        </is>
      </c>
      <c r="J165">
        <f>A02+K1.H1-W21:SE</f>
        <v/>
      </c>
      <c r="K165" t="inlineStr">
        <is>
          <t>A02</t>
        </is>
      </c>
      <c r="L165" t="inlineStr">
        <is>
          <t>K1.H1</t>
        </is>
      </c>
      <c r="M165" t="inlineStr">
        <is>
          <t>W21</t>
        </is>
      </c>
      <c r="N165" t="inlineStr">
        <is>
          <t>SE</t>
        </is>
      </c>
    </row>
    <row r="166">
      <c r="A166" t="n">
        <v>165</v>
      </c>
      <c r="B166" t="inlineStr">
        <is>
          <t>165</t>
        </is>
      </c>
      <c r="C166" t="inlineStr">
        <is>
          <t>BU</t>
        </is>
      </c>
      <c r="D166" t="inlineStr">
        <is>
          <t>BU</t>
        </is>
      </c>
      <c r="E166">
        <f>A02+K1.H1-W21:SE</f>
        <v/>
      </c>
      <c r="F166" t="inlineStr">
        <is>
          <t>A02</t>
        </is>
      </c>
      <c r="G166" t="inlineStr">
        <is>
          <t>K1.H1</t>
        </is>
      </c>
      <c r="H166" t="inlineStr">
        <is>
          <t>W21</t>
        </is>
      </c>
      <c r="I166" t="inlineStr">
        <is>
          <t>SE</t>
        </is>
      </c>
      <c r="J166">
        <f>A02+K1.H1-W12:SE</f>
        <v/>
      </c>
      <c r="K166" t="inlineStr">
        <is>
          <t>A02</t>
        </is>
      </c>
      <c r="L166" t="inlineStr">
        <is>
          <t>K1.H1</t>
        </is>
      </c>
      <c r="M166" t="inlineStr">
        <is>
          <t>W12</t>
        </is>
      </c>
      <c r="N166" t="inlineStr">
        <is>
          <t>SE</t>
        </is>
      </c>
    </row>
    <row r="167">
      <c r="A167" t="n">
        <v>166</v>
      </c>
      <c r="B167" t="inlineStr">
        <is>
          <t>166</t>
        </is>
      </c>
      <c r="C167" t="inlineStr">
        <is>
          <t>BU</t>
        </is>
      </c>
      <c r="D167" t="inlineStr">
        <is>
          <t>BU</t>
        </is>
      </c>
      <c r="E167">
        <f>A02+K1.B1-W10:SE</f>
        <v/>
      </c>
      <c r="F167" t="inlineStr">
        <is>
          <t>A02</t>
        </is>
      </c>
      <c r="G167" t="inlineStr">
        <is>
          <t>K1.B1</t>
        </is>
      </c>
      <c r="H167" t="inlineStr">
        <is>
          <t>W10</t>
        </is>
      </c>
      <c r="I167" t="inlineStr">
        <is>
          <t>SE</t>
        </is>
      </c>
      <c r="J167">
        <f>A02+K1.B1-W22:SE</f>
        <v/>
      </c>
      <c r="K167" t="inlineStr">
        <is>
          <t>A02</t>
        </is>
      </c>
      <c r="L167" t="inlineStr">
        <is>
          <t>K1.B1</t>
        </is>
      </c>
      <c r="M167" t="inlineStr">
        <is>
          <t>W22</t>
        </is>
      </c>
      <c r="N167" t="inlineStr">
        <is>
          <t>SE</t>
        </is>
      </c>
    </row>
    <row r="168">
      <c r="A168" t="n">
        <v>167</v>
      </c>
      <c r="B168" t="inlineStr">
        <is>
          <t>167</t>
        </is>
      </c>
      <c r="C168" t="inlineStr">
        <is>
          <t>BU</t>
        </is>
      </c>
      <c r="D168" t="inlineStr">
        <is>
          <t>BU</t>
        </is>
      </c>
      <c r="E168">
        <f>A02+K1.B1-W9:SE</f>
        <v/>
      </c>
      <c r="F168" t="inlineStr">
        <is>
          <t>A02</t>
        </is>
      </c>
      <c r="G168" t="inlineStr">
        <is>
          <t>K1.B1</t>
        </is>
      </c>
      <c r="H168" t="inlineStr">
        <is>
          <t>W9</t>
        </is>
      </c>
      <c r="I168" t="inlineStr">
        <is>
          <t>SE</t>
        </is>
      </c>
      <c r="J168">
        <f>A02+K1.B1-W22:SE</f>
        <v/>
      </c>
      <c r="K168" t="inlineStr">
        <is>
          <t>A02</t>
        </is>
      </c>
      <c r="L168" t="inlineStr">
        <is>
          <t>K1.B1</t>
        </is>
      </c>
      <c r="M168" t="inlineStr">
        <is>
          <t>W22</t>
        </is>
      </c>
      <c r="N168" t="inlineStr">
        <is>
          <t>SE</t>
        </is>
      </c>
    </row>
    <row r="169">
      <c r="A169" t="n">
        <v>168</v>
      </c>
      <c r="B169" t="inlineStr">
        <is>
          <t>168</t>
        </is>
      </c>
      <c r="C169" t="inlineStr">
        <is>
          <t>BU</t>
        </is>
      </c>
      <c r="D169" t="inlineStr">
        <is>
          <t>BU</t>
        </is>
      </c>
      <c r="E169">
        <f>A02+K1.B1-W11:SE</f>
        <v/>
      </c>
      <c r="F169" t="inlineStr">
        <is>
          <t>A02</t>
        </is>
      </c>
      <c r="G169" t="inlineStr">
        <is>
          <t>K1.B1</t>
        </is>
      </c>
      <c r="H169" t="inlineStr">
        <is>
          <t>W11</t>
        </is>
      </c>
      <c r="I169" t="inlineStr">
        <is>
          <t>SE</t>
        </is>
      </c>
      <c r="J169">
        <f>A02+K1.B1-W22:SE</f>
        <v/>
      </c>
      <c r="K169" t="inlineStr">
        <is>
          <t>A02</t>
        </is>
      </c>
      <c r="L169" t="inlineStr">
        <is>
          <t>K1.B1</t>
        </is>
      </c>
      <c r="M169" t="inlineStr">
        <is>
          <t>W22</t>
        </is>
      </c>
      <c r="N169" t="inlineStr">
        <is>
          <t>SE</t>
        </is>
      </c>
    </row>
    <row r="170">
      <c r="A170" t="n">
        <v>169</v>
      </c>
      <c r="B170" t="inlineStr">
        <is>
          <t>169</t>
        </is>
      </c>
      <c r="C170" t="inlineStr">
        <is>
          <t>WHRD</t>
        </is>
      </c>
      <c r="D170" t="inlineStr">
        <is>
          <t>WHRD</t>
        </is>
      </c>
      <c r="E170">
        <f>A02+K1.B1-X20-X20.1M:13</f>
        <v/>
      </c>
      <c r="F170" t="inlineStr">
        <is>
          <t>A02</t>
        </is>
      </c>
      <c r="G170" t="inlineStr">
        <is>
          <t>K1.B1</t>
        </is>
      </c>
      <c r="H170" t="inlineStr">
        <is>
          <t>X20-X20.1M</t>
        </is>
      </c>
      <c r="I170" t="inlineStr">
        <is>
          <t>13</t>
        </is>
      </c>
      <c r="J170">
        <f>A02+S1-A21-X1:23</f>
        <v/>
      </c>
      <c r="K170" t="inlineStr">
        <is>
          <t>A02</t>
        </is>
      </c>
      <c r="L170" t="inlineStr">
        <is>
          <t>S1</t>
        </is>
      </c>
      <c r="M170" t="inlineStr">
        <is>
          <t>A21-X1</t>
        </is>
      </c>
      <c r="N170" t="inlineStr">
        <is>
          <t>23</t>
        </is>
      </c>
    </row>
    <row r="171">
      <c r="A171" t="n">
        <v>170</v>
      </c>
      <c r="B171" t="inlineStr">
        <is>
          <t>170</t>
        </is>
      </c>
      <c r="C171" t="inlineStr">
        <is>
          <t>BU</t>
        </is>
      </c>
      <c r="D171" t="inlineStr">
        <is>
          <t>BU</t>
        </is>
      </c>
      <c r="E171">
        <f>A02+K1.B1-W5(-P2):P2</f>
        <v/>
      </c>
      <c r="F171" t="inlineStr">
        <is>
          <t>A02</t>
        </is>
      </c>
      <c r="G171" t="inlineStr">
        <is>
          <t>K1.B1</t>
        </is>
      </c>
      <c r="H171" t="inlineStr">
        <is>
          <t>W5(-P2)</t>
        </is>
      </c>
      <c r="I171" t="inlineStr">
        <is>
          <t>P2</t>
        </is>
      </c>
      <c r="J171">
        <f>A02+K1.B1-X20-X20.1F:13</f>
        <v/>
      </c>
      <c r="K171" t="inlineStr">
        <is>
          <t>A02</t>
        </is>
      </c>
      <c r="L171" t="inlineStr">
        <is>
          <t>K1.B1</t>
        </is>
      </c>
      <c r="M171" t="inlineStr">
        <is>
          <t>X20-X20.1F</t>
        </is>
      </c>
      <c r="N171" t="inlineStr">
        <is>
          <t>13</t>
        </is>
      </c>
    </row>
    <row r="172">
      <c r="A172" t="n">
        <v>171</v>
      </c>
      <c r="B172" t="inlineStr">
        <is>
          <t>171</t>
        </is>
      </c>
      <c r="C172" t="inlineStr">
        <is>
          <t>BNRD</t>
        </is>
      </c>
      <c r="D172" t="inlineStr">
        <is>
          <t>BNRD</t>
        </is>
      </c>
      <c r="E172">
        <f>A02+K1.B1-X20-X20.1M:14</f>
        <v/>
      </c>
      <c r="F172" t="inlineStr">
        <is>
          <t>A02</t>
        </is>
      </c>
      <c r="G172" t="inlineStr">
        <is>
          <t>K1.B1</t>
        </is>
      </c>
      <c r="H172" t="inlineStr">
        <is>
          <t>X20-X20.1M</t>
        </is>
      </c>
      <c r="I172" t="inlineStr">
        <is>
          <t>14</t>
        </is>
      </c>
      <c r="J172">
        <f>A02+S1-A21-X1:24</f>
        <v/>
      </c>
      <c r="K172" t="inlineStr">
        <is>
          <t>A02</t>
        </is>
      </c>
      <c r="L172" t="inlineStr">
        <is>
          <t>S1</t>
        </is>
      </c>
      <c r="M172" t="inlineStr">
        <is>
          <t>A21-X1</t>
        </is>
      </c>
      <c r="N172" t="inlineStr">
        <is>
          <t>24</t>
        </is>
      </c>
    </row>
    <row r="173">
      <c r="A173" t="n">
        <v>172</v>
      </c>
      <c r="B173" t="inlineStr">
        <is>
          <t>172</t>
        </is>
      </c>
      <c r="C173" t="inlineStr">
        <is>
          <t>BU</t>
        </is>
      </c>
      <c r="D173" t="inlineStr">
        <is>
          <t>BU</t>
        </is>
      </c>
      <c r="E173">
        <f>A02+K1.B1-W5(-P2):P2</f>
        <v/>
      </c>
      <c r="F173" t="inlineStr">
        <is>
          <t>A02</t>
        </is>
      </c>
      <c r="G173" t="inlineStr">
        <is>
          <t>K1.B1</t>
        </is>
      </c>
      <c r="H173" t="inlineStr">
        <is>
          <t>W5(-P2)</t>
        </is>
      </c>
      <c r="I173" t="inlineStr">
        <is>
          <t>P2</t>
        </is>
      </c>
      <c r="J173">
        <f>A02+K1.B1-X20-X20.1F:14</f>
        <v/>
      </c>
      <c r="K173" t="inlineStr">
        <is>
          <t>A02</t>
        </is>
      </c>
      <c r="L173" t="inlineStr">
        <is>
          <t>K1.B1</t>
        </is>
      </c>
      <c r="M173" t="inlineStr">
        <is>
          <t>X20-X20.1F</t>
        </is>
      </c>
      <c r="N173" t="inlineStr">
        <is>
          <t>14</t>
        </is>
      </c>
    </row>
    <row r="174">
      <c r="A174" t="n">
        <v>173</v>
      </c>
      <c r="B174" t="inlineStr">
        <is>
          <t>173</t>
        </is>
      </c>
      <c r="C174" t="inlineStr">
        <is>
          <t>WHBK</t>
        </is>
      </c>
      <c r="D174" t="inlineStr">
        <is>
          <t>WHBK</t>
        </is>
      </c>
      <c r="E174">
        <f>A02+K1.B1-X20-X20.1M:15</f>
        <v/>
      </c>
      <c r="F174" t="inlineStr">
        <is>
          <t>A02</t>
        </is>
      </c>
      <c r="G174" t="inlineStr">
        <is>
          <t>K1.B1</t>
        </is>
      </c>
      <c r="H174" t="inlineStr">
        <is>
          <t>X20-X20.1M</t>
        </is>
      </c>
      <c r="I174" t="inlineStr">
        <is>
          <t>15</t>
        </is>
      </c>
      <c r="J174">
        <f>A02+S1-A21-X1:25</f>
        <v/>
      </c>
      <c r="K174" t="inlineStr">
        <is>
          <t>A02</t>
        </is>
      </c>
      <c r="L174" t="inlineStr">
        <is>
          <t>S1</t>
        </is>
      </c>
      <c r="M174" t="inlineStr">
        <is>
          <t>A21-X1</t>
        </is>
      </c>
      <c r="N174" t="inlineStr">
        <is>
          <t>25</t>
        </is>
      </c>
    </row>
    <row r="175">
      <c r="A175" t="n">
        <v>174</v>
      </c>
      <c r="B175" t="inlineStr">
        <is>
          <t>174</t>
        </is>
      </c>
      <c r="C175" t="inlineStr">
        <is>
          <t>BU</t>
        </is>
      </c>
      <c r="D175" t="inlineStr">
        <is>
          <t>BU</t>
        </is>
      </c>
      <c r="E175">
        <f>A02+K1.B1-W5(-P2):P2</f>
        <v/>
      </c>
      <c r="F175" t="inlineStr">
        <is>
          <t>A02</t>
        </is>
      </c>
      <c r="G175" t="inlineStr">
        <is>
          <t>K1.B1</t>
        </is>
      </c>
      <c r="H175" t="inlineStr">
        <is>
          <t>W5(-P2)</t>
        </is>
      </c>
      <c r="I175" t="inlineStr">
        <is>
          <t>P2</t>
        </is>
      </c>
      <c r="J175">
        <f>A02+K1.B1-X20-X20.1F:15</f>
        <v/>
      </c>
      <c r="K175" t="inlineStr">
        <is>
          <t>A02</t>
        </is>
      </c>
      <c r="L175" t="inlineStr">
        <is>
          <t>K1.B1</t>
        </is>
      </c>
      <c r="M175" t="inlineStr">
        <is>
          <t>X20-X20.1F</t>
        </is>
      </c>
      <c r="N175" t="inlineStr">
        <is>
          <t>15</t>
        </is>
      </c>
    </row>
    <row r="176">
      <c r="A176" t="n">
        <v>175</v>
      </c>
      <c r="B176" t="inlineStr">
        <is>
          <t>175</t>
        </is>
      </c>
      <c r="C176" t="inlineStr">
        <is>
          <t>WHRD</t>
        </is>
      </c>
      <c r="D176" t="inlineStr">
        <is>
          <t>WHRD</t>
        </is>
      </c>
      <c r="E176">
        <f>A02+K1.B1-X20-X20.2M:4</f>
        <v/>
      </c>
      <c r="F176" t="inlineStr">
        <is>
          <t>A02</t>
        </is>
      </c>
      <c r="G176" t="inlineStr">
        <is>
          <t>K1.B1</t>
        </is>
      </c>
      <c r="H176" t="inlineStr">
        <is>
          <t>X20-X20.2M</t>
        </is>
      </c>
      <c r="I176" t="inlineStr">
        <is>
          <t>4</t>
        </is>
      </c>
      <c r="J176">
        <f>A02+S1-A23-X1:23</f>
        <v/>
      </c>
      <c r="K176" t="inlineStr">
        <is>
          <t>A02</t>
        </is>
      </c>
      <c r="L176" t="inlineStr">
        <is>
          <t>S1</t>
        </is>
      </c>
      <c r="M176" t="inlineStr">
        <is>
          <t>A23-X1</t>
        </is>
      </c>
      <c r="N176" t="inlineStr">
        <is>
          <t>23</t>
        </is>
      </c>
    </row>
    <row r="177">
      <c r="A177" t="n">
        <v>176</v>
      </c>
      <c r="B177" t="inlineStr">
        <is>
          <t>176</t>
        </is>
      </c>
      <c r="C177" t="inlineStr">
        <is>
          <t>BU</t>
        </is>
      </c>
      <c r="D177" t="inlineStr">
        <is>
          <t>BU</t>
        </is>
      </c>
      <c r="E177">
        <f>A02+K1.B1-W5(-P2):P2</f>
        <v/>
      </c>
      <c r="F177" t="inlineStr">
        <is>
          <t>A02</t>
        </is>
      </c>
      <c r="G177" t="inlineStr">
        <is>
          <t>K1.B1</t>
        </is>
      </c>
      <c r="H177" t="inlineStr">
        <is>
          <t>W5(-P2)</t>
        </is>
      </c>
      <c r="I177" t="inlineStr">
        <is>
          <t>P2</t>
        </is>
      </c>
      <c r="J177">
        <f>A02+K1.B1-X20-X20.2F:4</f>
        <v/>
      </c>
      <c r="K177" t="inlineStr">
        <is>
          <t>A02</t>
        </is>
      </c>
      <c r="L177" t="inlineStr">
        <is>
          <t>K1.B1</t>
        </is>
      </c>
      <c r="M177" t="inlineStr">
        <is>
          <t>X20-X20.2F</t>
        </is>
      </c>
      <c r="N177" t="inlineStr">
        <is>
          <t>4</t>
        </is>
      </c>
    </row>
    <row r="178">
      <c r="A178" t="n">
        <v>177</v>
      </c>
      <c r="B178" t="inlineStr">
        <is>
          <t>177</t>
        </is>
      </c>
      <c r="C178" t="inlineStr">
        <is>
          <t>BNRD</t>
        </is>
      </c>
      <c r="D178" t="inlineStr">
        <is>
          <t>BNRD</t>
        </is>
      </c>
      <c r="E178">
        <f>A02+K1.B1-X20-X20.2M:5</f>
        <v/>
      </c>
      <c r="F178" t="inlineStr">
        <is>
          <t>A02</t>
        </is>
      </c>
      <c r="G178" t="inlineStr">
        <is>
          <t>K1.B1</t>
        </is>
      </c>
      <c r="H178" t="inlineStr">
        <is>
          <t>X20-X20.2M</t>
        </is>
      </c>
      <c r="I178" t="inlineStr">
        <is>
          <t>5</t>
        </is>
      </c>
      <c r="J178">
        <f>A02+S1-A23-X1:24</f>
        <v/>
      </c>
      <c r="K178" t="inlineStr">
        <is>
          <t>A02</t>
        </is>
      </c>
      <c r="L178" t="inlineStr">
        <is>
          <t>S1</t>
        </is>
      </c>
      <c r="M178" t="inlineStr">
        <is>
          <t>A23-X1</t>
        </is>
      </c>
      <c r="N178" t="inlineStr">
        <is>
          <t>24</t>
        </is>
      </c>
    </row>
    <row r="179">
      <c r="A179" t="n">
        <v>178</v>
      </c>
      <c r="B179" t="inlineStr">
        <is>
          <t>178</t>
        </is>
      </c>
      <c r="C179" t="inlineStr">
        <is>
          <t>BU</t>
        </is>
      </c>
      <c r="D179" t="inlineStr">
        <is>
          <t>BU</t>
        </is>
      </c>
      <c r="E179">
        <f>A02+K1.B1-W5(-P2):P2</f>
        <v/>
      </c>
      <c r="F179" t="inlineStr">
        <is>
          <t>A02</t>
        </is>
      </c>
      <c r="G179" t="inlineStr">
        <is>
          <t>K1.B1</t>
        </is>
      </c>
      <c r="H179" t="inlineStr">
        <is>
          <t>W5(-P2)</t>
        </is>
      </c>
      <c r="I179" t="inlineStr">
        <is>
          <t>P2</t>
        </is>
      </c>
      <c r="J179">
        <f>A02+K1.B1-X20-X20.2F:5</f>
        <v/>
      </c>
      <c r="K179" t="inlineStr">
        <is>
          <t>A02</t>
        </is>
      </c>
      <c r="L179" t="inlineStr">
        <is>
          <t>K1.B1</t>
        </is>
      </c>
      <c r="M179" t="inlineStr">
        <is>
          <t>X20-X20.2F</t>
        </is>
      </c>
      <c r="N179" t="inlineStr">
        <is>
          <t>5</t>
        </is>
      </c>
    </row>
    <row r="180">
      <c r="A180" t="n">
        <v>179</v>
      </c>
      <c r="B180" t="inlineStr">
        <is>
          <t>179</t>
        </is>
      </c>
      <c r="C180" t="inlineStr">
        <is>
          <t>WHBK</t>
        </is>
      </c>
      <c r="D180" t="inlineStr">
        <is>
          <t>WHBK</t>
        </is>
      </c>
      <c r="E180">
        <f>A02+K1.B1-X20-X20.2M:6</f>
        <v/>
      </c>
      <c r="F180" t="inlineStr">
        <is>
          <t>A02</t>
        </is>
      </c>
      <c r="G180" t="inlineStr">
        <is>
          <t>K1.B1</t>
        </is>
      </c>
      <c r="H180" t="inlineStr">
        <is>
          <t>X20-X20.2M</t>
        </is>
      </c>
      <c r="I180" t="inlineStr">
        <is>
          <t>6</t>
        </is>
      </c>
      <c r="J180">
        <f>A02+S1-A23-X1:25</f>
        <v/>
      </c>
      <c r="K180" t="inlineStr">
        <is>
          <t>A02</t>
        </is>
      </c>
      <c r="L180" t="inlineStr">
        <is>
          <t>S1</t>
        </is>
      </c>
      <c r="M180" t="inlineStr">
        <is>
          <t>A23-X1</t>
        </is>
      </c>
      <c r="N180" t="inlineStr">
        <is>
          <t>25</t>
        </is>
      </c>
    </row>
    <row r="181">
      <c r="A181" t="n">
        <v>180</v>
      </c>
      <c r="B181" t="inlineStr">
        <is>
          <t>180</t>
        </is>
      </c>
      <c r="C181" t="inlineStr">
        <is>
          <t>BU</t>
        </is>
      </c>
      <c r="D181" t="inlineStr">
        <is>
          <t>BU</t>
        </is>
      </c>
      <c r="E181">
        <f>A02+K1.B1-W5(-P2):P2</f>
        <v/>
      </c>
      <c r="F181" t="inlineStr">
        <is>
          <t>A02</t>
        </is>
      </c>
      <c r="G181" t="inlineStr">
        <is>
          <t>K1.B1</t>
        </is>
      </c>
      <c r="H181" t="inlineStr">
        <is>
          <t>W5(-P2)</t>
        </is>
      </c>
      <c r="I181" t="inlineStr">
        <is>
          <t>P2</t>
        </is>
      </c>
      <c r="J181">
        <f>A02+K1.B1-X20-X20.2F:6</f>
        <v/>
      </c>
      <c r="K181" t="inlineStr">
        <is>
          <t>A02</t>
        </is>
      </c>
      <c r="L181" t="inlineStr">
        <is>
          <t>K1.B1</t>
        </is>
      </c>
      <c r="M181" t="inlineStr">
        <is>
          <t>X20-X20.2F</t>
        </is>
      </c>
      <c r="N181" t="inlineStr">
        <is>
          <t>6</t>
        </is>
      </c>
    </row>
    <row r="182">
      <c r="A182" t="n">
        <v>181</v>
      </c>
      <c r="B182" t="inlineStr">
        <is>
          <t>181</t>
        </is>
      </c>
      <c r="C182" t="inlineStr">
        <is>
          <t>BK</t>
        </is>
      </c>
      <c r="D182" t="inlineStr">
        <is>
          <t>BK</t>
        </is>
      </c>
      <c r="E182">
        <f>A02+K1.B1-X20-X20.1M:9</f>
        <v/>
      </c>
      <c r="F182" t="inlineStr">
        <is>
          <t>A02</t>
        </is>
      </c>
      <c r="G182" t="inlineStr">
        <is>
          <t>K1.B1</t>
        </is>
      </c>
      <c r="H182" t="inlineStr">
        <is>
          <t>X20-X20.1M</t>
        </is>
      </c>
      <c r="I182" t="inlineStr">
        <is>
          <t>9</t>
        </is>
      </c>
      <c r="J182">
        <f>A02+S1-A21-X1:9</f>
        <v/>
      </c>
      <c r="K182" t="inlineStr">
        <is>
          <t>A02</t>
        </is>
      </c>
      <c r="L182" t="inlineStr">
        <is>
          <t>S1</t>
        </is>
      </c>
      <c r="M182" t="inlineStr">
        <is>
          <t>A21-X1</t>
        </is>
      </c>
      <c r="N182" t="inlineStr">
        <is>
          <t>9</t>
        </is>
      </c>
    </row>
    <row r="183">
      <c r="A183" t="n">
        <v>182</v>
      </c>
      <c r="B183" t="inlineStr">
        <is>
          <t>182</t>
        </is>
      </c>
      <c r="C183" t="inlineStr">
        <is>
          <t>BU</t>
        </is>
      </c>
      <c r="D183" t="inlineStr">
        <is>
          <t>BU</t>
        </is>
      </c>
      <c r="E183">
        <f>A02+K1.B1-A1:4</f>
        <v/>
      </c>
      <c r="F183" t="inlineStr">
        <is>
          <t>A02</t>
        </is>
      </c>
      <c r="G183" t="inlineStr">
        <is>
          <t>K1.B1</t>
        </is>
      </c>
      <c r="H183" t="inlineStr">
        <is>
          <t>A1</t>
        </is>
      </c>
      <c r="I183" t="inlineStr">
        <is>
          <t>4</t>
        </is>
      </c>
      <c r="J183">
        <f>A02+K1.B1-X20-X20.1F:9</f>
        <v/>
      </c>
      <c r="K183" t="inlineStr">
        <is>
          <t>A02</t>
        </is>
      </c>
      <c r="L183" t="inlineStr">
        <is>
          <t>K1.B1</t>
        </is>
      </c>
      <c r="M183" t="inlineStr">
        <is>
          <t>X20-X20.1F</t>
        </is>
      </c>
      <c r="N183" t="inlineStr">
        <is>
          <t>9</t>
        </is>
      </c>
    </row>
    <row r="184">
      <c r="A184" t="n">
        <v>183</v>
      </c>
      <c r="B184" t="inlineStr">
        <is>
          <t>183</t>
        </is>
      </c>
      <c r="C184" t="inlineStr">
        <is>
          <t>VT</t>
        </is>
      </c>
      <c r="D184" t="inlineStr">
        <is>
          <t>VT</t>
        </is>
      </c>
      <c r="E184">
        <f>A02+K1.B1-X20-X20.1M:10</f>
        <v/>
      </c>
      <c r="F184" t="inlineStr">
        <is>
          <t>A02</t>
        </is>
      </c>
      <c r="G184" t="inlineStr">
        <is>
          <t>K1.B1</t>
        </is>
      </c>
      <c r="H184" t="inlineStr">
        <is>
          <t>X20-X20.1M</t>
        </is>
      </c>
      <c r="I184" t="inlineStr">
        <is>
          <t>10</t>
        </is>
      </c>
      <c r="J184">
        <f>A02+S1-A21-X1:10</f>
        <v/>
      </c>
      <c r="K184" t="inlineStr">
        <is>
          <t>A02</t>
        </is>
      </c>
      <c r="L184" t="inlineStr">
        <is>
          <t>S1</t>
        </is>
      </c>
      <c r="M184" t="inlineStr">
        <is>
          <t>A21-X1</t>
        </is>
      </c>
      <c r="N184" t="inlineStr">
        <is>
          <t>10</t>
        </is>
      </c>
    </row>
    <row r="185">
      <c r="A185" t="n">
        <v>184</v>
      </c>
      <c r="B185" t="inlineStr">
        <is>
          <t>184</t>
        </is>
      </c>
      <c r="C185" t="inlineStr">
        <is>
          <t>BU</t>
        </is>
      </c>
      <c r="D185" t="inlineStr">
        <is>
          <t>BU</t>
        </is>
      </c>
      <c r="E185">
        <f>A02+K1.B1-A1:5</f>
        <v/>
      </c>
      <c r="F185" t="inlineStr">
        <is>
          <t>A02</t>
        </is>
      </c>
      <c r="G185" t="inlineStr">
        <is>
          <t>K1.B1</t>
        </is>
      </c>
      <c r="H185" t="inlineStr">
        <is>
          <t>A1</t>
        </is>
      </c>
      <c r="I185" t="inlineStr">
        <is>
          <t>5</t>
        </is>
      </c>
      <c r="J185">
        <f>A02+K1.B1-X20-X20.1F:10</f>
        <v/>
      </c>
      <c r="K185" t="inlineStr">
        <is>
          <t>A02</t>
        </is>
      </c>
      <c r="L185" t="inlineStr">
        <is>
          <t>K1.B1</t>
        </is>
      </c>
      <c r="M185" t="inlineStr">
        <is>
          <t>X20-X20.1F</t>
        </is>
      </c>
      <c r="N185" t="inlineStr">
        <is>
          <t>10</t>
        </is>
      </c>
    </row>
    <row r="186">
      <c r="A186" t="n">
        <v>185</v>
      </c>
      <c r="B186" t="inlineStr">
        <is>
          <t>185</t>
        </is>
      </c>
      <c r="C186" t="inlineStr">
        <is>
          <t>BU</t>
        </is>
      </c>
      <c r="D186" t="inlineStr">
        <is>
          <t>BU</t>
        </is>
      </c>
      <c r="E186">
        <f>A02+K1.B1-X20-X20.2F:8</f>
        <v/>
      </c>
      <c r="F186" t="inlineStr">
        <is>
          <t>A02</t>
        </is>
      </c>
      <c r="G186" t="inlineStr">
        <is>
          <t>K1.B1</t>
        </is>
      </c>
      <c r="H186" t="inlineStr">
        <is>
          <t>X20-X20.2F</t>
        </is>
      </c>
      <c r="I186" t="inlineStr">
        <is>
          <t>8</t>
        </is>
      </c>
      <c r="J186">
        <f>A02+K1.B1-A3:4</f>
        <v/>
      </c>
      <c r="K186" t="inlineStr">
        <is>
          <t>A02</t>
        </is>
      </c>
      <c r="L186" t="inlineStr">
        <is>
          <t>K1.B1</t>
        </is>
      </c>
      <c r="M186" t="inlineStr">
        <is>
          <t>A3</t>
        </is>
      </c>
      <c r="N186" t="inlineStr">
        <is>
          <t>4</t>
        </is>
      </c>
    </row>
    <row r="187">
      <c r="A187" t="n">
        <v>186</v>
      </c>
      <c r="B187" t="inlineStr">
        <is>
          <t>186</t>
        </is>
      </c>
      <c r="C187" t="inlineStr">
        <is>
          <t>BU</t>
        </is>
      </c>
      <c r="D187" t="inlineStr">
        <is>
          <t>BU</t>
        </is>
      </c>
      <c r="E187">
        <f>A02+S1-S2</f>
        <v/>
      </c>
      <c r="F187" t="inlineStr">
        <is>
          <t>A02</t>
        </is>
      </c>
      <c r="G187" t="inlineStr">
        <is>
          <t>S1</t>
        </is>
      </c>
      <c r="H187" t="inlineStr">
        <is>
          <t>S2</t>
        </is>
      </c>
      <c r="I187" t="inlineStr"/>
      <c r="J187">
        <f>A02+K1.B1-X20-X20.2M:8</f>
        <v/>
      </c>
      <c r="K187" t="inlineStr">
        <is>
          <t>A02</t>
        </is>
      </c>
      <c r="L187" t="inlineStr">
        <is>
          <t>K1.B1</t>
        </is>
      </c>
      <c r="M187" t="inlineStr">
        <is>
          <t>X20-X20.2M</t>
        </is>
      </c>
      <c r="N187" t="inlineStr">
        <is>
          <t>8</t>
        </is>
      </c>
    </row>
    <row r="188">
      <c r="A188" t="n">
        <v>187</v>
      </c>
      <c r="B188" t="inlineStr">
        <is>
          <t>187</t>
        </is>
      </c>
      <c r="C188" t="inlineStr">
        <is>
          <t>BN</t>
        </is>
      </c>
      <c r="D188" t="inlineStr">
        <is>
          <t>BN</t>
        </is>
      </c>
      <c r="E188">
        <f>A02+K1.B1-X20-X20.2M:7</f>
        <v/>
      </c>
      <c r="F188" t="inlineStr">
        <is>
          <t>A02</t>
        </is>
      </c>
      <c r="G188" t="inlineStr">
        <is>
          <t>K1.B1</t>
        </is>
      </c>
      <c r="H188" t="inlineStr">
        <is>
          <t>X20-X20.2M</t>
        </is>
      </c>
      <c r="I188" t="inlineStr">
        <is>
          <t>7</t>
        </is>
      </c>
      <c r="J188">
        <f>A02+S1-S2</f>
        <v/>
      </c>
      <c r="K188" t="inlineStr">
        <is>
          <t>A02</t>
        </is>
      </c>
      <c r="L188" t="inlineStr">
        <is>
          <t>S1</t>
        </is>
      </c>
      <c r="M188" t="inlineStr">
        <is>
          <t>S2</t>
        </is>
      </c>
      <c r="N188" t="inlineStr"/>
    </row>
    <row r="189">
      <c r="A189" t="n">
        <v>188</v>
      </c>
      <c r="B189" t="inlineStr">
        <is>
          <t>188</t>
        </is>
      </c>
      <c r="C189" t="inlineStr">
        <is>
          <t>BU</t>
        </is>
      </c>
      <c r="D189" t="inlineStr">
        <is>
          <t>BU</t>
        </is>
      </c>
      <c r="E189">
        <f>A02+K1.B1-W5(-P1):X1:3</f>
        <v/>
      </c>
      <c r="F189" t="inlineStr">
        <is>
          <t>A02</t>
        </is>
      </c>
      <c r="G189" t="inlineStr">
        <is>
          <t>K1.B1</t>
        </is>
      </c>
      <c r="H189" t="inlineStr">
        <is>
          <t>W5(-P1)</t>
        </is>
      </c>
      <c r="I189" t="inlineStr">
        <is>
          <t>X1:3</t>
        </is>
      </c>
      <c r="J189">
        <f>A02+K1.B1-X20-X20.2F:7</f>
        <v/>
      </c>
      <c r="K189" t="inlineStr">
        <is>
          <t>A02</t>
        </is>
      </c>
      <c r="L189" t="inlineStr">
        <is>
          <t>K1.B1</t>
        </is>
      </c>
      <c r="M189" t="inlineStr">
        <is>
          <t>X20-X20.2F</t>
        </is>
      </c>
      <c r="N189" t="inlineStr">
        <is>
          <t>7</t>
        </is>
      </c>
    </row>
    <row r="190">
      <c r="A190" t="n">
        <v>189</v>
      </c>
      <c r="B190" t="inlineStr">
        <is>
          <t>189</t>
        </is>
      </c>
      <c r="C190" t="inlineStr">
        <is>
          <t>BU</t>
        </is>
      </c>
      <c r="D190" t="inlineStr">
        <is>
          <t>BU</t>
        </is>
      </c>
      <c r="E190">
        <f>A02+K1.B1-X20-X20.2F:10</f>
        <v/>
      </c>
      <c r="F190" t="inlineStr">
        <is>
          <t>A02</t>
        </is>
      </c>
      <c r="G190" t="inlineStr">
        <is>
          <t>K1.B1</t>
        </is>
      </c>
      <c r="H190" t="inlineStr">
        <is>
          <t>X20-X20.2F</t>
        </is>
      </c>
      <c r="I190" t="inlineStr">
        <is>
          <t>10</t>
        </is>
      </c>
      <c r="J190">
        <f>A02+K1.B1-A3:5</f>
        <v/>
      </c>
      <c r="K190" t="inlineStr">
        <is>
          <t>A02</t>
        </is>
      </c>
      <c r="L190" t="inlineStr">
        <is>
          <t>K1.B1</t>
        </is>
      </c>
      <c r="M190" t="inlineStr">
        <is>
          <t>A3</t>
        </is>
      </c>
      <c r="N190" t="inlineStr">
        <is>
          <t>5</t>
        </is>
      </c>
    </row>
    <row r="191">
      <c r="A191" t="n">
        <v>190</v>
      </c>
      <c r="B191" t="inlineStr">
        <is>
          <t>190</t>
        </is>
      </c>
      <c r="C191" t="inlineStr">
        <is>
          <t>BU</t>
        </is>
      </c>
      <c r="D191" t="inlineStr">
        <is>
          <t>BU</t>
        </is>
      </c>
      <c r="E191">
        <f>A02+S1-S3</f>
        <v/>
      </c>
      <c r="F191" t="inlineStr">
        <is>
          <t>A02</t>
        </is>
      </c>
      <c r="G191" t="inlineStr">
        <is>
          <t>S1</t>
        </is>
      </c>
      <c r="H191" t="inlineStr">
        <is>
          <t>S3</t>
        </is>
      </c>
      <c r="I191" t="inlineStr"/>
      <c r="J191">
        <f>A02+K1.B1-X20-X20.2M:10</f>
        <v/>
      </c>
      <c r="K191" t="inlineStr">
        <is>
          <t>A02</t>
        </is>
      </c>
      <c r="L191" t="inlineStr">
        <is>
          <t>K1.B1</t>
        </is>
      </c>
      <c r="M191" t="inlineStr">
        <is>
          <t>X20-X20.2M</t>
        </is>
      </c>
      <c r="N191" t="inlineStr">
        <is>
          <t>10</t>
        </is>
      </c>
    </row>
    <row r="192">
      <c r="A192" t="n">
        <v>191</v>
      </c>
      <c r="B192" t="inlineStr">
        <is>
          <t>191</t>
        </is>
      </c>
      <c r="C192" t="inlineStr">
        <is>
          <t>BN</t>
        </is>
      </c>
      <c r="D192" t="inlineStr">
        <is>
          <t>BN</t>
        </is>
      </c>
      <c r="E192">
        <f>A02+K1.B1-X20-X20.2M:9</f>
        <v/>
      </c>
      <c r="F192" t="inlineStr">
        <is>
          <t>A02</t>
        </is>
      </c>
      <c r="G192" t="inlineStr">
        <is>
          <t>K1.B1</t>
        </is>
      </c>
      <c r="H192" t="inlineStr">
        <is>
          <t>X20-X20.2M</t>
        </is>
      </c>
      <c r="I192" t="inlineStr">
        <is>
          <t>9</t>
        </is>
      </c>
      <c r="J192">
        <f>A02+S1-S3</f>
        <v/>
      </c>
      <c r="K192" t="inlineStr">
        <is>
          <t>A02</t>
        </is>
      </c>
      <c r="L192" t="inlineStr">
        <is>
          <t>S1</t>
        </is>
      </c>
      <c r="M192" t="inlineStr">
        <is>
          <t>S3</t>
        </is>
      </c>
      <c r="N192" t="inlineStr"/>
    </row>
    <row r="193">
      <c r="A193" t="n">
        <v>192</v>
      </c>
      <c r="B193" t="inlineStr">
        <is>
          <t>192</t>
        </is>
      </c>
      <c r="C193" t="inlineStr">
        <is>
          <t>BU</t>
        </is>
      </c>
      <c r="D193" t="inlineStr">
        <is>
          <t>BU</t>
        </is>
      </c>
      <c r="E193">
        <f>A02+K1.B1-W5(-P1):X1:3</f>
        <v/>
      </c>
      <c r="F193" t="inlineStr">
        <is>
          <t>A02</t>
        </is>
      </c>
      <c r="G193" t="inlineStr">
        <is>
          <t>K1.B1</t>
        </is>
      </c>
      <c r="H193" t="inlineStr">
        <is>
          <t>W5(-P1)</t>
        </is>
      </c>
      <c r="I193" t="inlineStr">
        <is>
          <t>X1:3</t>
        </is>
      </c>
      <c r="J193">
        <f>A02+K1.B1-X20-X20.2F:9</f>
        <v/>
      </c>
      <c r="K193" t="inlineStr">
        <is>
          <t>A02</t>
        </is>
      </c>
      <c r="L193" t="inlineStr">
        <is>
          <t>K1.B1</t>
        </is>
      </c>
      <c r="M193" t="inlineStr">
        <is>
          <t>X20-X20.2F</t>
        </is>
      </c>
      <c r="N193" t="inlineStr">
        <is>
          <t>9</t>
        </is>
      </c>
    </row>
    <row r="194">
      <c r="A194" t="n">
        <v>193</v>
      </c>
      <c r="B194" t="inlineStr">
        <is>
          <t>193</t>
        </is>
      </c>
      <c r="C194" t="inlineStr">
        <is>
          <t>GYPK</t>
        </is>
      </c>
      <c r="D194" t="inlineStr">
        <is>
          <t>GYPK</t>
        </is>
      </c>
      <c r="E194">
        <f>A02+K1.B1-X20-X20.1M:11</f>
        <v/>
      </c>
      <c r="F194" t="inlineStr">
        <is>
          <t>A02</t>
        </is>
      </c>
      <c r="G194" t="inlineStr">
        <is>
          <t>K1.B1</t>
        </is>
      </c>
      <c r="H194" t="inlineStr">
        <is>
          <t>X20-X20.1M</t>
        </is>
      </c>
      <c r="I194" t="inlineStr">
        <is>
          <t>11</t>
        </is>
      </c>
      <c r="J194">
        <f>A02+S1-A21-X1:11</f>
        <v/>
      </c>
      <c r="K194" t="inlineStr">
        <is>
          <t>A02</t>
        </is>
      </c>
      <c r="L194" t="inlineStr">
        <is>
          <t>S1</t>
        </is>
      </c>
      <c r="M194" t="inlineStr">
        <is>
          <t>A21-X1</t>
        </is>
      </c>
      <c r="N194" t="inlineStr">
        <is>
          <t>11</t>
        </is>
      </c>
    </row>
    <row r="195">
      <c r="A195" t="n">
        <v>194</v>
      </c>
      <c r="B195" t="inlineStr">
        <is>
          <t>194</t>
        </is>
      </c>
      <c r="C195" t="inlineStr">
        <is>
          <t>BU</t>
        </is>
      </c>
      <c r="D195" t="inlineStr">
        <is>
          <t>BU</t>
        </is>
      </c>
      <c r="E195">
        <f>A02+K1.B1-A1:6</f>
        <v/>
      </c>
      <c r="F195" t="inlineStr">
        <is>
          <t>A02</t>
        </is>
      </c>
      <c r="G195" t="inlineStr">
        <is>
          <t>K1.B1</t>
        </is>
      </c>
      <c r="H195" t="inlineStr">
        <is>
          <t>A1</t>
        </is>
      </c>
      <c r="I195" t="inlineStr">
        <is>
          <t>6</t>
        </is>
      </c>
      <c r="J195">
        <f>A02+K1.B1-X20-X20.1F:11</f>
        <v/>
      </c>
      <c r="K195" t="inlineStr">
        <is>
          <t>A02</t>
        </is>
      </c>
      <c r="L195" t="inlineStr">
        <is>
          <t>K1.B1</t>
        </is>
      </c>
      <c r="M195" t="inlineStr">
        <is>
          <t>X20-X20.1F</t>
        </is>
      </c>
      <c r="N195" t="inlineStr">
        <is>
          <t>11</t>
        </is>
      </c>
    </row>
    <row r="196">
      <c r="A196" t="n">
        <v>195</v>
      </c>
      <c r="B196" t="inlineStr">
        <is>
          <t>195</t>
        </is>
      </c>
      <c r="C196" t="inlineStr">
        <is>
          <t>BU</t>
        </is>
      </c>
      <c r="D196" t="inlineStr">
        <is>
          <t>BU</t>
        </is>
      </c>
      <c r="E196">
        <f>A02+K1.B1-A1:7</f>
        <v/>
      </c>
      <c r="F196" t="inlineStr">
        <is>
          <t>A02</t>
        </is>
      </c>
      <c r="G196" t="inlineStr">
        <is>
          <t>K1.B1</t>
        </is>
      </c>
      <c r="H196" t="inlineStr">
        <is>
          <t>A1</t>
        </is>
      </c>
      <c r="I196" t="inlineStr">
        <is>
          <t>7</t>
        </is>
      </c>
      <c r="J196">
        <f>A02+K1.B1-X20-X20.1F:12</f>
        <v/>
      </c>
      <c r="K196" t="inlineStr">
        <is>
          <t>A02</t>
        </is>
      </c>
      <c r="L196" t="inlineStr">
        <is>
          <t>K1.B1</t>
        </is>
      </c>
      <c r="M196" t="inlineStr">
        <is>
          <t>X20-X20.1F</t>
        </is>
      </c>
      <c r="N196" t="inlineStr">
        <is>
          <t>12</t>
        </is>
      </c>
    </row>
    <row r="197">
      <c r="A197" t="n">
        <v>196</v>
      </c>
      <c r="B197" t="inlineStr">
        <is>
          <t>196</t>
        </is>
      </c>
      <c r="C197" t="inlineStr">
        <is>
          <t>BU</t>
        </is>
      </c>
      <c r="D197" t="inlineStr">
        <is>
          <t>BU</t>
        </is>
      </c>
      <c r="E197">
        <f>A02+K1.B1-X20-X20.2F:12</f>
        <v/>
      </c>
      <c r="F197" t="inlineStr">
        <is>
          <t>A02</t>
        </is>
      </c>
      <c r="G197" t="inlineStr">
        <is>
          <t>K1.B1</t>
        </is>
      </c>
      <c r="H197" t="inlineStr">
        <is>
          <t>X20-X20.2F</t>
        </is>
      </c>
      <c r="I197" t="inlineStr">
        <is>
          <t>12</t>
        </is>
      </c>
      <c r="J197">
        <f>A02+K1.B1-A3:6</f>
        <v/>
      </c>
      <c r="K197" t="inlineStr">
        <is>
          <t>A02</t>
        </is>
      </c>
      <c r="L197" t="inlineStr">
        <is>
          <t>K1.B1</t>
        </is>
      </c>
      <c r="M197" t="inlineStr">
        <is>
          <t>A3</t>
        </is>
      </c>
      <c r="N197" t="inlineStr">
        <is>
          <t>6</t>
        </is>
      </c>
    </row>
    <row r="198">
      <c r="A198" t="n">
        <v>197</v>
      </c>
      <c r="B198" t="inlineStr">
        <is>
          <t>197</t>
        </is>
      </c>
      <c r="C198" t="inlineStr">
        <is>
          <t>BU</t>
        </is>
      </c>
      <c r="D198" t="inlineStr">
        <is>
          <t>BU</t>
        </is>
      </c>
      <c r="E198">
        <f>A02+K1.B1-W5(-P1):X1:3</f>
        <v/>
      </c>
      <c r="F198" t="inlineStr">
        <is>
          <t>A02</t>
        </is>
      </c>
      <c r="G198" t="inlineStr">
        <is>
          <t>K1.B1</t>
        </is>
      </c>
      <c r="H198" t="inlineStr">
        <is>
          <t>W5(-P1)</t>
        </is>
      </c>
      <c r="I198" t="inlineStr">
        <is>
          <t>X1:3</t>
        </is>
      </c>
      <c r="J198">
        <f>A02+K1.B1-X20-X20.2F:11</f>
        <v/>
      </c>
      <c r="K198" t="inlineStr">
        <is>
          <t>A02</t>
        </is>
      </c>
      <c r="L198" t="inlineStr">
        <is>
          <t>K1.B1</t>
        </is>
      </c>
      <c r="M198" t="inlineStr">
        <is>
          <t>X20-X20.2F</t>
        </is>
      </c>
      <c r="N198" t="inlineStr">
        <is>
          <t>11</t>
        </is>
      </c>
    </row>
    <row r="199">
      <c r="A199" t="n">
        <v>198</v>
      </c>
      <c r="B199" t="inlineStr">
        <is>
          <t>198</t>
        </is>
      </c>
      <c r="C199" t="inlineStr">
        <is>
          <t>BU</t>
        </is>
      </c>
      <c r="D199" t="inlineStr">
        <is>
          <t>BU</t>
        </is>
      </c>
      <c r="E199">
        <f>A02+K1.B1-X20-X20.2F:14</f>
        <v/>
      </c>
      <c r="F199" t="inlineStr">
        <is>
          <t>A02</t>
        </is>
      </c>
      <c r="G199" t="inlineStr">
        <is>
          <t>K1.B1</t>
        </is>
      </c>
      <c r="H199" t="inlineStr">
        <is>
          <t>X20-X20.2F</t>
        </is>
      </c>
      <c r="I199" t="inlineStr">
        <is>
          <t>14</t>
        </is>
      </c>
      <c r="J199">
        <f>A02+K1.B1-A3:7</f>
        <v/>
      </c>
      <c r="K199" t="inlineStr">
        <is>
          <t>A02</t>
        </is>
      </c>
      <c r="L199" t="inlineStr">
        <is>
          <t>K1.B1</t>
        </is>
      </c>
      <c r="M199" t="inlineStr">
        <is>
          <t>A3</t>
        </is>
      </c>
      <c r="N199" t="inlineStr">
        <is>
          <t>7</t>
        </is>
      </c>
    </row>
    <row r="200">
      <c r="A200" t="n">
        <v>199</v>
      </c>
      <c r="B200" t="inlineStr">
        <is>
          <t>199</t>
        </is>
      </c>
      <c r="C200" t="inlineStr">
        <is>
          <t>BU</t>
        </is>
      </c>
      <c r="D200" t="inlineStr">
        <is>
          <t>BU</t>
        </is>
      </c>
      <c r="E200">
        <f>A02+S1-S13</f>
        <v/>
      </c>
      <c r="F200" t="inlineStr">
        <is>
          <t>A02</t>
        </is>
      </c>
      <c r="G200" t="inlineStr">
        <is>
          <t>S1</t>
        </is>
      </c>
      <c r="H200" t="inlineStr">
        <is>
          <t>S13</t>
        </is>
      </c>
      <c r="I200" t="inlineStr"/>
      <c r="J200">
        <f>A02+K1.B1-X20-X20.2M:14</f>
        <v/>
      </c>
      <c r="K200" t="inlineStr">
        <is>
          <t>A02</t>
        </is>
      </c>
      <c r="L200" t="inlineStr">
        <is>
          <t>K1.B1</t>
        </is>
      </c>
      <c r="M200" t="inlineStr">
        <is>
          <t>X20-X20.2M</t>
        </is>
      </c>
      <c r="N200" t="inlineStr">
        <is>
          <t>14</t>
        </is>
      </c>
    </row>
    <row r="201">
      <c r="A201" t="n">
        <v>200</v>
      </c>
      <c r="B201" t="inlineStr">
        <is>
          <t>200</t>
        </is>
      </c>
      <c r="C201" t="inlineStr">
        <is>
          <t>BN</t>
        </is>
      </c>
      <c r="D201" t="inlineStr">
        <is>
          <t>BN</t>
        </is>
      </c>
      <c r="E201">
        <f>A02+K1.B1-X20-X20.2M:13</f>
        <v/>
      </c>
      <c r="F201" t="inlineStr">
        <is>
          <t>A02</t>
        </is>
      </c>
      <c r="G201" t="inlineStr">
        <is>
          <t>K1.B1</t>
        </is>
      </c>
      <c r="H201" t="inlineStr">
        <is>
          <t>X20-X20.2M</t>
        </is>
      </c>
      <c r="I201" t="inlineStr">
        <is>
          <t>13</t>
        </is>
      </c>
      <c r="J201">
        <f>A02+S1-S13</f>
        <v/>
      </c>
      <c r="K201" t="inlineStr">
        <is>
          <t>A02</t>
        </is>
      </c>
      <c r="L201" t="inlineStr">
        <is>
          <t>S1</t>
        </is>
      </c>
      <c r="M201" t="inlineStr">
        <is>
          <t>S13</t>
        </is>
      </c>
      <c r="N201" t="inlineStr"/>
    </row>
    <row r="202">
      <c r="A202" t="n">
        <v>201</v>
      </c>
      <c r="B202" t="inlineStr">
        <is>
          <t>201</t>
        </is>
      </c>
      <c r="C202" t="inlineStr">
        <is>
          <t>BU</t>
        </is>
      </c>
      <c r="D202" t="inlineStr">
        <is>
          <t>BU</t>
        </is>
      </c>
      <c r="E202">
        <f>A02+K1.B1-W5(-P1):X1:3</f>
        <v/>
      </c>
      <c r="F202" t="inlineStr">
        <is>
          <t>A02</t>
        </is>
      </c>
      <c r="G202" t="inlineStr">
        <is>
          <t>K1.B1</t>
        </is>
      </c>
      <c r="H202" t="inlineStr">
        <is>
          <t>W5(-P1)</t>
        </is>
      </c>
      <c r="I202" t="inlineStr">
        <is>
          <t>X1:3</t>
        </is>
      </c>
      <c r="J202">
        <f>A02+K1.B1-X20-X20.2F:13</f>
        <v/>
      </c>
      <c r="K202" t="inlineStr">
        <is>
          <t>A02</t>
        </is>
      </c>
      <c r="L202" t="inlineStr">
        <is>
          <t>K1.B1</t>
        </is>
      </c>
      <c r="M202" t="inlineStr">
        <is>
          <t>X20-X20.2F</t>
        </is>
      </c>
      <c r="N202" t="inlineStr">
        <is>
          <t>13</t>
        </is>
      </c>
    </row>
    <row r="203">
      <c r="A203" t="n">
        <v>202</v>
      </c>
      <c r="B203" t="inlineStr">
        <is>
          <t>202</t>
        </is>
      </c>
      <c r="C203" t="inlineStr">
        <is>
          <t>BK</t>
        </is>
      </c>
      <c r="D203" t="inlineStr">
        <is>
          <t>BK</t>
        </is>
      </c>
      <c r="E203" t="inlineStr">
        <is>
          <t>nan</t>
        </is>
      </c>
      <c r="F203" t="inlineStr"/>
      <c r="G203" t="inlineStr"/>
      <c r="H203" t="inlineStr"/>
      <c r="I203" t="inlineStr"/>
      <c r="J203" t="inlineStr">
        <is>
          <t>nan</t>
        </is>
      </c>
      <c r="K203" t="inlineStr"/>
      <c r="L203" t="inlineStr"/>
      <c r="M203" t="inlineStr"/>
      <c r="N203" t="inlineStr"/>
    </row>
    <row r="204">
      <c r="A204" t="n">
        <v>203</v>
      </c>
      <c r="B204" t="inlineStr">
        <is>
          <t>203</t>
        </is>
      </c>
      <c r="C204" t="inlineStr">
        <is>
          <t>BK</t>
        </is>
      </c>
      <c r="D204" t="inlineStr">
        <is>
          <t>BK</t>
        </is>
      </c>
      <c r="E204" t="inlineStr">
        <is>
          <t>nan</t>
        </is>
      </c>
      <c r="F204" t="inlineStr"/>
      <c r="G204" t="inlineStr"/>
      <c r="H204" t="inlineStr"/>
      <c r="I204" t="inlineStr"/>
      <c r="J204" t="inlineStr">
        <is>
          <t>nan</t>
        </is>
      </c>
      <c r="K204" t="inlineStr"/>
      <c r="L204" t="inlineStr"/>
      <c r="M204" t="inlineStr"/>
      <c r="N204" t="inlineStr"/>
    </row>
    <row r="205">
      <c r="A205" t="n">
        <v>204</v>
      </c>
      <c r="B205" t="inlineStr">
        <is>
          <t>204</t>
        </is>
      </c>
      <c r="C205" t="inlineStr">
        <is>
          <t>BK</t>
        </is>
      </c>
      <c r="D205" t="inlineStr">
        <is>
          <t>BK</t>
        </is>
      </c>
      <c r="E205" t="inlineStr">
        <is>
          <t>nan</t>
        </is>
      </c>
      <c r="F205" t="inlineStr"/>
      <c r="G205" t="inlineStr"/>
      <c r="H205" t="inlineStr"/>
      <c r="I205" t="inlineStr"/>
      <c r="J205" t="inlineStr">
        <is>
          <t>nan</t>
        </is>
      </c>
      <c r="K205" t="inlineStr"/>
      <c r="L205" t="inlineStr"/>
      <c r="M205" t="inlineStr"/>
      <c r="N205" t="inlineStr"/>
    </row>
    <row r="206">
      <c r="A206" t="n">
        <v>205</v>
      </c>
      <c r="B206" t="inlineStr">
        <is>
          <t>205</t>
        </is>
      </c>
      <c r="C206" t="inlineStr">
        <is>
          <t>GNYE</t>
        </is>
      </c>
      <c r="D206" t="inlineStr">
        <is>
          <t>GNYE</t>
        </is>
      </c>
      <c r="E206" t="inlineStr">
        <is>
          <t>nan</t>
        </is>
      </c>
      <c r="F206" t="inlineStr"/>
      <c r="G206" t="inlineStr"/>
      <c r="H206" t="inlineStr"/>
      <c r="I206" t="inlineStr"/>
      <c r="J206" t="inlineStr">
        <is>
          <t>nan</t>
        </is>
      </c>
      <c r="K206" t="inlineStr"/>
      <c r="L206" t="inlineStr"/>
      <c r="M206" t="inlineStr"/>
      <c r="N206" t="inlineStr"/>
    </row>
    <row r="207">
      <c r="A207" t="n">
        <v>206</v>
      </c>
      <c r="B207" t="inlineStr">
        <is>
          <t>206</t>
        </is>
      </c>
      <c r="C207" t="inlineStr">
        <is>
          <t>RDBU</t>
        </is>
      </c>
      <c r="D207" t="inlineStr">
        <is>
          <t>RDBU</t>
        </is>
      </c>
      <c r="E207">
        <f>A02+K1.B1-X20-X20.1M:12</f>
        <v/>
      </c>
      <c r="F207" t="inlineStr">
        <is>
          <t>A02</t>
        </is>
      </c>
      <c r="G207" t="inlineStr">
        <is>
          <t>K1.B1</t>
        </is>
      </c>
      <c r="H207" t="inlineStr">
        <is>
          <t>X20-X20.1M</t>
        </is>
      </c>
      <c r="I207" t="inlineStr">
        <is>
          <t>12</t>
        </is>
      </c>
      <c r="J207">
        <f>A02+S1-A21-X1:12</f>
        <v/>
      </c>
      <c r="K207" t="inlineStr">
        <is>
          <t>A02</t>
        </is>
      </c>
      <c r="L207" t="inlineStr">
        <is>
          <t>S1</t>
        </is>
      </c>
      <c r="M207" t="inlineStr">
        <is>
          <t>A21-X1</t>
        </is>
      </c>
      <c r="N207" t="inlineStr">
        <is>
          <t>12</t>
        </is>
      </c>
    </row>
    <row r="208">
      <c r="A208" t="n">
        <v>207</v>
      </c>
      <c r="B208" t="inlineStr">
        <is>
          <t>207</t>
        </is>
      </c>
      <c r="C208" t="inlineStr">
        <is>
          <t>BU</t>
        </is>
      </c>
      <c r="D208" t="inlineStr">
        <is>
          <t>BU</t>
        </is>
      </c>
      <c r="E208">
        <f>A02+S1-S12</f>
        <v/>
      </c>
      <c r="F208" t="inlineStr">
        <is>
          <t>A02</t>
        </is>
      </c>
      <c r="G208" t="inlineStr">
        <is>
          <t>S1</t>
        </is>
      </c>
      <c r="H208" t="inlineStr">
        <is>
          <t>S12</t>
        </is>
      </c>
      <c r="I208" t="inlineStr"/>
      <c r="J208">
        <f>A02+K1.B1-X20-X20.2M:12</f>
        <v/>
      </c>
      <c r="K208" t="inlineStr">
        <is>
          <t>A02</t>
        </is>
      </c>
      <c r="L208" t="inlineStr">
        <is>
          <t>K1.B1</t>
        </is>
      </c>
      <c r="M208" t="inlineStr">
        <is>
          <t>X20-X20.2M</t>
        </is>
      </c>
      <c r="N208" t="inlineStr">
        <is>
          <t>12</t>
        </is>
      </c>
    </row>
    <row r="209">
      <c r="A209" t="n">
        <v>208</v>
      </c>
      <c r="B209" t="inlineStr">
        <is>
          <t>208</t>
        </is>
      </c>
      <c r="C209" t="inlineStr">
        <is>
          <t>BN</t>
        </is>
      </c>
      <c r="D209" t="inlineStr">
        <is>
          <t>BN</t>
        </is>
      </c>
      <c r="E209">
        <f>A02+K1.B1-X20-X20.2M:11</f>
        <v/>
      </c>
      <c r="F209" t="inlineStr">
        <is>
          <t>A02</t>
        </is>
      </c>
      <c r="G209" t="inlineStr">
        <is>
          <t>K1.B1</t>
        </is>
      </c>
      <c r="H209" t="inlineStr">
        <is>
          <t>X20-X20.2M</t>
        </is>
      </c>
      <c r="I209" t="inlineStr">
        <is>
          <t>11</t>
        </is>
      </c>
      <c r="J209">
        <f>A02+S1-S12</f>
        <v/>
      </c>
      <c r="K209" t="inlineStr">
        <is>
          <t>A02</t>
        </is>
      </c>
      <c r="L209" t="inlineStr">
        <is>
          <t>S1</t>
        </is>
      </c>
      <c r="M209" t="inlineStr">
        <is>
          <t>S12</t>
        </is>
      </c>
      <c r="N209" t="inlineStr"/>
    </row>
    <row r="210">
      <c r="A210" t="n">
        <v>209</v>
      </c>
      <c r="B210" t="inlineStr">
        <is>
          <t>209</t>
        </is>
      </c>
      <c r="C210" t="inlineStr">
        <is>
          <t>WH</t>
        </is>
      </c>
      <c r="D210" t="inlineStr">
        <is>
          <t>WH</t>
        </is>
      </c>
      <c r="E210">
        <f>A02+K1.B1-X20-X20.1M:16</f>
        <v/>
      </c>
      <c r="F210" t="inlineStr">
        <is>
          <t>A02</t>
        </is>
      </c>
      <c r="G210" t="inlineStr">
        <is>
          <t>K1.B1</t>
        </is>
      </c>
      <c r="H210" t="inlineStr">
        <is>
          <t>X20-X20.1M</t>
        </is>
      </c>
      <c r="I210" t="inlineStr">
        <is>
          <t>16</t>
        </is>
      </c>
      <c r="J210">
        <f>A02+S1-A23-X1:1</f>
        <v/>
      </c>
      <c r="K210" t="inlineStr">
        <is>
          <t>A02</t>
        </is>
      </c>
      <c r="L210" t="inlineStr">
        <is>
          <t>S1</t>
        </is>
      </c>
      <c r="M210" t="inlineStr">
        <is>
          <t>A23-X1</t>
        </is>
      </c>
      <c r="N210" t="inlineStr">
        <is>
          <t>1</t>
        </is>
      </c>
    </row>
    <row r="211">
      <c r="A211" t="n">
        <v>210</v>
      </c>
      <c r="B211" t="inlineStr">
        <is>
          <t>210</t>
        </is>
      </c>
      <c r="C211" t="inlineStr">
        <is>
          <t>BU</t>
        </is>
      </c>
      <c r="D211" t="inlineStr">
        <is>
          <t>BU</t>
        </is>
      </c>
      <c r="E211">
        <f>A02+K1.B1-A1:8</f>
        <v/>
      </c>
      <c r="F211" t="inlineStr">
        <is>
          <t>A02</t>
        </is>
      </c>
      <c r="G211" t="inlineStr">
        <is>
          <t>K1.B1</t>
        </is>
      </c>
      <c r="H211" t="inlineStr">
        <is>
          <t>A1</t>
        </is>
      </c>
      <c r="I211" t="inlineStr">
        <is>
          <t>8</t>
        </is>
      </c>
      <c r="J211">
        <f>A02+K1.B1-X20-X20.1F:16</f>
        <v/>
      </c>
      <c r="K211" t="inlineStr">
        <is>
          <t>A02</t>
        </is>
      </c>
      <c r="L211" t="inlineStr">
        <is>
          <t>K1.B1</t>
        </is>
      </c>
      <c r="M211" t="inlineStr">
        <is>
          <t>X20-X20.1F</t>
        </is>
      </c>
      <c r="N211" t="inlineStr">
        <is>
          <t>16</t>
        </is>
      </c>
    </row>
    <row r="212">
      <c r="A212" t="n">
        <v>211</v>
      </c>
      <c r="B212" t="inlineStr">
        <is>
          <t>211</t>
        </is>
      </c>
      <c r="C212" t="inlineStr">
        <is>
          <t>BN</t>
        </is>
      </c>
      <c r="D212" t="inlineStr">
        <is>
          <t>BN</t>
        </is>
      </c>
      <c r="E212">
        <f>A02+K1.B1-X20-X20.1M:17</f>
        <v/>
      </c>
      <c r="F212" t="inlineStr">
        <is>
          <t>A02</t>
        </is>
      </c>
      <c r="G212" t="inlineStr">
        <is>
          <t>K1.B1</t>
        </is>
      </c>
      <c r="H212" t="inlineStr">
        <is>
          <t>X20-X20.1M</t>
        </is>
      </c>
      <c r="I212" t="inlineStr">
        <is>
          <t>17</t>
        </is>
      </c>
      <c r="J212">
        <f>A02+S1-A23-X1:2</f>
        <v/>
      </c>
      <c r="K212" t="inlineStr">
        <is>
          <t>A02</t>
        </is>
      </c>
      <c r="L212" t="inlineStr">
        <is>
          <t>S1</t>
        </is>
      </c>
      <c r="M212" t="inlineStr">
        <is>
          <t>A23-X1</t>
        </is>
      </c>
      <c r="N212" t="inlineStr">
        <is>
          <t>2</t>
        </is>
      </c>
    </row>
    <row r="213">
      <c r="A213" t="n">
        <v>212</v>
      </c>
      <c r="B213" t="inlineStr">
        <is>
          <t>212</t>
        </is>
      </c>
      <c r="C213" t="inlineStr">
        <is>
          <t>BU</t>
        </is>
      </c>
      <c r="D213" t="inlineStr">
        <is>
          <t>BU</t>
        </is>
      </c>
      <c r="E213">
        <f>A02+K1.B1-A1:9</f>
        <v/>
      </c>
      <c r="F213" t="inlineStr">
        <is>
          <t>A02</t>
        </is>
      </c>
      <c r="G213" t="inlineStr">
        <is>
          <t>K1.B1</t>
        </is>
      </c>
      <c r="H213" t="inlineStr">
        <is>
          <t>A1</t>
        </is>
      </c>
      <c r="I213" t="inlineStr">
        <is>
          <t>9</t>
        </is>
      </c>
      <c r="J213">
        <f>A02+K1.B1-X20-X20.1F:17</f>
        <v/>
      </c>
      <c r="K213" t="inlineStr">
        <is>
          <t>A02</t>
        </is>
      </c>
      <c r="L213" t="inlineStr">
        <is>
          <t>K1.B1</t>
        </is>
      </c>
      <c r="M213" t="inlineStr">
        <is>
          <t>X20-X20.1F</t>
        </is>
      </c>
      <c r="N213" t="inlineStr">
        <is>
          <t>17</t>
        </is>
      </c>
    </row>
    <row r="214">
      <c r="A214" t="n">
        <v>213</v>
      </c>
      <c r="B214" t="inlineStr">
        <is>
          <t>213</t>
        </is>
      </c>
      <c r="C214" t="inlineStr">
        <is>
          <t>GN</t>
        </is>
      </c>
      <c r="D214" t="inlineStr">
        <is>
          <t>GN</t>
        </is>
      </c>
      <c r="E214">
        <f>A02+K1.B1-X20-X20.1M:18</f>
        <v/>
      </c>
      <c r="F214" t="inlineStr">
        <is>
          <t>A02</t>
        </is>
      </c>
      <c r="G214" t="inlineStr">
        <is>
          <t>K1.B1</t>
        </is>
      </c>
      <c r="H214" t="inlineStr">
        <is>
          <t>X20-X20.1M</t>
        </is>
      </c>
      <c r="I214" t="inlineStr">
        <is>
          <t>18</t>
        </is>
      </c>
      <c r="J214">
        <f>A02+S1-A23-X1:3</f>
        <v/>
      </c>
      <c r="K214" t="inlineStr">
        <is>
          <t>A02</t>
        </is>
      </c>
      <c r="L214" t="inlineStr">
        <is>
          <t>S1</t>
        </is>
      </c>
      <c r="M214" t="inlineStr">
        <is>
          <t>A23-X1</t>
        </is>
      </c>
      <c r="N214" t="inlineStr">
        <is>
          <t>3</t>
        </is>
      </c>
    </row>
    <row r="215">
      <c r="A215" t="n">
        <v>214</v>
      </c>
      <c r="B215" t="inlineStr">
        <is>
          <t>214</t>
        </is>
      </c>
      <c r="C215" t="inlineStr">
        <is>
          <t>BU</t>
        </is>
      </c>
      <c r="D215" t="inlineStr">
        <is>
          <t>BU</t>
        </is>
      </c>
      <c r="E215">
        <f>A02+K1.B1-A1:10</f>
        <v/>
      </c>
      <c r="F215" t="inlineStr">
        <is>
          <t>A02</t>
        </is>
      </c>
      <c r="G215" t="inlineStr">
        <is>
          <t>K1.B1</t>
        </is>
      </c>
      <c r="H215" t="inlineStr">
        <is>
          <t>A1</t>
        </is>
      </c>
      <c r="I215" t="inlineStr">
        <is>
          <t>10</t>
        </is>
      </c>
      <c r="J215">
        <f>A02+K1.B1-X20-X20.1F:18</f>
        <v/>
      </c>
      <c r="K215" t="inlineStr">
        <is>
          <t>A02</t>
        </is>
      </c>
      <c r="L215" t="inlineStr">
        <is>
          <t>K1.B1</t>
        </is>
      </c>
      <c r="M215" t="inlineStr">
        <is>
          <t>X20-X20.1F</t>
        </is>
      </c>
      <c r="N215" t="inlineStr">
        <is>
          <t>18</t>
        </is>
      </c>
    </row>
    <row r="216">
      <c r="A216" t="n">
        <v>215</v>
      </c>
      <c r="B216" t="inlineStr">
        <is>
          <t>215</t>
        </is>
      </c>
      <c r="C216" t="inlineStr">
        <is>
          <t>YE</t>
        </is>
      </c>
      <c r="D216" t="inlineStr">
        <is>
          <t>YE</t>
        </is>
      </c>
      <c r="E216">
        <f>A02+K1.B1-X20-X20.1M:19</f>
        <v/>
      </c>
      <c r="F216" t="inlineStr">
        <is>
          <t>A02</t>
        </is>
      </c>
      <c r="G216" t="inlineStr">
        <is>
          <t>K1.B1</t>
        </is>
      </c>
      <c r="H216" t="inlineStr">
        <is>
          <t>X20-X20.1M</t>
        </is>
      </c>
      <c r="I216" t="inlineStr">
        <is>
          <t>19</t>
        </is>
      </c>
      <c r="J216">
        <f>A02+S1-A23-X1:4</f>
        <v/>
      </c>
      <c r="K216" t="inlineStr">
        <is>
          <t>A02</t>
        </is>
      </c>
      <c r="L216" t="inlineStr">
        <is>
          <t>S1</t>
        </is>
      </c>
      <c r="M216" t="inlineStr">
        <is>
          <t>A23-X1</t>
        </is>
      </c>
      <c r="N216" t="inlineStr">
        <is>
          <t>4</t>
        </is>
      </c>
    </row>
    <row r="217">
      <c r="A217" t="n">
        <v>216</v>
      </c>
      <c r="B217" t="inlineStr">
        <is>
          <t>216</t>
        </is>
      </c>
      <c r="C217" t="inlineStr">
        <is>
          <t>BU</t>
        </is>
      </c>
      <c r="D217" t="inlineStr">
        <is>
          <t>BU</t>
        </is>
      </c>
      <c r="E217">
        <f>A02+K1.B1-A1:11</f>
        <v/>
      </c>
      <c r="F217" t="inlineStr">
        <is>
          <t>A02</t>
        </is>
      </c>
      <c r="G217" t="inlineStr">
        <is>
          <t>K1.B1</t>
        </is>
      </c>
      <c r="H217" t="inlineStr">
        <is>
          <t>A1</t>
        </is>
      </c>
      <c r="I217" t="inlineStr">
        <is>
          <t>11</t>
        </is>
      </c>
      <c r="J217">
        <f>A02+K1.B1-X20-X20.1F:19</f>
        <v/>
      </c>
      <c r="K217" t="inlineStr">
        <is>
          <t>A02</t>
        </is>
      </c>
      <c r="L217" t="inlineStr">
        <is>
          <t>K1.B1</t>
        </is>
      </c>
      <c r="M217" t="inlineStr">
        <is>
          <t>X20-X20.1F</t>
        </is>
      </c>
      <c r="N217" t="inlineStr">
        <is>
          <t>19</t>
        </is>
      </c>
    </row>
    <row r="218">
      <c r="A218" t="n">
        <v>217</v>
      </c>
      <c r="B218" t="inlineStr">
        <is>
          <t>217</t>
        </is>
      </c>
      <c r="C218" t="inlineStr">
        <is>
          <t>GY</t>
        </is>
      </c>
      <c r="D218" t="inlineStr">
        <is>
          <t>GY</t>
        </is>
      </c>
      <c r="E218">
        <f>A02+K1.B1-X20-X20.1M:20</f>
        <v/>
      </c>
      <c r="F218" t="inlineStr">
        <is>
          <t>A02</t>
        </is>
      </c>
      <c r="G218" t="inlineStr">
        <is>
          <t>K1.B1</t>
        </is>
      </c>
      <c r="H218" t="inlineStr">
        <is>
          <t>X20-X20.1M</t>
        </is>
      </c>
      <c r="I218" t="inlineStr">
        <is>
          <t>20</t>
        </is>
      </c>
      <c r="J218">
        <f>A02+S1-A23-X1:5</f>
        <v/>
      </c>
      <c r="K218" t="inlineStr">
        <is>
          <t>A02</t>
        </is>
      </c>
      <c r="L218" t="inlineStr">
        <is>
          <t>S1</t>
        </is>
      </c>
      <c r="M218" t="inlineStr">
        <is>
          <t>A23-X1</t>
        </is>
      </c>
      <c r="N218" t="inlineStr">
        <is>
          <t>5</t>
        </is>
      </c>
    </row>
    <row r="219">
      <c r="A219" t="n">
        <v>218</v>
      </c>
      <c r="B219" t="inlineStr">
        <is>
          <t>218</t>
        </is>
      </c>
      <c r="C219" t="inlineStr">
        <is>
          <t>BU</t>
        </is>
      </c>
      <c r="D219" t="inlineStr">
        <is>
          <t>BU</t>
        </is>
      </c>
      <c r="E219">
        <f>A02+K1.B1-A1:12</f>
        <v/>
      </c>
      <c r="F219" t="inlineStr">
        <is>
          <t>A02</t>
        </is>
      </c>
      <c r="G219" t="inlineStr">
        <is>
          <t>K1.B1</t>
        </is>
      </c>
      <c r="H219" t="inlineStr">
        <is>
          <t>A1</t>
        </is>
      </c>
      <c r="I219" t="inlineStr">
        <is>
          <t>12</t>
        </is>
      </c>
      <c r="J219">
        <f>A02+K1.B1-X20-X20.1F:20</f>
        <v/>
      </c>
      <c r="K219" t="inlineStr">
        <is>
          <t>A02</t>
        </is>
      </c>
      <c r="L219" t="inlineStr">
        <is>
          <t>K1.B1</t>
        </is>
      </c>
      <c r="M219" t="inlineStr">
        <is>
          <t>X20-X20.1F</t>
        </is>
      </c>
      <c r="N219" t="inlineStr">
        <is>
          <t>20</t>
        </is>
      </c>
    </row>
    <row r="220">
      <c r="A220" t="n">
        <v>219</v>
      </c>
      <c r="B220" t="inlineStr">
        <is>
          <t>219</t>
        </is>
      </c>
      <c r="C220" t="inlineStr">
        <is>
          <t>PK</t>
        </is>
      </c>
      <c r="D220" t="inlineStr">
        <is>
          <t>PK</t>
        </is>
      </c>
      <c r="E220">
        <f>A02+K1.B1-X20-X20.1M:21</f>
        <v/>
      </c>
      <c r="F220" t="inlineStr">
        <is>
          <t>A02</t>
        </is>
      </c>
      <c r="G220" t="inlineStr">
        <is>
          <t>K1.B1</t>
        </is>
      </c>
      <c r="H220" t="inlineStr">
        <is>
          <t>X20-X20.1M</t>
        </is>
      </c>
      <c r="I220" t="inlineStr">
        <is>
          <t>21</t>
        </is>
      </c>
      <c r="J220">
        <f>A02+S1-A23-X1:6</f>
        <v/>
      </c>
      <c r="K220" t="inlineStr">
        <is>
          <t>A02</t>
        </is>
      </c>
      <c r="L220" t="inlineStr">
        <is>
          <t>S1</t>
        </is>
      </c>
      <c r="M220" t="inlineStr">
        <is>
          <t>A23-X1</t>
        </is>
      </c>
      <c r="N220" t="inlineStr">
        <is>
          <t>6</t>
        </is>
      </c>
    </row>
    <row r="221">
      <c r="A221" t="n">
        <v>220</v>
      </c>
      <c r="B221" t="inlineStr">
        <is>
          <t>220</t>
        </is>
      </c>
      <c r="C221" t="inlineStr">
        <is>
          <t>BU</t>
        </is>
      </c>
      <c r="D221" t="inlineStr">
        <is>
          <t>BU</t>
        </is>
      </c>
      <c r="E221">
        <f>A02+K1.B1-A1:13</f>
        <v/>
      </c>
      <c r="F221" t="inlineStr">
        <is>
          <t>A02</t>
        </is>
      </c>
      <c r="G221" t="inlineStr">
        <is>
          <t>K1.B1</t>
        </is>
      </c>
      <c r="H221" t="inlineStr">
        <is>
          <t>A1</t>
        </is>
      </c>
      <c r="I221" t="inlineStr">
        <is>
          <t>13</t>
        </is>
      </c>
      <c r="J221">
        <f>A02+K1.B1-X20-X20.1F:21</f>
        <v/>
      </c>
      <c r="K221" t="inlineStr">
        <is>
          <t>A02</t>
        </is>
      </c>
      <c r="L221" t="inlineStr">
        <is>
          <t>K1.B1</t>
        </is>
      </c>
      <c r="M221" t="inlineStr">
        <is>
          <t>X20-X20.1F</t>
        </is>
      </c>
      <c r="N221" t="inlineStr">
        <is>
          <t>21</t>
        </is>
      </c>
    </row>
    <row r="222">
      <c r="A222" t="n">
        <v>221</v>
      </c>
      <c r="B222" t="inlineStr">
        <is>
          <t>221</t>
        </is>
      </c>
      <c r="C222" t="inlineStr">
        <is>
          <t>BU</t>
        </is>
      </c>
      <c r="D222" t="inlineStr">
        <is>
          <t>BU</t>
        </is>
      </c>
      <c r="E222">
        <f>A02+S1-A23-X1:7</f>
        <v/>
      </c>
      <c r="F222" t="inlineStr">
        <is>
          <t>A02</t>
        </is>
      </c>
      <c r="G222" t="inlineStr">
        <is>
          <t>S1</t>
        </is>
      </c>
      <c r="H222" t="inlineStr">
        <is>
          <t>A23-X1</t>
        </is>
      </c>
      <c r="I222" t="inlineStr">
        <is>
          <t>7</t>
        </is>
      </c>
      <c r="J222">
        <f>A02+K1.B1-X20-X20.1M:22</f>
        <v/>
      </c>
      <c r="K222" t="inlineStr">
        <is>
          <t>A02</t>
        </is>
      </c>
      <c r="L222" t="inlineStr">
        <is>
          <t>K1.B1</t>
        </is>
      </c>
      <c r="M222" t="inlineStr">
        <is>
          <t>X20-X20.1M</t>
        </is>
      </c>
      <c r="N222" t="inlineStr">
        <is>
          <t>22</t>
        </is>
      </c>
    </row>
    <row r="223">
      <c r="A223" t="n">
        <v>222</v>
      </c>
      <c r="B223" t="inlineStr">
        <is>
          <t>222</t>
        </is>
      </c>
      <c r="C223" t="inlineStr">
        <is>
          <t>BU</t>
        </is>
      </c>
      <c r="D223" t="inlineStr">
        <is>
          <t>BU</t>
        </is>
      </c>
      <c r="E223">
        <f>A02+K1.B1-A1:14</f>
        <v/>
      </c>
      <c r="F223" t="inlineStr">
        <is>
          <t>A02</t>
        </is>
      </c>
      <c r="G223" t="inlineStr">
        <is>
          <t>K1.B1</t>
        </is>
      </c>
      <c r="H223" t="inlineStr">
        <is>
          <t>A1</t>
        </is>
      </c>
      <c r="I223" t="inlineStr">
        <is>
          <t>14</t>
        </is>
      </c>
      <c r="J223">
        <f>A02+K1.B1-X20-X20.1F:22</f>
        <v/>
      </c>
      <c r="K223" t="inlineStr">
        <is>
          <t>A02</t>
        </is>
      </c>
      <c r="L223" t="inlineStr">
        <is>
          <t>K1.B1</t>
        </is>
      </c>
      <c r="M223" t="inlineStr">
        <is>
          <t>X20-X20.1F</t>
        </is>
      </c>
      <c r="N223" t="inlineStr">
        <is>
          <t>22</t>
        </is>
      </c>
    </row>
    <row r="224">
      <c r="A224" t="n">
        <v>223</v>
      </c>
      <c r="B224" t="inlineStr">
        <is>
          <t>223</t>
        </is>
      </c>
      <c r="C224" t="inlineStr">
        <is>
          <t>RD</t>
        </is>
      </c>
      <c r="D224" t="inlineStr">
        <is>
          <t>RD</t>
        </is>
      </c>
      <c r="E224">
        <f>A02+S1-A23-X1:8</f>
        <v/>
      </c>
      <c r="F224" t="inlineStr">
        <is>
          <t>A02</t>
        </is>
      </c>
      <c r="G224" t="inlineStr">
        <is>
          <t>S1</t>
        </is>
      </c>
      <c r="H224" t="inlineStr">
        <is>
          <t>A23-X1</t>
        </is>
      </c>
      <c r="I224" t="inlineStr">
        <is>
          <t>8</t>
        </is>
      </c>
      <c r="J224">
        <f>A02+K1.B1-X20-X20.1M:23</f>
        <v/>
      </c>
      <c r="K224" t="inlineStr">
        <is>
          <t>A02</t>
        </is>
      </c>
      <c r="L224" t="inlineStr">
        <is>
          <t>K1.B1</t>
        </is>
      </c>
      <c r="M224" t="inlineStr">
        <is>
          <t>X20-X20.1M</t>
        </is>
      </c>
      <c r="N224" t="inlineStr">
        <is>
          <t>23</t>
        </is>
      </c>
    </row>
    <row r="225">
      <c r="A225" t="n">
        <v>224</v>
      </c>
      <c r="B225" t="inlineStr">
        <is>
          <t>224</t>
        </is>
      </c>
      <c r="C225" t="inlineStr">
        <is>
          <t>BU</t>
        </is>
      </c>
      <c r="D225" t="inlineStr">
        <is>
          <t>BU</t>
        </is>
      </c>
      <c r="E225">
        <f>A02+K1.B1-A1:15</f>
        <v/>
      </c>
      <c r="F225" t="inlineStr">
        <is>
          <t>A02</t>
        </is>
      </c>
      <c r="G225" t="inlineStr">
        <is>
          <t>K1.B1</t>
        </is>
      </c>
      <c r="H225" t="inlineStr">
        <is>
          <t>A1</t>
        </is>
      </c>
      <c r="I225" t="inlineStr">
        <is>
          <t>15</t>
        </is>
      </c>
      <c r="J225">
        <f>A02+K1.B1-X20-X20.1F:23</f>
        <v/>
      </c>
      <c r="K225" t="inlineStr">
        <is>
          <t>A02</t>
        </is>
      </c>
      <c r="L225" t="inlineStr">
        <is>
          <t>K1.B1</t>
        </is>
      </c>
      <c r="M225" t="inlineStr">
        <is>
          <t>X20-X20.1F</t>
        </is>
      </c>
      <c r="N225" t="inlineStr">
        <is>
          <t>23</t>
        </is>
      </c>
    </row>
    <row r="226">
      <c r="A226" t="n">
        <v>225</v>
      </c>
      <c r="B226" t="inlineStr">
        <is>
          <t>225</t>
        </is>
      </c>
      <c r="C226" t="inlineStr">
        <is>
          <t>BK</t>
        </is>
      </c>
      <c r="D226" t="inlineStr">
        <is>
          <t>BK</t>
        </is>
      </c>
      <c r="E226">
        <f>A02+S1-A23-X1:9</f>
        <v/>
      </c>
      <c r="F226" t="inlineStr">
        <is>
          <t>A02</t>
        </is>
      </c>
      <c r="G226" t="inlineStr">
        <is>
          <t>S1</t>
        </is>
      </c>
      <c r="H226" t="inlineStr">
        <is>
          <t>A23-X1</t>
        </is>
      </c>
      <c r="I226" t="inlineStr">
        <is>
          <t>9</t>
        </is>
      </c>
      <c r="J226">
        <f>A02+K1.B1-X20-X20.1M:24</f>
        <v/>
      </c>
      <c r="K226" t="inlineStr">
        <is>
          <t>A02</t>
        </is>
      </c>
      <c r="L226" t="inlineStr">
        <is>
          <t>K1.B1</t>
        </is>
      </c>
      <c r="M226" t="inlineStr">
        <is>
          <t>X20-X20.1M</t>
        </is>
      </c>
      <c r="N226" t="inlineStr">
        <is>
          <t>24</t>
        </is>
      </c>
    </row>
    <row r="227">
      <c r="A227" t="n">
        <v>226</v>
      </c>
      <c r="B227" t="inlineStr">
        <is>
          <t>226</t>
        </is>
      </c>
      <c r="C227" t="inlineStr">
        <is>
          <t>BU</t>
        </is>
      </c>
      <c r="D227" t="inlineStr">
        <is>
          <t>BU</t>
        </is>
      </c>
      <c r="E227">
        <f>A02+K1.B1-A1:16</f>
        <v/>
      </c>
      <c r="F227" t="inlineStr">
        <is>
          <t>A02</t>
        </is>
      </c>
      <c r="G227" t="inlineStr">
        <is>
          <t>K1.B1</t>
        </is>
      </c>
      <c r="H227" t="inlineStr">
        <is>
          <t>A1</t>
        </is>
      </c>
      <c r="I227" t="inlineStr">
        <is>
          <t>16</t>
        </is>
      </c>
      <c r="J227">
        <f>A02+K1.B1-X20-X20.1F:24</f>
        <v/>
      </c>
      <c r="K227" t="inlineStr">
        <is>
          <t>A02</t>
        </is>
      </c>
      <c r="L227" t="inlineStr">
        <is>
          <t>K1.B1</t>
        </is>
      </c>
      <c r="M227" t="inlineStr">
        <is>
          <t>X20-X20.1F</t>
        </is>
      </c>
      <c r="N227" t="inlineStr">
        <is>
          <t>24</t>
        </is>
      </c>
    </row>
    <row r="228">
      <c r="A228" t="n">
        <v>227</v>
      </c>
      <c r="B228" t="inlineStr">
        <is>
          <t>227</t>
        </is>
      </c>
      <c r="C228" t="inlineStr">
        <is>
          <t>VT</t>
        </is>
      </c>
      <c r="D228" t="inlineStr">
        <is>
          <t>VT</t>
        </is>
      </c>
      <c r="E228">
        <f>A02+S1-A23-X1:10</f>
        <v/>
      </c>
      <c r="F228" t="inlineStr">
        <is>
          <t>A02</t>
        </is>
      </c>
      <c r="G228" t="inlineStr">
        <is>
          <t>S1</t>
        </is>
      </c>
      <c r="H228" t="inlineStr">
        <is>
          <t>A23-X1</t>
        </is>
      </c>
      <c r="I228" t="inlineStr">
        <is>
          <t>10</t>
        </is>
      </c>
      <c r="J228">
        <f>A02+K1.B1-X20-X20.2M:1</f>
        <v/>
      </c>
      <c r="K228" t="inlineStr">
        <is>
          <t>A02</t>
        </is>
      </c>
      <c r="L228" t="inlineStr">
        <is>
          <t>K1.B1</t>
        </is>
      </c>
      <c r="M228" t="inlineStr">
        <is>
          <t>X20-X20.2M</t>
        </is>
      </c>
      <c r="N228" t="inlineStr">
        <is>
          <t>1</t>
        </is>
      </c>
    </row>
    <row r="229">
      <c r="A229" t="n">
        <v>228</v>
      </c>
      <c r="B229" t="inlineStr">
        <is>
          <t>228</t>
        </is>
      </c>
      <c r="C229" t="inlineStr">
        <is>
          <t>BU</t>
        </is>
      </c>
      <c r="D229" t="inlineStr">
        <is>
          <t>BU</t>
        </is>
      </c>
      <c r="E229">
        <f>A02+K1.B1-A2:1</f>
        <v/>
      </c>
      <c r="F229" t="inlineStr">
        <is>
          <t>A02</t>
        </is>
      </c>
      <c r="G229" t="inlineStr">
        <is>
          <t>K1.B1</t>
        </is>
      </c>
      <c r="H229" t="inlineStr">
        <is>
          <t>A2</t>
        </is>
      </c>
      <c r="I229" t="inlineStr">
        <is>
          <t>1</t>
        </is>
      </c>
      <c r="J229">
        <f>A02+K1.B1-X20-X20.2F:1</f>
        <v/>
      </c>
      <c r="K229" t="inlineStr">
        <is>
          <t>A02</t>
        </is>
      </c>
      <c r="L229" t="inlineStr">
        <is>
          <t>K1.B1</t>
        </is>
      </c>
      <c r="M229" t="inlineStr">
        <is>
          <t>X20-X20.2F</t>
        </is>
      </c>
      <c r="N229" t="inlineStr">
        <is>
          <t>1</t>
        </is>
      </c>
    </row>
    <row r="230">
      <c r="A230" t="n">
        <v>229</v>
      </c>
      <c r="B230" t="inlineStr">
        <is>
          <t>229</t>
        </is>
      </c>
      <c r="C230" t="inlineStr">
        <is>
          <t>GYPK</t>
        </is>
      </c>
      <c r="D230" t="inlineStr">
        <is>
          <t>GYPK</t>
        </is>
      </c>
      <c r="E230">
        <f>A02+K1.B1-X20-X20.2M:2</f>
        <v/>
      </c>
      <c r="F230" t="inlineStr">
        <is>
          <t>A02</t>
        </is>
      </c>
      <c r="G230" t="inlineStr">
        <is>
          <t>K1.B1</t>
        </is>
      </c>
      <c r="H230" t="inlineStr">
        <is>
          <t>X20-X20.2M</t>
        </is>
      </c>
      <c r="I230" t="inlineStr">
        <is>
          <t>2</t>
        </is>
      </c>
      <c r="J230">
        <f>A02+S1-A23-X1:11</f>
        <v/>
      </c>
      <c r="K230" t="inlineStr">
        <is>
          <t>A02</t>
        </is>
      </c>
      <c r="L230" t="inlineStr">
        <is>
          <t>S1</t>
        </is>
      </c>
      <c r="M230" t="inlineStr">
        <is>
          <t>A23-X1</t>
        </is>
      </c>
      <c r="N230" t="inlineStr">
        <is>
          <t>11</t>
        </is>
      </c>
    </row>
    <row r="231">
      <c r="A231" t="n">
        <v>230</v>
      </c>
      <c r="B231" t="inlineStr">
        <is>
          <t>230</t>
        </is>
      </c>
      <c r="C231" t="inlineStr">
        <is>
          <t>BU</t>
        </is>
      </c>
      <c r="D231" t="inlineStr">
        <is>
          <t>BU</t>
        </is>
      </c>
      <c r="E231">
        <f>A02+K1.B1-A2:2</f>
        <v/>
      </c>
      <c r="F231" t="inlineStr">
        <is>
          <t>A02</t>
        </is>
      </c>
      <c r="G231" t="inlineStr">
        <is>
          <t>K1.B1</t>
        </is>
      </c>
      <c r="H231" t="inlineStr">
        <is>
          <t>A2</t>
        </is>
      </c>
      <c r="I231" t="inlineStr">
        <is>
          <t>2</t>
        </is>
      </c>
      <c r="J231">
        <f>A02+K1.B1-X20-X20.2F:2</f>
        <v/>
      </c>
      <c r="K231" t="inlineStr">
        <is>
          <t>A02</t>
        </is>
      </c>
      <c r="L231" t="inlineStr">
        <is>
          <t>K1.B1</t>
        </is>
      </c>
      <c r="M231" t="inlineStr">
        <is>
          <t>X20-X20.2F</t>
        </is>
      </c>
      <c r="N231" t="inlineStr">
        <is>
          <t>2</t>
        </is>
      </c>
    </row>
    <row r="232">
      <c r="A232" t="n">
        <v>231</v>
      </c>
      <c r="B232" t="inlineStr">
        <is>
          <t>231</t>
        </is>
      </c>
      <c r="C232" t="inlineStr">
        <is>
          <t>RDBU</t>
        </is>
      </c>
      <c r="D232" t="inlineStr">
        <is>
          <t>RDBU</t>
        </is>
      </c>
      <c r="E232">
        <f>A02+K1.B1-X20-X20.2M:3</f>
        <v/>
      </c>
      <c r="F232" t="inlineStr">
        <is>
          <t>A02</t>
        </is>
      </c>
      <c r="G232" t="inlineStr">
        <is>
          <t>K1.B1</t>
        </is>
      </c>
      <c r="H232" t="inlineStr">
        <is>
          <t>X20-X20.2M</t>
        </is>
      </c>
      <c r="I232" t="inlineStr">
        <is>
          <t>3</t>
        </is>
      </c>
      <c r="J232">
        <f>A02+S1-A23-X1:12</f>
        <v/>
      </c>
      <c r="K232" t="inlineStr">
        <is>
          <t>A02</t>
        </is>
      </c>
      <c r="L232" t="inlineStr">
        <is>
          <t>S1</t>
        </is>
      </c>
      <c r="M232" t="inlineStr">
        <is>
          <t>A23-X1</t>
        </is>
      </c>
      <c r="N232" t="inlineStr">
        <is>
          <t>12</t>
        </is>
      </c>
    </row>
    <row r="233">
      <c r="A233" t="n">
        <v>232</v>
      </c>
      <c r="B233" t="inlineStr">
        <is>
          <t>232</t>
        </is>
      </c>
      <c r="C233" t="inlineStr">
        <is>
          <t>BU</t>
        </is>
      </c>
      <c r="D233" t="inlineStr">
        <is>
          <t>BU</t>
        </is>
      </c>
      <c r="E233">
        <f>A02+K1.B1-A2:3</f>
        <v/>
      </c>
      <c r="F233" t="inlineStr">
        <is>
          <t>A02</t>
        </is>
      </c>
      <c r="G233" t="inlineStr">
        <is>
          <t>K1.B1</t>
        </is>
      </c>
      <c r="H233" t="inlineStr">
        <is>
          <t>A2</t>
        </is>
      </c>
      <c r="I233" t="inlineStr">
        <is>
          <t>3</t>
        </is>
      </c>
      <c r="J233">
        <f>A02+K1.B1-X20-X20.2F:3</f>
        <v/>
      </c>
      <c r="K233" t="inlineStr">
        <is>
          <t>A02</t>
        </is>
      </c>
      <c r="L233" t="inlineStr">
        <is>
          <t>K1.B1</t>
        </is>
      </c>
      <c r="M233" t="inlineStr">
        <is>
          <t>X20-X20.2F</t>
        </is>
      </c>
      <c r="N233" t="inlineStr">
        <is>
          <t>3</t>
        </is>
      </c>
    </row>
    <row r="234">
      <c r="A234" t="n">
        <v>233</v>
      </c>
      <c r="B234" t="inlineStr">
        <is>
          <t>233</t>
        </is>
      </c>
      <c r="C234" t="inlineStr">
        <is>
          <t>1</t>
        </is>
      </c>
      <c r="D234" t="inlineStr">
        <is>
          <t>1</t>
        </is>
      </c>
      <c r="E234">
        <f>A02+K1.B1-X20-X20.2M:15</f>
        <v/>
      </c>
      <c r="F234" t="inlineStr">
        <is>
          <t>A02</t>
        </is>
      </c>
      <c r="G234" t="inlineStr">
        <is>
          <t>K1.B1</t>
        </is>
      </c>
      <c r="H234" t="inlineStr">
        <is>
          <t>X20-X20.2M</t>
        </is>
      </c>
      <c r="I234" t="inlineStr">
        <is>
          <t>15</t>
        </is>
      </c>
      <c r="J234">
        <f>A02+S1-S2:1</f>
        <v/>
      </c>
      <c r="K234" t="inlineStr">
        <is>
          <t>A02</t>
        </is>
      </c>
      <c r="L234" t="inlineStr">
        <is>
          <t>S1</t>
        </is>
      </c>
      <c r="M234" t="inlineStr">
        <is>
          <t>S2</t>
        </is>
      </c>
      <c r="N234" t="inlineStr">
        <is>
          <t>1</t>
        </is>
      </c>
    </row>
    <row r="235">
      <c r="A235" t="n">
        <v>234</v>
      </c>
      <c r="B235" t="inlineStr">
        <is>
          <t>234</t>
        </is>
      </c>
      <c r="C235" t="inlineStr">
        <is>
          <t>BU</t>
        </is>
      </c>
      <c r="D235" t="inlineStr">
        <is>
          <t>BU</t>
        </is>
      </c>
      <c r="E235">
        <f>A02+K1.B1-A2:4</f>
        <v/>
      </c>
      <c r="F235" t="inlineStr">
        <is>
          <t>A02</t>
        </is>
      </c>
      <c r="G235" t="inlineStr">
        <is>
          <t>K1.B1</t>
        </is>
      </c>
      <c r="H235" t="inlineStr">
        <is>
          <t>A2</t>
        </is>
      </c>
      <c r="I235" t="inlineStr">
        <is>
          <t>4</t>
        </is>
      </c>
      <c r="J235">
        <f>A02+K1.B1-X20-X20.2F:15</f>
        <v/>
      </c>
      <c r="K235" t="inlineStr">
        <is>
          <t>A02</t>
        </is>
      </c>
      <c r="L235" t="inlineStr">
        <is>
          <t>K1.B1</t>
        </is>
      </c>
      <c r="M235" t="inlineStr">
        <is>
          <t>X20-X20.2F</t>
        </is>
      </c>
      <c r="N235" t="inlineStr">
        <is>
          <t>15</t>
        </is>
      </c>
    </row>
    <row r="236">
      <c r="A236" t="n">
        <v>235</v>
      </c>
      <c r="B236" t="inlineStr">
        <is>
          <t>235</t>
        </is>
      </c>
      <c r="C236" t="inlineStr">
        <is>
          <t>BU</t>
        </is>
      </c>
      <c r="D236" t="inlineStr">
        <is>
          <t>BU</t>
        </is>
      </c>
      <c r="E236">
        <f>A02+K1.B1-X20-X20.2F:16</f>
        <v/>
      </c>
      <c r="F236" t="inlineStr">
        <is>
          <t>A02</t>
        </is>
      </c>
      <c r="G236" t="inlineStr">
        <is>
          <t>K1.B1</t>
        </is>
      </c>
      <c r="H236" t="inlineStr">
        <is>
          <t>X20-X20.2F</t>
        </is>
      </c>
      <c r="I236" t="inlineStr">
        <is>
          <t>16</t>
        </is>
      </c>
      <c r="J236">
        <f>A02+K1.B1-A3:8</f>
        <v/>
      </c>
      <c r="K236" t="inlineStr">
        <is>
          <t>A02</t>
        </is>
      </c>
      <c r="L236" t="inlineStr">
        <is>
          <t>K1.B1</t>
        </is>
      </c>
      <c r="M236" t="inlineStr">
        <is>
          <t>A3</t>
        </is>
      </c>
      <c r="N236" t="inlineStr">
        <is>
          <t>8</t>
        </is>
      </c>
    </row>
    <row r="237">
      <c r="A237" t="n">
        <v>236</v>
      </c>
      <c r="B237" t="inlineStr">
        <is>
          <t>236</t>
        </is>
      </c>
      <c r="C237" t="inlineStr">
        <is>
          <t>2</t>
        </is>
      </c>
      <c r="D237" t="inlineStr">
        <is>
          <t>2</t>
        </is>
      </c>
      <c r="E237">
        <f>A02+S1-S2:3</f>
        <v/>
      </c>
      <c r="F237" t="inlineStr">
        <is>
          <t>A02</t>
        </is>
      </c>
      <c r="G237" t="inlineStr">
        <is>
          <t>S1</t>
        </is>
      </c>
      <c r="H237" t="inlineStr">
        <is>
          <t>S2</t>
        </is>
      </c>
      <c r="I237" t="inlineStr">
        <is>
          <t>3</t>
        </is>
      </c>
      <c r="J237">
        <f>A02+K1.B1-X20-X20.2M:16</f>
        <v/>
      </c>
      <c r="K237" t="inlineStr">
        <is>
          <t>A02</t>
        </is>
      </c>
      <c r="L237" t="inlineStr">
        <is>
          <t>K1.B1</t>
        </is>
      </c>
      <c r="M237" t="inlineStr">
        <is>
          <t>X20-X20.2M</t>
        </is>
      </c>
      <c r="N237" t="inlineStr">
        <is>
          <t>16</t>
        </is>
      </c>
    </row>
    <row r="238">
      <c r="A238" t="n">
        <v>237</v>
      </c>
      <c r="B238" t="inlineStr">
        <is>
          <t>237</t>
        </is>
      </c>
      <c r="C238" t="inlineStr">
        <is>
          <t>BU</t>
        </is>
      </c>
      <c r="D238" t="inlineStr">
        <is>
          <t>BU</t>
        </is>
      </c>
      <c r="E238">
        <f>A02+K1.B1-A4:1</f>
        <v/>
      </c>
      <c r="F238" t="inlineStr">
        <is>
          <t>A02</t>
        </is>
      </c>
      <c r="G238" t="inlineStr">
        <is>
          <t>K1.B1</t>
        </is>
      </c>
      <c r="H238" t="inlineStr">
        <is>
          <t>A4</t>
        </is>
      </c>
      <c r="I238" t="inlineStr">
        <is>
          <t>1</t>
        </is>
      </c>
      <c r="J238">
        <f>A02+K1.B1-X20-X20.3F:1</f>
        <v/>
      </c>
      <c r="K238" t="inlineStr">
        <is>
          <t>A02</t>
        </is>
      </c>
      <c r="L238" t="inlineStr">
        <is>
          <t>K1.B1</t>
        </is>
      </c>
      <c r="M238" t="inlineStr">
        <is>
          <t>X20-X20.3F</t>
        </is>
      </c>
      <c r="N238" t="inlineStr">
        <is>
          <t>1</t>
        </is>
      </c>
    </row>
    <row r="239">
      <c r="A239" t="n">
        <v>238</v>
      </c>
      <c r="B239" t="inlineStr">
        <is>
          <t>238</t>
        </is>
      </c>
      <c r="C239" t="inlineStr">
        <is>
          <t>1</t>
        </is>
      </c>
      <c r="D239" t="inlineStr">
        <is>
          <t>1</t>
        </is>
      </c>
      <c r="E239">
        <f>A02+K1.B1-X20-X20.3M:1</f>
        <v/>
      </c>
      <c r="F239" t="inlineStr">
        <is>
          <t>A02</t>
        </is>
      </c>
      <c r="G239" t="inlineStr">
        <is>
          <t>K1.B1</t>
        </is>
      </c>
      <c r="H239" t="inlineStr">
        <is>
          <t>X20-X20.3M</t>
        </is>
      </c>
      <c r="I239" t="inlineStr">
        <is>
          <t>1</t>
        </is>
      </c>
      <c r="J239">
        <f>A02+S1-B20:1</f>
        <v/>
      </c>
      <c r="K239" t="inlineStr">
        <is>
          <t>A02</t>
        </is>
      </c>
      <c r="L239" t="inlineStr">
        <is>
          <t>S1</t>
        </is>
      </c>
      <c r="M239" t="inlineStr">
        <is>
          <t>B20</t>
        </is>
      </c>
      <c r="N239" t="inlineStr">
        <is>
          <t>1</t>
        </is>
      </c>
    </row>
    <row r="240">
      <c r="A240" t="n">
        <v>239</v>
      </c>
      <c r="B240" t="inlineStr">
        <is>
          <t>239</t>
        </is>
      </c>
      <c r="C240" t="inlineStr">
        <is>
          <t>2</t>
        </is>
      </c>
      <c r="D240" t="inlineStr">
        <is>
          <t>2</t>
        </is>
      </c>
      <c r="E240">
        <f>A02+K1.B1-X20-X20.3M:2</f>
        <v/>
      </c>
      <c r="F240" t="inlineStr">
        <is>
          <t>A02</t>
        </is>
      </c>
      <c r="G240" t="inlineStr">
        <is>
          <t>K1.B1</t>
        </is>
      </c>
      <c r="H240" t="inlineStr">
        <is>
          <t>X20-X20.3M</t>
        </is>
      </c>
      <c r="I240" t="inlineStr">
        <is>
          <t>2</t>
        </is>
      </c>
      <c r="J240">
        <f>A02+S1-B20:2</f>
        <v/>
      </c>
      <c r="K240" t="inlineStr">
        <is>
          <t>A02</t>
        </is>
      </c>
      <c r="L240" t="inlineStr">
        <is>
          <t>S1</t>
        </is>
      </c>
      <c r="M240" t="inlineStr">
        <is>
          <t>B20</t>
        </is>
      </c>
      <c r="N240" t="inlineStr">
        <is>
          <t>2</t>
        </is>
      </c>
    </row>
    <row r="241">
      <c r="A241" t="n">
        <v>240</v>
      </c>
      <c r="B241" t="inlineStr">
        <is>
          <t>240</t>
        </is>
      </c>
      <c r="C241" t="inlineStr">
        <is>
          <t>BU</t>
        </is>
      </c>
      <c r="D241" t="inlineStr">
        <is>
          <t>BU</t>
        </is>
      </c>
      <c r="E241">
        <f>A02+K1.B1-X20-X20.3F:2</f>
        <v/>
      </c>
      <c r="F241" t="inlineStr">
        <is>
          <t>A02</t>
        </is>
      </c>
      <c r="G241" t="inlineStr">
        <is>
          <t>K1.B1</t>
        </is>
      </c>
      <c r="H241" t="inlineStr">
        <is>
          <t>X20-X20.3F</t>
        </is>
      </c>
      <c r="I241" t="inlineStr">
        <is>
          <t>2</t>
        </is>
      </c>
      <c r="J241">
        <f>A02+K1.B1-A4:2</f>
        <v/>
      </c>
      <c r="K241" t="inlineStr">
        <is>
          <t>A02</t>
        </is>
      </c>
      <c r="L241" t="inlineStr">
        <is>
          <t>K1.B1</t>
        </is>
      </c>
      <c r="M241" t="inlineStr">
        <is>
          <t>A4</t>
        </is>
      </c>
      <c r="N241" t="inlineStr">
        <is>
          <t>2</t>
        </is>
      </c>
    </row>
    <row r="242">
      <c r="A242" t="n">
        <v>241</v>
      </c>
      <c r="B242" t="inlineStr">
        <is>
          <t>241</t>
        </is>
      </c>
      <c r="C242" t="inlineStr">
        <is>
          <t>BU</t>
        </is>
      </c>
      <c r="D242" t="inlineStr">
        <is>
          <t>BU</t>
        </is>
      </c>
      <c r="E242">
        <f>A02+K1.B1-A4:5</f>
        <v/>
      </c>
      <c r="F242" t="inlineStr">
        <is>
          <t>A02</t>
        </is>
      </c>
      <c r="G242" t="inlineStr">
        <is>
          <t>K1.B1</t>
        </is>
      </c>
      <c r="H242" t="inlineStr">
        <is>
          <t>A4</t>
        </is>
      </c>
      <c r="I242" t="inlineStr">
        <is>
          <t>5</t>
        </is>
      </c>
      <c r="J242">
        <f>A02+K1.B1-X20-X20.3F:3</f>
        <v/>
      </c>
      <c r="K242" t="inlineStr">
        <is>
          <t>A02</t>
        </is>
      </c>
      <c r="L242" t="inlineStr">
        <is>
          <t>K1.B1</t>
        </is>
      </c>
      <c r="M242" t="inlineStr">
        <is>
          <t>X20-X20.3F</t>
        </is>
      </c>
      <c r="N242" t="inlineStr">
        <is>
          <t>3</t>
        </is>
      </c>
    </row>
    <row r="243">
      <c r="A243" t="n">
        <v>242</v>
      </c>
      <c r="B243" t="inlineStr">
        <is>
          <t>242</t>
        </is>
      </c>
      <c r="C243" t="inlineStr">
        <is>
          <t>1</t>
        </is>
      </c>
      <c r="D243" t="inlineStr">
        <is>
          <t>1</t>
        </is>
      </c>
      <c r="E243">
        <f>A02+K1.B1-X20-X20.3M:3</f>
        <v/>
      </c>
      <c r="F243" t="inlineStr">
        <is>
          <t>A02</t>
        </is>
      </c>
      <c r="G243" t="inlineStr">
        <is>
          <t>K1.B1</t>
        </is>
      </c>
      <c r="H243" t="inlineStr">
        <is>
          <t>X20-X20.3M</t>
        </is>
      </c>
      <c r="I243" t="inlineStr">
        <is>
          <t>3</t>
        </is>
      </c>
      <c r="J243">
        <f>A02+S1-B21:1</f>
        <v/>
      </c>
      <c r="K243" t="inlineStr">
        <is>
          <t>A02</t>
        </is>
      </c>
      <c r="L243" t="inlineStr">
        <is>
          <t>S1</t>
        </is>
      </c>
      <c r="M243" t="inlineStr">
        <is>
          <t>B21</t>
        </is>
      </c>
      <c r="N243" t="inlineStr">
        <is>
          <t>1</t>
        </is>
      </c>
    </row>
    <row r="244">
      <c r="A244" t="n">
        <v>243</v>
      </c>
      <c r="B244" t="inlineStr">
        <is>
          <t>243</t>
        </is>
      </c>
      <c r="C244" t="inlineStr">
        <is>
          <t>2</t>
        </is>
      </c>
      <c r="D244" t="inlineStr">
        <is>
          <t>2</t>
        </is>
      </c>
      <c r="E244">
        <f>A02+K1.B1-X20-X20.3M:4</f>
        <v/>
      </c>
      <c r="F244" t="inlineStr">
        <is>
          <t>A02</t>
        </is>
      </c>
      <c r="G244" t="inlineStr">
        <is>
          <t>K1.B1</t>
        </is>
      </c>
      <c r="H244" t="inlineStr">
        <is>
          <t>X20-X20.3M</t>
        </is>
      </c>
      <c r="I244" t="inlineStr">
        <is>
          <t>4</t>
        </is>
      </c>
      <c r="J244">
        <f>A02+S1-B21:2</f>
        <v/>
      </c>
      <c r="K244" t="inlineStr">
        <is>
          <t>A02</t>
        </is>
      </c>
      <c r="L244" t="inlineStr">
        <is>
          <t>S1</t>
        </is>
      </c>
      <c r="M244" t="inlineStr">
        <is>
          <t>B21</t>
        </is>
      </c>
      <c r="N244" t="inlineStr">
        <is>
          <t>2</t>
        </is>
      </c>
    </row>
    <row r="245">
      <c r="A245" t="n">
        <v>244</v>
      </c>
      <c r="B245" t="inlineStr">
        <is>
          <t>244</t>
        </is>
      </c>
      <c r="C245" t="inlineStr">
        <is>
          <t>BU</t>
        </is>
      </c>
      <c r="D245" t="inlineStr">
        <is>
          <t>BU</t>
        </is>
      </c>
      <c r="E245">
        <f>A02+K1.B1-X20-X20.3F:4</f>
        <v/>
      </c>
      <c r="F245" t="inlineStr">
        <is>
          <t>A02</t>
        </is>
      </c>
      <c r="G245" t="inlineStr">
        <is>
          <t>K1.B1</t>
        </is>
      </c>
      <c r="H245" t="inlineStr">
        <is>
          <t>X20-X20.3F</t>
        </is>
      </c>
      <c r="I245" t="inlineStr">
        <is>
          <t>4</t>
        </is>
      </c>
      <c r="J245">
        <f>A02+K1.B1-A4:6</f>
        <v/>
      </c>
      <c r="K245" t="inlineStr">
        <is>
          <t>A02</t>
        </is>
      </c>
      <c r="L245" t="inlineStr">
        <is>
          <t>K1.B1</t>
        </is>
      </c>
      <c r="M245" t="inlineStr">
        <is>
          <t>A4</t>
        </is>
      </c>
      <c r="N245" t="inlineStr">
        <is>
          <t>6</t>
        </is>
      </c>
    </row>
    <row r="246">
      <c r="A246" t="n">
        <v>245</v>
      </c>
      <c r="B246" t="inlineStr">
        <is>
          <t>245</t>
        </is>
      </c>
      <c r="C246" t="inlineStr">
        <is>
          <t>BU</t>
        </is>
      </c>
      <c r="D246" t="inlineStr">
        <is>
          <t>BU</t>
        </is>
      </c>
      <c r="E246">
        <f>A02+K1.B1-W5(-P2):P2:2</f>
        <v/>
      </c>
      <c r="F246" t="inlineStr">
        <is>
          <t>A02</t>
        </is>
      </c>
      <c r="G246" t="inlineStr">
        <is>
          <t>K1.B1</t>
        </is>
      </c>
      <c r="H246" t="inlineStr">
        <is>
          <t>W5(-P2)</t>
        </is>
      </c>
      <c r="I246" t="inlineStr">
        <is>
          <t>P2:2</t>
        </is>
      </c>
      <c r="J246">
        <f>A02+K1.B1-K19:A2</f>
        <v/>
      </c>
      <c r="K246" t="inlineStr">
        <is>
          <t>A02</t>
        </is>
      </c>
      <c r="L246" t="inlineStr">
        <is>
          <t>K1.B1</t>
        </is>
      </c>
      <c r="M246" t="inlineStr">
        <is>
          <t>K19</t>
        </is>
      </c>
      <c r="N246" t="inlineStr">
        <is>
          <t>A2</t>
        </is>
      </c>
    </row>
    <row r="247">
      <c r="A247" t="n">
        <v>246</v>
      </c>
      <c r="B247" t="inlineStr">
        <is>
          <t>246</t>
        </is>
      </c>
      <c r="C247" t="inlineStr">
        <is>
          <t>BU</t>
        </is>
      </c>
      <c r="D247" t="inlineStr">
        <is>
          <t>BU</t>
        </is>
      </c>
      <c r="E247">
        <f>A02+K1.B1-W5(-P1):P1:1</f>
        <v/>
      </c>
      <c r="F247" t="inlineStr">
        <is>
          <t>A02</t>
        </is>
      </c>
      <c r="G247" t="inlineStr">
        <is>
          <t>K1.B1</t>
        </is>
      </c>
      <c r="H247" t="inlineStr">
        <is>
          <t>W5(-P1)</t>
        </is>
      </c>
      <c r="I247" t="inlineStr">
        <is>
          <t>P1:1</t>
        </is>
      </c>
      <c r="J247">
        <f>A02+K1.B1-K19:A1</f>
        <v/>
      </c>
      <c r="K247" t="inlineStr">
        <is>
          <t>A02</t>
        </is>
      </c>
      <c r="L247" t="inlineStr">
        <is>
          <t>K1.B1</t>
        </is>
      </c>
      <c r="M247" t="inlineStr">
        <is>
          <t>K19</t>
        </is>
      </c>
      <c r="N247" t="inlineStr">
        <is>
          <t>A1</t>
        </is>
      </c>
    </row>
    <row r="248">
      <c r="A248" t="n">
        <v>247</v>
      </c>
      <c r="B248" t="inlineStr">
        <is>
          <t>247</t>
        </is>
      </c>
      <c r="C248" t="inlineStr">
        <is>
          <t>BU</t>
        </is>
      </c>
      <c r="D248" t="inlineStr">
        <is>
          <t>BU</t>
        </is>
      </c>
      <c r="E248">
        <f>A02+K1.B1-X20-X20.2F:17</f>
        <v/>
      </c>
      <c r="F248" t="inlineStr">
        <is>
          <t>A02</t>
        </is>
      </c>
      <c r="G248" t="inlineStr">
        <is>
          <t>K1.B1</t>
        </is>
      </c>
      <c r="H248" t="inlineStr">
        <is>
          <t>X20-X20.2F</t>
        </is>
      </c>
      <c r="I248" t="inlineStr">
        <is>
          <t>17</t>
        </is>
      </c>
      <c r="J248">
        <f>A02+K1.B1-K19:S11</f>
        <v/>
      </c>
      <c r="K248" t="inlineStr">
        <is>
          <t>A02</t>
        </is>
      </c>
      <c r="L248" t="inlineStr">
        <is>
          <t>K1.B1</t>
        </is>
      </c>
      <c r="M248" t="inlineStr">
        <is>
          <t>K19</t>
        </is>
      </c>
      <c r="N248" t="inlineStr">
        <is>
          <t>S11</t>
        </is>
      </c>
    </row>
    <row r="249">
      <c r="A249" t="n">
        <v>248</v>
      </c>
      <c r="B249" t="inlineStr">
        <is>
          <t>248</t>
        </is>
      </c>
      <c r="C249" t="inlineStr">
        <is>
          <t>1</t>
        </is>
      </c>
      <c r="D249" t="inlineStr">
        <is>
          <t>1</t>
        </is>
      </c>
      <c r="E249">
        <f>A02+S1-S1:12</f>
        <v/>
      </c>
      <c r="F249" t="inlineStr">
        <is>
          <t>A02</t>
        </is>
      </c>
      <c r="G249" t="inlineStr">
        <is>
          <t>S1</t>
        </is>
      </c>
      <c r="H249" t="inlineStr">
        <is>
          <t>S1</t>
        </is>
      </c>
      <c r="I249" t="inlineStr">
        <is>
          <t>12</t>
        </is>
      </c>
      <c r="J249">
        <f>A02+K1.B1-X20-X20.2M:17</f>
        <v/>
      </c>
      <c r="K249" t="inlineStr">
        <is>
          <t>A02</t>
        </is>
      </c>
      <c r="L249" t="inlineStr">
        <is>
          <t>K1.B1</t>
        </is>
      </c>
      <c r="M249" t="inlineStr">
        <is>
          <t>X20-X20.2M</t>
        </is>
      </c>
      <c r="N249" t="inlineStr">
        <is>
          <t>17</t>
        </is>
      </c>
    </row>
    <row r="250">
      <c r="A250" t="n">
        <v>249</v>
      </c>
      <c r="B250" t="inlineStr">
        <is>
          <t>249</t>
        </is>
      </c>
      <c r="C250" t="inlineStr">
        <is>
          <t>4</t>
        </is>
      </c>
      <c r="D250" t="inlineStr">
        <is>
          <t>4</t>
        </is>
      </c>
      <c r="E250">
        <f>A02+S1-S1:11</f>
        <v/>
      </c>
      <c r="F250" t="inlineStr">
        <is>
          <t>A02</t>
        </is>
      </c>
      <c r="G250" t="inlineStr">
        <is>
          <t>S1</t>
        </is>
      </c>
      <c r="H250" t="inlineStr">
        <is>
          <t>S1</t>
        </is>
      </c>
      <c r="I250" t="inlineStr">
        <is>
          <t>11</t>
        </is>
      </c>
      <c r="J250">
        <f>A02+K1.B1-X20-X20.2M:20</f>
        <v/>
      </c>
      <c r="K250" t="inlineStr">
        <is>
          <t>A02</t>
        </is>
      </c>
      <c r="L250" t="inlineStr">
        <is>
          <t>K1.B1</t>
        </is>
      </c>
      <c r="M250" t="inlineStr">
        <is>
          <t>X20-X20.2M</t>
        </is>
      </c>
      <c r="N250" t="inlineStr">
        <is>
          <t>20</t>
        </is>
      </c>
    </row>
    <row r="251">
      <c r="A251" t="n">
        <v>250</v>
      </c>
      <c r="B251" t="inlineStr">
        <is>
          <t>250</t>
        </is>
      </c>
      <c r="C251" t="inlineStr">
        <is>
          <t>BU</t>
        </is>
      </c>
      <c r="D251" t="inlineStr">
        <is>
          <t>BU</t>
        </is>
      </c>
      <c r="E251">
        <f>A02+K1.B1-X20-X20.2F:18</f>
        <v/>
      </c>
      <c r="F251" t="inlineStr">
        <is>
          <t>A02</t>
        </is>
      </c>
      <c r="G251" t="inlineStr">
        <is>
          <t>K1.B1</t>
        </is>
      </c>
      <c r="H251" t="inlineStr">
        <is>
          <t>X20-X20.2F</t>
        </is>
      </c>
      <c r="I251" t="inlineStr">
        <is>
          <t>18</t>
        </is>
      </c>
      <c r="J251">
        <f>A02+K1.B1-K19:S21</f>
        <v/>
      </c>
      <c r="K251" t="inlineStr">
        <is>
          <t>A02</t>
        </is>
      </c>
      <c r="L251" t="inlineStr">
        <is>
          <t>K1.B1</t>
        </is>
      </c>
      <c r="M251" t="inlineStr">
        <is>
          <t>K19</t>
        </is>
      </c>
      <c r="N251" t="inlineStr">
        <is>
          <t>S21</t>
        </is>
      </c>
    </row>
    <row r="252">
      <c r="A252" t="n">
        <v>251</v>
      </c>
      <c r="B252" t="inlineStr">
        <is>
          <t>251</t>
        </is>
      </c>
      <c r="C252" t="inlineStr">
        <is>
          <t>2</t>
        </is>
      </c>
      <c r="D252" t="inlineStr">
        <is>
          <t>2</t>
        </is>
      </c>
      <c r="E252">
        <f>A02+S1-S1:22</f>
        <v/>
      </c>
      <c r="F252" t="inlineStr">
        <is>
          <t>A02</t>
        </is>
      </c>
      <c r="G252" t="inlineStr">
        <is>
          <t>S1</t>
        </is>
      </c>
      <c r="H252" t="inlineStr">
        <is>
          <t>S1</t>
        </is>
      </c>
      <c r="I252" t="inlineStr">
        <is>
          <t>22</t>
        </is>
      </c>
      <c r="J252">
        <f>A02+K1.B1-X20-X20.2M:18</f>
        <v/>
      </c>
      <c r="K252" t="inlineStr">
        <is>
          <t>A02</t>
        </is>
      </c>
      <c r="L252" t="inlineStr">
        <is>
          <t>K1.B1</t>
        </is>
      </c>
      <c r="M252" t="inlineStr">
        <is>
          <t>X20-X20.2M</t>
        </is>
      </c>
      <c r="N252" t="inlineStr">
        <is>
          <t>18</t>
        </is>
      </c>
    </row>
    <row r="253">
      <c r="A253" t="n">
        <v>252</v>
      </c>
      <c r="B253" t="inlineStr">
        <is>
          <t>252</t>
        </is>
      </c>
      <c r="C253" t="inlineStr">
        <is>
          <t>3</t>
        </is>
      </c>
      <c r="D253" t="inlineStr">
        <is>
          <t>3</t>
        </is>
      </c>
      <c r="E253">
        <f>A02+S1-S1:21</f>
        <v/>
      </c>
      <c r="F253" t="inlineStr">
        <is>
          <t>A02</t>
        </is>
      </c>
      <c r="G253" t="inlineStr">
        <is>
          <t>S1</t>
        </is>
      </c>
      <c r="H253" t="inlineStr">
        <is>
          <t>S1</t>
        </is>
      </c>
      <c r="I253" t="inlineStr">
        <is>
          <t>21</t>
        </is>
      </c>
      <c r="J253">
        <f>A02+K1.B1-X20-X20.2M:19</f>
        <v/>
      </c>
      <c r="K253" t="inlineStr">
        <is>
          <t>A02</t>
        </is>
      </c>
      <c r="L253" t="inlineStr">
        <is>
          <t>K1.B1</t>
        </is>
      </c>
      <c r="M253" t="inlineStr">
        <is>
          <t>X20-X20.2M</t>
        </is>
      </c>
      <c r="N253" t="inlineStr">
        <is>
          <t>19</t>
        </is>
      </c>
    </row>
    <row r="254">
      <c r="A254" t="n">
        <v>253</v>
      </c>
      <c r="B254" t="inlineStr">
        <is>
          <t>253</t>
        </is>
      </c>
      <c r="C254" t="inlineStr">
        <is>
          <t>BU</t>
        </is>
      </c>
      <c r="D254" t="inlineStr">
        <is>
          <t>BU</t>
        </is>
      </c>
      <c r="E254">
        <f>A02+K1.B1-X20-X20.2F:19</f>
        <v/>
      </c>
      <c r="F254" t="inlineStr">
        <is>
          <t>A02</t>
        </is>
      </c>
      <c r="G254" t="inlineStr">
        <is>
          <t>K1.B1</t>
        </is>
      </c>
      <c r="H254" t="inlineStr">
        <is>
          <t>X20-X20.2F</t>
        </is>
      </c>
      <c r="I254" t="inlineStr">
        <is>
          <t>19</t>
        </is>
      </c>
      <c r="J254">
        <f>A02+K1.B1-X20-X20.2F:22</f>
        <v/>
      </c>
      <c r="K254" t="inlineStr">
        <is>
          <t>A02</t>
        </is>
      </c>
      <c r="L254" t="inlineStr">
        <is>
          <t>K1.B1</t>
        </is>
      </c>
      <c r="M254" t="inlineStr">
        <is>
          <t>X20-X20.2F</t>
        </is>
      </c>
      <c r="N254" t="inlineStr">
        <is>
          <t>22</t>
        </is>
      </c>
    </row>
    <row r="255">
      <c r="A255" t="n">
        <v>254</v>
      </c>
      <c r="B255" t="inlineStr">
        <is>
          <t>254</t>
        </is>
      </c>
      <c r="C255" t="inlineStr">
        <is>
          <t>BU</t>
        </is>
      </c>
      <c r="D255" t="inlineStr">
        <is>
          <t>BU</t>
        </is>
      </c>
      <c r="E255">
        <f>A02+K1.B1-X20-X20.2F:20</f>
        <v/>
      </c>
      <c r="F255" t="inlineStr">
        <is>
          <t>A02</t>
        </is>
      </c>
      <c r="G255" t="inlineStr">
        <is>
          <t>K1.B1</t>
        </is>
      </c>
      <c r="H255" t="inlineStr">
        <is>
          <t>X20-X20.2F</t>
        </is>
      </c>
      <c r="I255" t="inlineStr">
        <is>
          <t>20</t>
        </is>
      </c>
      <c r="J255">
        <f>A02+K1.B1-X20-X20.2F:21</f>
        <v/>
      </c>
      <c r="K255" t="inlineStr">
        <is>
          <t>A02</t>
        </is>
      </c>
      <c r="L255" t="inlineStr">
        <is>
          <t>K1.B1</t>
        </is>
      </c>
      <c r="M255" t="inlineStr">
        <is>
          <t>X20-X20.2F</t>
        </is>
      </c>
      <c r="N255" t="inlineStr">
        <is>
          <t>21</t>
        </is>
      </c>
    </row>
    <row r="256">
      <c r="A256" t="n">
        <v>255</v>
      </c>
      <c r="B256" t="inlineStr">
        <is>
          <t>255</t>
        </is>
      </c>
      <c r="C256" t="inlineStr">
        <is>
          <t>BU</t>
        </is>
      </c>
      <c r="D256" t="inlineStr">
        <is>
          <t>BU</t>
        </is>
      </c>
      <c r="E256">
        <f>F01+K1.B1-K1:12</f>
        <v/>
      </c>
      <c r="F256" t="inlineStr">
        <is>
          <t>F01</t>
        </is>
      </c>
      <c r="G256" t="inlineStr">
        <is>
          <t>K1.B1</t>
        </is>
      </c>
      <c r="H256" t="inlineStr">
        <is>
          <t>K1</t>
        </is>
      </c>
      <c r="I256" t="inlineStr">
        <is>
          <t>12</t>
        </is>
      </c>
      <c r="J256">
        <f>A02+K1.B1-X9:12:5</f>
        <v/>
      </c>
      <c r="K256" t="inlineStr">
        <is>
          <t>A02</t>
        </is>
      </c>
      <c r="L256" t="inlineStr">
        <is>
          <t>K1.B1</t>
        </is>
      </c>
      <c r="M256" t="inlineStr">
        <is>
          <t>X9</t>
        </is>
      </c>
      <c r="N256" t="inlineStr">
        <is>
          <t>12:5</t>
        </is>
      </c>
    </row>
    <row r="257">
      <c r="A257" t="n">
        <v>256</v>
      </c>
      <c r="B257" t="inlineStr">
        <is>
          <t>256</t>
        </is>
      </c>
      <c r="C257" t="inlineStr">
        <is>
          <t>BU</t>
        </is>
      </c>
      <c r="D257" t="inlineStr">
        <is>
          <t>BU</t>
        </is>
      </c>
      <c r="E257">
        <f>A02+K1.B1-K22:44</f>
        <v/>
      </c>
      <c r="F257" t="inlineStr">
        <is>
          <t>A02</t>
        </is>
      </c>
      <c r="G257" t="inlineStr">
        <is>
          <t>K1.B1</t>
        </is>
      </c>
      <c r="H257" t="inlineStr">
        <is>
          <t>K22</t>
        </is>
      </c>
      <c r="I257" t="inlineStr">
        <is>
          <t>44</t>
        </is>
      </c>
      <c r="J257">
        <f>F01+K1.B1-K1:11</f>
        <v/>
      </c>
      <c r="K257" t="inlineStr">
        <is>
          <t>F01</t>
        </is>
      </c>
      <c r="L257" t="inlineStr">
        <is>
          <t>K1.B1</t>
        </is>
      </c>
      <c r="M257" t="inlineStr">
        <is>
          <t>K1</t>
        </is>
      </c>
      <c r="N257" t="inlineStr">
        <is>
          <t>11</t>
        </is>
      </c>
    </row>
    <row r="258">
      <c r="A258" t="n">
        <v>257</v>
      </c>
      <c r="B258" t="inlineStr">
        <is>
          <t>257</t>
        </is>
      </c>
      <c r="C258" t="inlineStr">
        <is>
          <t>BU</t>
        </is>
      </c>
      <c r="D258" t="inlineStr">
        <is>
          <t>BU</t>
        </is>
      </c>
      <c r="E258">
        <f>A02+K1.B1-K21:12</f>
        <v/>
      </c>
      <c r="F258" t="inlineStr">
        <is>
          <t>A02</t>
        </is>
      </c>
      <c r="G258" t="inlineStr">
        <is>
          <t>K1.B1</t>
        </is>
      </c>
      <c r="H258" t="inlineStr">
        <is>
          <t>K21</t>
        </is>
      </c>
      <c r="I258" t="inlineStr">
        <is>
          <t>12</t>
        </is>
      </c>
      <c r="J258">
        <f>A02+K1.B1-K22:43</f>
        <v/>
      </c>
      <c r="K258" t="inlineStr">
        <is>
          <t>A02</t>
        </is>
      </c>
      <c r="L258" t="inlineStr">
        <is>
          <t>K1.B1</t>
        </is>
      </c>
      <c r="M258" t="inlineStr">
        <is>
          <t>K22</t>
        </is>
      </c>
      <c r="N258" t="inlineStr">
        <is>
          <t>43</t>
        </is>
      </c>
    </row>
    <row r="259">
      <c r="A259" t="n">
        <v>258</v>
      </c>
      <c r="B259" t="inlineStr">
        <is>
          <t>258</t>
        </is>
      </c>
      <c r="C259" t="inlineStr">
        <is>
          <t>BU</t>
        </is>
      </c>
      <c r="D259" t="inlineStr">
        <is>
          <t>BU</t>
        </is>
      </c>
      <c r="E259">
        <f>A02+K1.B1-K21:11</f>
        <v/>
      </c>
      <c r="F259" t="inlineStr">
        <is>
          <t>A02</t>
        </is>
      </c>
      <c r="G259" t="inlineStr">
        <is>
          <t>K1.B1</t>
        </is>
      </c>
      <c r="H259" t="inlineStr">
        <is>
          <t>K21</t>
        </is>
      </c>
      <c r="I259" t="inlineStr">
        <is>
          <t>11</t>
        </is>
      </c>
      <c r="J259">
        <f>A02+K1.B1-K20:12</f>
        <v/>
      </c>
      <c r="K259" t="inlineStr">
        <is>
          <t>A02</t>
        </is>
      </c>
      <c r="L259" t="inlineStr">
        <is>
          <t>K1.B1</t>
        </is>
      </c>
      <c r="M259" t="inlineStr">
        <is>
          <t>K20</t>
        </is>
      </c>
      <c r="N259" t="inlineStr">
        <is>
          <t>12</t>
        </is>
      </c>
    </row>
    <row r="260">
      <c r="A260" t="n">
        <v>259</v>
      </c>
      <c r="B260" t="inlineStr">
        <is>
          <t>259</t>
        </is>
      </c>
      <c r="C260" t="inlineStr">
        <is>
          <t>BU</t>
        </is>
      </c>
      <c r="D260" t="inlineStr">
        <is>
          <t>BU</t>
        </is>
      </c>
      <c r="E260">
        <f>A02+K1.B1-K20:11</f>
        <v/>
      </c>
      <c r="F260" t="inlineStr">
        <is>
          <t>A02</t>
        </is>
      </c>
      <c r="G260" t="inlineStr">
        <is>
          <t>K1.B1</t>
        </is>
      </c>
      <c r="H260" t="inlineStr">
        <is>
          <t>K20</t>
        </is>
      </c>
      <c r="I260" t="inlineStr">
        <is>
          <t>11</t>
        </is>
      </c>
      <c r="J260">
        <f>A02+K1.B1-K19:S34</f>
        <v/>
      </c>
      <c r="K260" t="inlineStr">
        <is>
          <t>A02</t>
        </is>
      </c>
      <c r="L260" t="inlineStr">
        <is>
          <t>K1.B1</t>
        </is>
      </c>
      <c r="M260" t="inlineStr">
        <is>
          <t>K19</t>
        </is>
      </c>
      <c r="N260" t="inlineStr">
        <is>
          <t>S34</t>
        </is>
      </c>
    </row>
    <row r="261">
      <c r="A261" t="n">
        <v>260</v>
      </c>
      <c r="B261" t="inlineStr">
        <is>
          <t>260</t>
        </is>
      </c>
      <c r="C261" t="inlineStr">
        <is>
          <t>1</t>
        </is>
      </c>
      <c r="D261" t="inlineStr">
        <is>
          <t>1</t>
        </is>
      </c>
      <c r="E261">
        <f>A02+S1-S11:12</f>
        <v/>
      </c>
      <c r="F261" t="inlineStr">
        <is>
          <t>A02</t>
        </is>
      </c>
      <c r="G261" t="inlineStr">
        <is>
          <t>S1</t>
        </is>
      </c>
      <c r="H261" t="inlineStr">
        <is>
          <t>S11</t>
        </is>
      </c>
      <c r="I261" t="inlineStr">
        <is>
          <t>12</t>
        </is>
      </c>
      <c r="J261">
        <f>A02+K1.B1-X20-X20.2M:21</f>
        <v/>
      </c>
      <c r="K261" t="inlineStr">
        <is>
          <t>A02</t>
        </is>
      </c>
      <c r="L261" t="inlineStr">
        <is>
          <t>K1.B1</t>
        </is>
      </c>
      <c r="M261" t="inlineStr">
        <is>
          <t>X20-X20.2M</t>
        </is>
      </c>
      <c r="N261" t="inlineStr">
        <is>
          <t>21</t>
        </is>
      </c>
    </row>
    <row r="262">
      <c r="A262" t="n">
        <v>261</v>
      </c>
      <c r="B262" t="inlineStr">
        <is>
          <t>261</t>
        </is>
      </c>
      <c r="C262" t="inlineStr">
        <is>
          <t>4</t>
        </is>
      </c>
      <c r="D262" t="inlineStr">
        <is>
          <t>4</t>
        </is>
      </c>
      <c r="E262">
        <f>A02+S1-S11:11</f>
        <v/>
      </c>
      <c r="F262" t="inlineStr">
        <is>
          <t>A02</t>
        </is>
      </c>
      <c r="G262" t="inlineStr">
        <is>
          <t>S1</t>
        </is>
      </c>
      <c r="H262" t="inlineStr">
        <is>
          <t>S11</t>
        </is>
      </c>
      <c r="I262" t="inlineStr">
        <is>
          <t>11</t>
        </is>
      </c>
      <c r="J262">
        <f>A02+K1.B1-X20-X20.2M:24</f>
        <v/>
      </c>
      <c r="K262" t="inlineStr">
        <is>
          <t>A02</t>
        </is>
      </c>
      <c r="L262" t="inlineStr">
        <is>
          <t>K1.B1</t>
        </is>
      </c>
      <c r="M262" t="inlineStr">
        <is>
          <t>X20-X20.2M</t>
        </is>
      </c>
      <c r="N262" t="inlineStr">
        <is>
          <t>24</t>
        </is>
      </c>
    </row>
    <row r="263">
      <c r="A263" t="n">
        <v>262</v>
      </c>
      <c r="B263" t="inlineStr">
        <is>
          <t>262</t>
        </is>
      </c>
      <c r="C263" t="inlineStr">
        <is>
          <t>2</t>
        </is>
      </c>
      <c r="D263" t="inlineStr">
        <is>
          <t>2</t>
        </is>
      </c>
      <c r="E263">
        <f>A02+S1-S11:22</f>
        <v/>
      </c>
      <c r="F263" t="inlineStr">
        <is>
          <t>A02</t>
        </is>
      </c>
      <c r="G263" t="inlineStr">
        <is>
          <t>S1</t>
        </is>
      </c>
      <c r="H263" t="inlineStr">
        <is>
          <t>S11</t>
        </is>
      </c>
      <c r="I263" t="inlineStr">
        <is>
          <t>22</t>
        </is>
      </c>
      <c r="J263">
        <f>A02+K1.B1-X20-X20.2M:22</f>
        <v/>
      </c>
      <c r="K263" t="inlineStr">
        <is>
          <t>A02</t>
        </is>
      </c>
      <c r="L263" t="inlineStr">
        <is>
          <t>K1.B1</t>
        </is>
      </c>
      <c r="M263" t="inlineStr">
        <is>
          <t>X20-X20.2M</t>
        </is>
      </c>
      <c r="N263" t="inlineStr">
        <is>
          <t>22</t>
        </is>
      </c>
    </row>
    <row r="264">
      <c r="A264" t="n">
        <v>263</v>
      </c>
      <c r="B264" t="inlineStr">
        <is>
          <t>263</t>
        </is>
      </c>
      <c r="C264" t="inlineStr">
        <is>
          <t>3</t>
        </is>
      </c>
      <c r="D264" t="inlineStr">
        <is>
          <t>3</t>
        </is>
      </c>
      <c r="E264">
        <f>A02+S1-S11:21</f>
        <v/>
      </c>
      <c r="F264" t="inlineStr">
        <is>
          <t>A02</t>
        </is>
      </c>
      <c r="G264" t="inlineStr">
        <is>
          <t>S1</t>
        </is>
      </c>
      <c r="H264" t="inlineStr">
        <is>
          <t>S11</t>
        </is>
      </c>
      <c r="I264" t="inlineStr">
        <is>
          <t>21</t>
        </is>
      </c>
      <c r="J264">
        <f>A02+K1.B1-X20-X20.2M:23</f>
        <v/>
      </c>
      <c r="K264" t="inlineStr">
        <is>
          <t>A02</t>
        </is>
      </c>
      <c r="L264" t="inlineStr">
        <is>
          <t>K1.B1</t>
        </is>
      </c>
      <c r="M264" t="inlineStr">
        <is>
          <t>X20-X20.2M</t>
        </is>
      </c>
      <c r="N264" t="inlineStr">
        <is>
          <t>23</t>
        </is>
      </c>
    </row>
    <row r="265">
      <c r="A265" t="n">
        <v>264</v>
      </c>
      <c r="B265" t="inlineStr">
        <is>
          <t>264</t>
        </is>
      </c>
      <c r="C265" t="inlineStr">
        <is>
          <t>BU</t>
        </is>
      </c>
      <c r="D265" t="inlineStr">
        <is>
          <t>BU</t>
        </is>
      </c>
      <c r="E265">
        <f>A02+K1.B1-X20-X20.2F:23</f>
        <v/>
      </c>
      <c r="F265" t="inlineStr">
        <is>
          <t>A02</t>
        </is>
      </c>
      <c r="G265" t="inlineStr">
        <is>
          <t>K1.B1</t>
        </is>
      </c>
      <c r="H265" t="inlineStr">
        <is>
          <t>X20-X20.2F</t>
        </is>
      </c>
      <c r="I265" t="inlineStr">
        <is>
          <t>23</t>
        </is>
      </c>
      <c r="J265">
        <f>A02+K1.B1-K19:S22</f>
        <v/>
      </c>
      <c r="K265" t="inlineStr">
        <is>
          <t>A02</t>
        </is>
      </c>
      <c r="L265" t="inlineStr">
        <is>
          <t>K1.B1</t>
        </is>
      </c>
      <c r="M265" t="inlineStr">
        <is>
          <t>K19</t>
        </is>
      </c>
      <c r="N265" t="inlineStr">
        <is>
          <t>S22</t>
        </is>
      </c>
    </row>
    <row r="266">
      <c r="A266" t="n">
        <v>265</v>
      </c>
      <c r="B266" t="inlineStr">
        <is>
          <t>265</t>
        </is>
      </c>
      <c r="C266" t="inlineStr">
        <is>
          <t>BU</t>
        </is>
      </c>
      <c r="D266" t="inlineStr">
        <is>
          <t>BU</t>
        </is>
      </c>
      <c r="E266">
        <f>A02+K1.B1-X20-X20.2F:24</f>
        <v/>
      </c>
      <c r="F266" t="inlineStr">
        <is>
          <t>A02</t>
        </is>
      </c>
      <c r="G266" t="inlineStr">
        <is>
          <t>K1.B1</t>
        </is>
      </c>
      <c r="H266" t="inlineStr">
        <is>
          <t>X20-X20.2F</t>
        </is>
      </c>
      <c r="I266" t="inlineStr">
        <is>
          <t>24</t>
        </is>
      </c>
      <c r="J266">
        <f>A02+K1.B1-K19:S12</f>
        <v/>
      </c>
      <c r="K266" t="inlineStr">
        <is>
          <t>A02</t>
        </is>
      </c>
      <c r="L266" t="inlineStr">
        <is>
          <t>K1.B1</t>
        </is>
      </c>
      <c r="M266" t="inlineStr">
        <is>
          <t>K19</t>
        </is>
      </c>
      <c r="N266" t="inlineStr">
        <is>
          <t>S12</t>
        </is>
      </c>
    </row>
    <row r="267">
      <c r="A267" t="n">
        <v>266</v>
      </c>
      <c r="B267" t="inlineStr">
        <is>
          <t>266</t>
        </is>
      </c>
      <c r="C267" t="inlineStr">
        <is>
          <t>2</t>
        </is>
      </c>
      <c r="D267" t="inlineStr">
        <is>
          <t>2</t>
        </is>
      </c>
      <c r="E267">
        <f>A02+K1.G2-S2:.4</f>
        <v/>
      </c>
      <c r="F267" t="inlineStr">
        <is>
          <t>A02</t>
        </is>
      </c>
      <c r="G267" t="inlineStr">
        <is>
          <t>K1.G2</t>
        </is>
      </c>
      <c r="H267" t="inlineStr">
        <is>
          <t>S2</t>
        </is>
      </c>
      <c r="I267" t="inlineStr">
        <is>
          <t>.4</t>
        </is>
      </c>
      <c r="J267">
        <f>A02+K1.B1-X9:12:2</f>
        <v/>
      </c>
      <c r="K267" t="inlineStr">
        <is>
          <t>A02</t>
        </is>
      </c>
      <c r="L267" t="inlineStr">
        <is>
          <t>K1.B1</t>
        </is>
      </c>
      <c r="M267" t="inlineStr">
        <is>
          <t>X9</t>
        </is>
      </c>
      <c r="N267" t="inlineStr">
        <is>
          <t>12:2</t>
        </is>
      </c>
    </row>
    <row r="268">
      <c r="A268" t="n">
        <v>267</v>
      </c>
      <c r="B268" t="inlineStr">
        <is>
          <t>267</t>
        </is>
      </c>
      <c r="C268" t="inlineStr">
        <is>
          <t>1</t>
        </is>
      </c>
      <c r="D268" t="inlineStr">
        <is>
          <t>1</t>
        </is>
      </c>
      <c r="E268">
        <f>A02+K1.B1-X9:11:4</f>
        <v/>
      </c>
      <c r="F268" t="inlineStr">
        <is>
          <t>A02</t>
        </is>
      </c>
      <c r="G268" t="inlineStr">
        <is>
          <t>K1.B1</t>
        </is>
      </c>
      <c r="H268" t="inlineStr">
        <is>
          <t>X9</t>
        </is>
      </c>
      <c r="I268" t="inlineStr">
        <is>
          <t>11:4</t>
        </is>
      </c>
      <c r="J268">
        <f>A02+K1.G2-S2:.3</f>
        <v/>
      </c>
      <c r="K268" t="inlineStr">
        <is>
          <t>A02</t>
        </is>
      </c>
      <c r="L268" t="inlineStr">
        <is>
          <t>K1.G2</t>
        </is>
      </c>
      <c r="M268" t="inlineStr">
        <is>
          <t>S2</t>
        </is>
      </c>
      <c r="N268" t="inlineStr">
        <is>
          <t>.3</t>
        </is>
      </c>
    </row>
    <row r="269">
      <c r="A269" t="n">
        <v>268</v>
      </c>
      <c r="B269" t="inlineStr">
        <is>
          <t>268</t>
        </is>
      </c>
      <c r="C269" t="inlineStr">
        <is>
          <t>nan</t>
        </is>
      </c>
      <c r="D269" t="inlineStr">
        <is>
          <t>nan</t>
        </is>
      </c>
      <c r="E269">
        <f>A02+K1.B1-X9:10:5</f>
        <v/>
      </c>
      <c r="F269" t="inlineStr">
        <is>
          <t>A02</t>
        </is>
      </c>
      <c r="G269" t="inlineStr">
        <is>
          <t>K1.B1</t>
        </is>
      </c>
      <c r="H269" t="inlineStr">
        <is>
          <t>X9</t>
        </is>
      </c>
      <c r="I269" t="inlineStr">
        <is>
          <t>10:5</t>
        </is>
      </c>
      <c r="J269">
        <f>A02+K1.B1-X9:11:3</f>
        <v/>
      </c>
      <c r="K269" t="inlineStr">
        <is>
          <t>A02</t>
        </is>
      </c>
      <c r="L269" t="inlineStr">
        <is>
          <t>K1.B1</t>
        </is>
      </c>
      <c r="M269" t="inlineStr">
        <is>
          <t>X9</t>
        </is>
      </c>
      <c r="N269" t="inlineStr">
        <is>
          <t>11:3</t>
        </is>
      </c>
    </row>
    <row r="270">
      <c r="A270" t="n">
        <v>269</v>
      </c>
      <c r="B270" t="inlineStr">
        <is>
          <t>269</t>
        </is>
      </c>
      <c r="C270" t="inlineStr">
        <is>
          <t>2</t>
        </is>
      </c>
      <c r="D270" t="inlineStr">
        <is>
          <t>2</t>
        </is>
      </c>
      <c r="E270">
        <f>A02+K1.G2-S3:12</f>
        <v/>
      </c>
      <c r="F270" t="inlineStr">
        <is>
          <t>A02</t>
        </is>
      </c>
      <c r="G270" t="inlineStr">
        <is>
          <t>K1.G2</t>
        </is>
      </c>
      <c r="H270" t="inlineStr">
        <is>
          <t>S3</t>
        </is>
      </c>
      <c r="I270" t="inlineStr">
        <is>
          <t>12</t>
        </is>
      </c>
      <c r="J270">
        <f>A02+K1.B1-X9:10:2</f>
        <v/>
      </c>
      <c r="K270" t="inlineStr">
        <is>
          <t>A02</t>
        </is>
      </c>
      <c r="L270" t="inlineStr">
        <is>
          <t>K1.B1</t>
        </is>
      </c>
      <c r="M270" t="inlineStr">
        <is>
          <t>X9</t>
        </is>
      </c>
      <c r="N270" t="inlineStr">
        <is>
          <t>10:2</t>
        </is>
      </c>
    </row>
    <row r="271">
      <c r="A271" t="n">
        <v>270</v>
      </c>
      <c r="B271" t="inlineStr">
        <is>
          <t>270</t>
        </is>
      </c>
      <c r="C271" t="inlineStr">
        <is>
          <t>1</t>
        </is>
      </c>
      <c r="D271" t="inlineStr">
        <is>
          <t>1</t>
        </is>
      </c>
      <c r="E271">
        <f>A02+K1.B1-X9:9:4</f>
        <v/>
      </c>
      <c r="F271" t="inlineStr">
        <is>
          <t>A02</t>
        </is>
      </c>
      <c r="G271" t="inlineStr">
        <is>
          <t>K1.B1</t>
        </is>
      </c>
      <c r="H271" t="inlineStr">
        <is>
          <t>X9</t>
        </is>
      </c>
      <c r="I271" t="inlineStr">
        <is>
          <t>9:4</t>
        </is>
      </c>
      <c r="J271">
        <f>A02+K1.G2-S3:11</f>
        <v/>
      </c>
      <c r="K271" t="inlineStr">
        <is>
          <t>A02</t>
        </is>
      </c>
      <c r="L271" t="inlineStr">
        <is>
          <t>K1.G2</t>
        </is>
      </c>
      <c r="M271" t="inlineStr">
        <is>
          <t>S3</t>
        </is>
      </c>
      <c r="N271" t="inlineStr">
        <is>
          <t>11</t>
        </is>
      </c>
    </row>
    <row r="272">
      <c r="A272" t="n">
        <v>271</v>
      </c>
      <c r="B272" t="inlineStr">
        <is>
          <t>271</t>
        </is>
      </c>
      <c r="C272" t="inlineStr">
        <is>
          <t>BU</t>
        </is>
      </c>
      <c r="D272" t="inlineStr">
        <is>
          <t>BU</t>
        </is>
      </c>
      <c r="E272">
        <f>A02+K1.B1-W5(-P1):P1:1</f>
        <v/>
      </c>
      <c r="F272" t="inlineStr">
        <is>
          <t>A02</t>
        </is>
      </c>
      <c r="G272" t="inlineStr">
        <is>
          <t>K1.B1</t>
        </is>
      </c>
      <c r="H272" t="inlineStr">
        <is>
          <t>W5(-P1)</t>
        </is>
      </c>
      <c r="I272" t="inlineStr">
        <is>
          <t>P1:1</t>
        </is>
      </c>
      <c r="J272">
        <f>A02+K1.B1-X9:9:3</f>
        <v/>
      </c>
      <c r="K272" t="inlineStr">
        <is>
          <t>A02</t>
        </is>
      </c>
      <c r="L272" t="inlineStr">
        <is>
          <t>K1.B1</t>
        </is>
      </c>
      <c r="M272" t="inlineStr">
        <is>
          <t>X9</t>
        </is>
      </c>
      <c r="N272" t="inlineStr">
        <is>
          <t>9:3</t>
        </is>
      </c>
    </row>
    <row r="273">
      <c r="A273" t="n">
        <v>272</v>
      </c>
      <c r="B273" t="inlineStr">
        <is>
          <t>272</t>
        </is>
      </c>
      <c r="C273" t="inlineStr">
        <is>
          <t>BU</t>
        </is>
      </c>
      <c r="D273" t="inlineStr">
        <is>
          <t>BU</t>
        </is>
      </c>
      <c r="E273">
        <f>A02+K1.B1-X9:16:5</f>
        <v/>
      </c>
      <c r="F273" t="inlineStr">
        <is>
          <t>A02</t>
        </is>
      </c>
      <c r="G273" t="inlineStr">
        <is>
          <t>K1.B1</t>
        </is>
      </c>
      <c r="H273" t="inlineStr">
        <is>
          <t>X9</t>
        </is>
      </c>
      <c r="I273" t="inlineStr">
        <is>
          <t>16:5</t>
        </is>
      </c>
      <c r="J273">
        <f>A02+K1.B1-W5(-P2):P2:1</f>
        <v/>
      </c>
      <c r="K273" t="inlineStr">
        <is>
          <t>A02</t>
        </is>
      </c>
      <c r="L273" t="inlineStr">
        <is>
          <t>K1.B1</t>
        </is>
      </c>
      <c r="M273" t="inlineStr">
        <is>
          <t>W5(-P2)</t>
        </is>
      </c>
      <c r="N273" t="inlineStr">
        <is>
          <t>P2:1</t>
        </is>
      </c>
    </row>
    <row r="274">
      <c r="A274" t="n">
        <v>273</v>
      </c>
      <c r="B274" t="inlineStr">
        <is>
          <t>273</t>
        </is>
      </c>
      <c r="C274" t="inlineStr">
        <is>
          <t>4</t>
        </is>
      </c>
      <c r="D274" t="inlineStr">
        <is>
          <t>4</t>
        </is>
      </c>
      <c r="E274">
        <f>A02+K1.G2-S2:X2</f>
        <v/>
      </c>
      <c r="F274" t="inlineStr">
        <is>
          <t>A02</t>
        </is>
      </c>
      <c r="G274" t="inlineStr">
        <is>
          <t>K1.G2</t>
        </is>
      </c>
      <c r="H274" t="inlineStr">
        <is>
          <t>S2</t>
        </is>
      </c>
      <c r="I274" t="inlineStr">
        <is>
          <t>X2</t>
        </is>
      </c>
      <c r="J274">
        <f>A02+K1.B1-X9:16:2</f>
        <v/>
      </c>
      <c r="K274" t="inlineStr">
        <is>
          <t>A02</t>
        </is>
      </c>
      <c r="L274" t="inlineStr">
        <is>
          <t>K1.B1</t>
        </is>
      </c>
      <c r="M274" t="inlineStr">
        <is>
          <t>X9</t>
        </is>
      </c>
      <c r="N274" t="inlineStr">
        <is>
          <t>16:2</t>
        </is>
      </c>
    </row>
    <row r="275">
      <c r="A275" t="n">
        <v>274</v>
      </c>
      <c r="B275" t="inlineStr">
        <is>
          <t>274</t>
        </is>
      </c>
      <c r="C275" t="inlineStr">
        <is>
          <t>3</t>
        </is>
      </c>
      <c r="D275" t="inlineStr">
        <is>
          <t>3</t>
        </is>
      </c>
      <c r="E275">
        <f>A02+K1.B1-X9:15:4</f>
        <v/>
      </c>
      <c r="F275" t="inlineStr">
        <is>
          <t>A02</t>
        </is>
      </c>
      <c r="G275" t="inlineStr">
        <is>
          <t>K1.B1</t>
        </is>
      </c>
      <c r="H275" t="inlineStr">
        <is>
          <t>X9</t>
        </is>
      </c>
      <c r="I275" t="inlineStr">
        <is>
          <t>15:4</t>
        </is>
      </c>
      <c r="J275">
        <f>A02+K1.G2-S2:X1</f>
        <v/>
      </c>
      <c r="K275" t="inlineStr">
        <is>
          <t>A02</t>
        </is>
      </c>
      <c r="L275" t="inlineStr">
        <is>
          <t>K1.G2</t>
        </is>
      </c>
      <c r="M275" t="inlineStr">
        <is>
          <t>S2</t>
        </is>
      </c>
      <c r="N275" t="inlineStr">
        <is>
          <t>X1</t>
        </is>
      </c>
    </row>
    <row r="276">
      <c r="A276" t="n">
        <v>275</v>
      </c>
      <c r="B276" t="inlineStr">
        <is>
          <t>275</t>
        </is>
      </c>
      <c r="C276" t="inlineStr">
        <is>
          <t>BU</t>
        </is>
      </c>
      <c r="D276" t="inlineStr">
        <is>
          <t>BU</t>
        </is>
      </c>
      <c r="E276">
        <f>A02+K1.B1-K20:72</f>
        <v/>
      </c>
      <c r="F276" t="inlineStr">
        <is>
          <t>A02</t>
        </is>
      </c>
      <c r="G276" t="inlineStr">
        <is>
          <t>K1.B1</t>
        </is>
      </c>
      <c r="H276" t="inlineStr">
        <is>
          <t>K20</t>
        </is>
      </c>
      <c r="I276" t="inlineStr">
        <is>
          <t>72</t>
        </is>
      </c>
      <c r="J276">
        <f>A02+K1.B1-X9:15:3</f>
        <v/>
      </c>
      <c r="K276" t="inlineStr">
        <is>
          <t>A02</t>
        </is>
      </c>
      <c r="L276" t="inlineStr">
        <is>
          <t>K1.B1</t>
        </is>
      </c>
      <c r="M276" t="inlineStr">
        <is>
          <t>X9</t>
        </is>
      </c>
      <c r="N276" t="inlineStr">
        <is>
          <t>15:3</t>
        </is>
      </c>
    </row>
    <row r="277">
      <c r="A277" t="n">
        <v>276</v>
      </c>
      <c r="B277" t="inlineStr">
        <is>
          <t>276</t>
        </is>
      </c>
      <c r="C277" t="inlineStr">
        <is>
          <t>BU</t>
        </is>
      </c>
      <c r="D277" t="inlineStr">
        <is>
          <t>BU</t>
        </is>
      </c>
      <c r="E277">
        <f>A02+K1.B1-X9:14:5</f>
        <v/>
      </c>
      <c r="F277" t="inlineStr">
        <is>
          <t>A02</t>
        </is>
      </c>
      <c r="G277" t="inlineStr">
        <is>
          <t>K1.B1</t>
        </is>
      </c>
      <c r="H277" t="inlineStr">
        <is>
          <t>X9</t>
        </is>
      </c>
      <c r="I277" t="inlineStr">
        <is>
          <t>14:5</t>
        </is>
      </c>
      <c r="J277">
        <f>A02+K1.B1-K20:71</f>
        <v/>
      </c>
      <c r="K277" t="inlineStr">
        <is>
          <t>A02</t>
        </is>
      </c>
      <c r="L277" t="inlineStr">
        <is>
          <t>K1.B1</t>
        </is>
      </c>
      <c r="M277" t="inlineStr">
        <is>
          <t>K20</t>
        </is>
      </c>
      <c r="N277" t="inlineStr">
        <is>
          <t>71</t>
        </is>
      </c>
    </row>
    <row r="278">
      <c r="A278" t="n">
        <v>277</v>
      </c>
      <c r="B278" t="inlineStr">
        <is>
          <t>277</t>
        </is>
      </c>
      <c r="C278" t="inlineStr">
        <is>
          <t>4</t>
        </is>
      </c>
      <c r="D278" t="inlineStr">
        <is>
          <t>4</t>
        </is>
      </c>
      <c r="E278">
        <f>A02+K1.G2-S3:.4</f>
        <v/>
      </c>
      <c r="F278" t="inlineStr">
        <is>
          <t>A02</t>
        </is>
      </c>
      <c r="G278" t="inlineStr">
        <is>
          <t>K1.G2</t>
        </is>
      </c>
      <c r="H278" t="inlineStr">
        <is>
          <t>S3</t>
        </is>
      </c>
      <c r="I278" t="inlineStr">
        <is>
          <t>.4</t>
        </is>
      </c>
      <c r="J278">
        <f>A02+K1.B1-X9:14:2</f>
        <v/>
      </c>
      <c r="K278" t="inlineStr">
        <is>
          <t>A02</t>
        </is>
      </c>
      <c r="L278" t="inlineStr">
        <is>
          <t>K1.B1</t>
        </is>
      </c>
      <c r="M278" t="inlineStr">
        <is>
          <t>X9</t>
        </is>
      </c>
      <c r="N278" t="inlineStr">
        <is>
          <t>14:2</t>
        </is>
      </c>
    </row>
    <row r="279">
      <c r="A279" t="n">
        <v>278</v>
      </c>
      <c r="B279" t="inlineStr">
        <is>
          <t>278</t>
        </is>
      </c>
      <c r="C279" t="inlineStr">
        <is>
          <t>3</t>
        </is>
      </c>
      <c r="D279" t="inlineStr">
        <is>
          <t>3</t>
        </is>
      </c>
      <c r="E279">
        <f>A02+K1.B1-X9:13:4</f>
        <v/>
      </c>
      <c r="F279" t="inlineStr">
        <is>
          <t>A02</t>
        </is>
      </c>
      <c r="G279" t="inlineStr">
        <is>
          <t>K1.B1</t>
        </is>
      </c>
      <c r="H279" t="inlineStr">
        <is>
          <t>X9</t>
        </is>
      </c>
      <c r="I279" t="inlineStr">
        <is>
          <t>13:4</t>
        </is>
      </c>
      <c r="J279">
        <f>A02+K1.G2-S3:.3</f>
        <v/>
      </c>
      <c r="K279" t="inlineStr">
        <is>
          <t>A02</t>
        </is>
      </c>
      <c r="L279" t="inlineStr">
        <is>
          <t>K1.G2</t>
        </is>
      </c>
      <c r="M279" t="inlineStr">
        <is>
          <t>S3</t>
        </is>
      </c>
      <c r="N279" t="inlineStr">
        <is>
          <t>.3</t>
        </is>
      </c>
    </row>
    <row r="280">
      <c r="A280" t="n">
        <v>279</v>
      </c>
      <c r="B280" t="inlineStr">
        <is>
          <t>279</t>
        </is>
      </c>
      <c r="C280" t="inlineStr">
        <is>
          <t>BU</t>
        </is>
      </c>
      <c r="D280" t="inlineStr">
        <is>
          <t>BU</t>
        </is>
      </c>
      <c r="E280">
        <f>A02+K1.B1-W5(-P1):P1:2</f>
        <v/>
      </c>
      <c r="F280" t="inlineStr">
        <is>
          <t>A02</t>
        </is>
      </c>
      <c r="G280" t="inlineStr">
        <is>
          <t>K1.B1</t>
        </is>
      </c>
      <c r="H280" t="inlineStr">
        <is>
          <t>W5(-P1)</t>
        </is>
      </c>
      <c r="I280" t="inlineStr">
        <is>
          <t>P1:2</t>
        </is>
      </c>
      <c r="J280">
        <f>A02+K1.B1-X9:13:3</f>
        <v/>
      </c>
      <c r="K280" t="inlineStr">
        <is>
          <t>A02</t>
        </is>
      </c>
      <c r="L280" t="inlineStr">
        <is>
          <t>K1.B1</t>
        </is>
      </c>
      <c r="M280" t="inlineStr">
        <is>
          <t>X9</t>
        </is>
      </c>
      <c r="N280" t="inlineStr">
        <is>
          <t>13:3</t>
        </is>
      </c>
    </row>
    <row r="281">
      <c r="A281" t="n">
        <v>280</v>
      </c>
      <c r="B281" t="inlineStr">
        <is>
          <t>280</t>
        </is>
      </c>
      <c r="C281" t="inlineStr">
        <is>
          <t>BU</t>
        </is>
      </c>
      <c r="D281" t="inlineStr">
        <is>
          <t>BU</t>
        </is>
      </c>
      <c r="E281">
        <f>A02+K1.B1-W5(-P2):P2:2</f>
        <v/>
      </c>
      <c r="F281" t="inlineStr">
        <is>
          <t>A02</t>
        </is>
      </c>
      <c r="G281" t="inlineStr">
        <is>
          <t>K1.B1</t>
        </is>
      </c>
      <c r="H281" t="inlineStr">
        <is>
          <t>W5(-P2)</t>
        </is>
      </c>
      <c r="I281" t="inlineStr">
        <is>
          <t>P2:2</t>
        </is>
      </c>
      <c r="J281">
        <f>A02+K1.B1-K20:A2</f>
        <v/>
      </c>
      <c r="K281" t="inlineStr">
        <is>
          <t>A02</t>
        </is>
      </c>
      <c r="L281" t="inlineStr">
        <is>
          <t>K1.B1</t>
        </is>
      </c>
      <c r="M281" t="inlineStr">
        <is>
          <t>K20</t>
        </is>
      </c>
      <c r="N281" t="inlineStr">
        <is>
          <t>A2</t>
        </is>
      </c>
    </row>
    <row r="282">
      <c r="A282" t="n">
        <v>281</v>
      </c>
      <c r="B282" t="inlineStr">
        <is>
          <t>281</t>
        </is>
      </c>
      <c r="C282" t="inlineStr">
        <is>
          <t>nan</t>
        </is>
      </c>
      <c r="D282" t="inlineStr">
        <is>
          <t>nan</t>
        </is>
      </c>
      <c r="E282">
        <f>A02+K1.B1-K20</f>
        <v/>
      </c>
      <c r="F282" t="inlineStr">
        <is>
          <t>A02</t>
        </is>
      </c>
      <c r="G282" t="inlineStr">
        <is>
          <t>K1.B1</t>
        </is>
      </c>
      <c r="H282" t="inlineStr">
        <is>
          <t>K20</t>
        </is>
      </c>
      <c r="I282" t="inlineStr"/>
      <c r="J282">
        <f>A02+K1.B1-K20</f>
        <v/>
      </c>
      <c r="K282" t="inlineStr">
        <is>
          <t>A02</t>
        </is>
      </c>
      <c r="L282" t="inlineStr">
        <is>
          <t>K1.B1</t>
        </is>
      </c>
      <c r="M282" t="inlineStr">
        <is>
          <t>K20</t>
        </is>
      </c>
      <c r="N282" t="inlineStr"/>
    </row>
    <row r="283">
      <c r="A283" t="n">
        <v>282</v>
      </c>
      <c r="B283" t="inlineStr">
        <is>
          <t>282</t>
        </is>
      </c>
      <c r="C283" t="inlineStr">
        <is>
          <t>BU</t>
        </is>
      </c>
      <c r="D283" t="inlineStr">
        <is>
          <t>BU</t>
        </is>
      </c>
      <c r="E283">
        <f>A02+K1.B1-K19:14</f>
        <v/>
      </c>
      <c r="F283" t="inlineStr">
        <is>
          <t>A02</t>
        </is>
      </c>
      <c r="G283" t="inlineStr">
        <is>
          <t>K1.B1</t>
        </is>
      </c>
      <c r="H283" t="inlineStr">
        <is>
          <t>K19</t>
        </is>
      </c>
      <c r="I283" t="inlineStr">
        <is>
          <t>14</t>
        </is>
      </c>
      <c r="J283">
        <f>A02+K1.B1-K20:A11</f>
        <v/>
      </c>
      <c r="K283" t="inlineStr">
        <is>
          <t>A02</t>
        </is>
      </c>
      <c r="L283" t="inlineStr">
        <is>
          <t>K1.B1</t>
        </is>
      </c>
      <c r="M283" t="inlineStr">
        <is>
          <t>K20</t>
        </is>
      </c>
      <c r="N283" t="inlineStr">
        <is>
          <t>A11</t>
        </is>
      </c>
    </row>
    <row r="284">
      <c r="A284" t="n">
        <v>283</v>
      </c>
      <c r="B284" t="inlineStr">
        <is>
          <t>283</t>
        </is>
      </c>
      <c r="C284" t="inlineStr">
        <is>
          <t>BU</t>
        </is>
      </c>
      <c r="D284" t="inlineStr">
        <is>
          <t>BU</t>
        </is>
      </c>
      <c r="E284">
        <f>A02+K1.B1-K20:A11</f>
        <v/>
      </c>
      <c r="F284" t="inlineStr">
        <is>
          <t>A02</t>
        </is>
      </c>
      <c r="G284" t="inlineStr">
        <is>
          <t>K1.B1</t>
        </is>
      </c>
      <c r="H284" t="inlineStr">
        <is>
          <t>K20</t>
        </is>
      </c>
      <c r="I284" t="inlineStr">
        <is>
          <t>A11</t>
        </is>
      </c>
      <c r="J284">
        <f>A02+K1.B1-K21:A11</f>
        <v/>
      </c>
      <c r="K284" t="inlineStr">
        <is>
          <t>A02</t>
        </is>
      </c>
      <c r="L284" t="inlineStr">
        <is>
          <t>K1.B1</t>
        </is>
      </c>
      <c r="M284" t="inlineStr">
        <is>
          <t>K21</t>
        </is>
      </c>
      <c r="N284" t="inlineStr">
        <is>
          <t>A11</t>
        </is>
      </c>
    </row>
    <row r="285">
      <c r="A285" t="n">
        <v>284</v>
      </c>
      <c r="B285" t="inlineStr">
        <is>
          <t>284</t>
        </is>
      </c>
      <c r="C285" t="inlineStr">
        <is>
          <t>BU</t>
        </is>
      </c>
      <c r="D285" t="inlineStr">
        <is>
          <t>BU</t>
        </is>
      </c>
      <c r="E285">
        <f>A02+K1.B1-W5(-P1):P1:1</f>
        <v/>
      </c>
      <c r="F285" t="inlineStr">
        <is>
          <t>A02</t>
        </is>
      </c>
      <c r="G285" t="inlineStr">
        <is>
          <t>K1.B1</t>
        </is>
      </c>
      <c r="H285" t="inlineStr">
        <is>
          <t>W5(-P1)</t>
        </is>
      </c>
      <c r="I285" t="inlineStr">
        <is>
          <t>P1:1</t>
        </is>
      </c>
      <c r="J285">
        <f>A02+K1.B1-K19:13</f>
        <v/>
      </c>
      <c r="K285" t="inlineStr">
        <is>
          <t>A02</t>
        </is>
      </c>
      <c r="L285" t="inlineStr">
        <is>
          <t>K1.B1</t>
        </is>
      </c>
      <c r="M285" t="inlineStr">
        <is>
          <t>K19</t>
        </is>
      </c>
      <c r="N285" t="inlineStr">
        <is>
          <t>13</t>
        </is>
      </c>
    </row>
    <row r="286">
      <c r="A286" t="n">
        <v>285</v>
      </c>
      <c r="B286" t="inlineStr">
        <is>
          <t>285</t>
        </is>
      </c>
      <c r="C286" t="inlineStr">
        <is>
          <t>BU</t>
        </is>
      </c>
      <c r="D286" t="inlineStr">
        <is>
          <t>BU</t>
        </is>
      </c>
      <c r="E286">
        <f>A02+K1.B1-K19:24</f>
        <v/>
      </c>
      <c r="F286" t="inlineStr">
        <is>
          <t>A02</t>
        </is>
      </c>
      <c r="G286" t="inlineStr">
        <is>
          <t>K1.B1</t>
        </is>
      </c>
      <c r="H286" t="inlineStr">
        <is>
          <t>K19</t>
        </is>
      </c>
      <c r="I286" t="inlineStr">
        <is>
          <t>24</t>
        </is>
      </c>
      <c r="J286">
        <f>A02+K1.B1-K20:A12</f>
        <v/>
      </c>
      <c r="K286" t="inlineStr">
        <is>
          <t>A02</t>
        </is>
      </c>
      <c r="L286" t="inlineStr">
        <is>
          <t>K1.B1</t>
        </is>
      </c>
      <c r="M286" t="inlineStr">
        <is>
          <t>K20</t>
        </is>
      </c>
      <c r="N286" t="inlineStr">
        <is>
          <t>A12</t>
        </is>
      </c>
    </row>
    <row r="287">
      <c r="A287" t="n">
        <v>286</v>
      </c>
      <c r="B287" t="inlineStr">
        <is>
          <t>286</t>
        </is>
      </c>
      <c r="C287" t="inlineStr">
        <is>
          <t>BU</t>
        </is>
      </c>
      <c r="D287" t="inlineStr">
        <is>
          <t>BU</t>
        </is>
      </c>
      <c r="E287">
        <f>A02+K1.B1-K20:A12</f>
        <v/>
      </c>
      <c r="F287" t="inlineStr">
        <is>
          <t>A02</t>
        </is>
      </c>
      <c r="G287" t="inlineStr">
        <is>
          <t>K1.B1</t>
        </is>
      </c>
      <c r="H287" t="inlineStr">
        <is>
          <t>K20</t>
        </is>
      </c>
      <c r="I287" t="inlineStr">
        <is>
          <t>A12</t>
        </is>
      </c>
      <c r="J287">
        <f>A02+K1.B1-K21:A12</f>
        <v/>
      </c>
      <c r="K287" t="inlineStr">
        <is>
          <t>A02</t>
        </is>
      </c>
      <c r="L287" t="inlineStr">
        <is>
          <t>K1.B1</t>
        </is>
      </c>
      <c r="M287" t="inlineStr">
        <is>
          <t>K21</t>
        </is>
      </c>
      <c r="N287" t="inlineStr">
        <is>
          <t>A12</t>
        </is>
      </c>
    </row>
    <row r="288">
      <c r="A288" t="n">
        <v>287</v>
      </c>
      <c r="B288" t="inlineStr">
        <is>
          <t>287</t>
        </is>
      </c>
      <c r="C288" t="inlineStr">
        <is>
          <t>BU</t>
        </is>
      </c>
      <c r="D288" t="inlineStr">
        <is>
          <t>BU</t>
        </is>
      </c>
      <c r="E288">
        <f>A02+K1.B1-A3:9</f>
        <v/>
      </c>
      <c r="F288" t="inlineStr">
        <is>
          <t>A02</t>
        </is>
      </c>
      <c r="G288" t="inlineStr">
        <is>
          <t>K1.B1</t>
        </is>
      </c>
      <c r="H288" t="inlineStr">
        <is>
          <t>A3</t>
        </is>
      </c>
      <c r="I288" t="inlineStr">
        <is>
          <t>9</t>
        </is>
      </c>
      <c r="J288">
        <f>A02+K1.B1-K21:A12</f>
        <v/>
      </c>
      <c r="K288" t="inlineStr">
        <is>
          <t>A02</t>
        </is>
      </c>
      <c r="L288" t="inlineStr">
        <is>
          <t>K1.B1</t>
        </is>
      </c>
      <c r="M288" t="inlineStr">
        <is>
          <t>K21</t>
        </is>
      </c>
      <c r="N288" t="inlineStr">
        <is>
          <t>A12</t>
        </is>
      </c>
    </row>
    <row r="289">
      <c r="A289" t="n">
        <v>288</v>
      </c>
      <c r="B289" t="inlineStr">
        <is>
          <t>288</t>
        </is>
      </c>
      <c r="C289" t="inlineStr">
        <is>
          <t>BU</t>
        </is>
      </c>
      <c r="D289" t="inlineStr">
        <is>
          <t>BU</t>
        </is>
      </c>
      <c r="E289">
        <f>A02+K1.B1-W5(-P1):P1:1</f>
        <v/>
      </c>
      <c r="F289" t="inlineStr">
        <is>
          <t>A02</t>
        </is>
      </c>
      <c r="G289" t="inlineStr">
        <is>
          <t>K1.B1</t>
        </is>
      </c>
      <c r="H289" t="inlineStr">
        <is>
          <t>W5(-P1)</t>
        </is>
      </c>
      <c r="I289" t="inlineStr">
        <is>
          <t>P1:1</t>
        </is>
      </c>
      <c r="J289">
        <f>A02+K1.B1-K19:23</f>
        <v/>
      </c>
      <c r="K289" t="inlineStr">
        <is>
          <t>A02</t>
        </is>
      </c>
      <c r="L289" t="inlineStr">
        <is>
          <t>K1.B1</t>
        </is>
      </c>
      <c r="M289" t="inlineStr">
        <is>
          <t>K19</t>
        </is>
      </c>
      <c r="N289" t="inlineStr">
        <is>
          <t>23</t>
        </is>
      </c>
    </row>
    <row r="290">
      <c r="A290" t="n">
        <v>289</v>
      </c>
      <c r="B290" t="inlineStr">
        <is>
          <t>289</t>
        </is>
      </c>
      <c r="C290" t="inlineStr">
        <is>
          <t>BU</t>
        </is>
      </c>
      <c r="D290" t="inlineStr">
        <is>
          <t>BU</t>
        </is>
      </c>
      <c r="E290">
        <f>A02+K1.B1-K21:A2</f>
        <v/>
      </c>
      <c r="F290" t="inlineStr">
        <is>
          <t>A02</t>
        </is>
      </c>
      <c r="G290" t="inlineStr">
        <is>
          <t>K1.B1</t>
        </is>
      </c>
      <c r="H290" t="inlineStr">
        <is>
          <t>K21</t>
        </is>
      </c>
      <c r="I290" t="inlineStr">
        <is>
          <t>A2</t>
        </is>
      </c>
      <c r="J290">
        <f>A02+K1.B1-W5(-P2):P2:1</f>
        <v/>
      </c>
      <c r="K290" t="inlineStr">
        <is>
          <t>A02</t>
        </is>
      </c>
      <c r="L290" t="inlineStr">
        <is>
          <t>K1.B1</t>
        </is>
      </c>
      <c r="M290" t="inlineStr">
        <is>
          <t>W5(-P2)</t>
        </is>
      </c>
      <c r="N290" t="inlineStr">
        <is>
          <t>P2:1</t>
        </is>
      </c>
    </row>
    <row r="291">
      <c r="A291" t="n">
        <v>290</v>
      </c>
      <c r="B291" t="inlineStr">
        <is>
          <t>290</t>
        </is>
      </c>
      <c r="C291" t="inlineStr">
        <is>
          <t>nan</t>
        </is>
      </c>
      <c r="D291" t="inlineStr">
        <is>
          <t>nan</t>
        </is>
      </c>
      <c r="E291">
        <f>A02+K1.B1-K21</f>
        <v/>
      </c>
      <c r="F291" t="inlineStr">
        <is>
          <t>A02</t>
        </is>
      </c>
      <c r="G291" t="inlineStr">
        <is>
          <t>K1.B1</t>
        </is>
      </c>
      <c r="H291" t="inlineStr">
        <is>
          <t>K21</t>
        </is>
      </c>
      <c r="I291" t="inlineStr"/>
      <c r="J291">
        <f>A02+K1.B1-K21</f>
        <v/>
      </c>
      <c r="K291" t="inlineStr">
        <is>
          <t>A02</t>
        </is>
      </c>
      <c r="L291" t="inlineStr">
        <is>
          <t>K1.B1</t>
        </is>
      </c>
      <c r="M291" t="inlineStr">
        <is>
          <t>K21</t>
        </is>
      </c>
      <c r="N291" t="inlineStr"/>
    </row>
    <row r="292">
      <c r="A292" t="n">
        <v>291</v>
      </c>
      <c r="B292" t="inlineStr">
        <is>
          <t>291</t>
        </is>
      </c>
      <c r="C292" t="inlineStr">
        <is>
          <t>BU</t>
        </is>
      </c>
      <c r="D292" t="inlineStr">
        <is>
          <t>BU</t>
        </is>
      </c>
      <c r="E292">
        <f>A02+K1.B1-W5(-P2):P2:2</f>
        <v/>
      </c>
      <c r="F292" t="inlineStr">
        <is>
          <t>A02</t>
        </is>
      </c>
      <c r="G292" t="inlineStr">
        <is>
          <t>K1.B1</t>
        </is>
      </c>
      <c r="H292" t="inlineStr">
        <is>
          <t>W5(-P2)</t>
        </is>
      </c>
      <c r="I292" t="inlineStr">
        <is>
          <t>P2:2</t>
        </is>
      </c>
      <c r="J292">
        <f>A02+K1.B1-K22:A2</f>
        <v/>
      </c>
      <c r="K292" t="inlineStr">
        <is>
          <t>A02</t>
        </is>
      </c>
      <c r="L292" t="inlineStr">
        <is>
          <t>K1.B1</t>
        </is>
      </c>
      <c r="M292" t="inlineStr">
        <is>
          <t>K22</t>
        </is>
      </c>
      <c r="N292" t="inlineStr">
        <is>
          <t>A2</t>
        </is>
      </c>
    </row>
    <row r="293">
      <c r="A293" t="n">
        <v>292</v>
      </c>
      <c r="B293" t="inlineStr">
        <is>
          <t>292</t>
        </is>
      </c>
      <c r="C293" t="inlineStr">
        <is>
          <t>nan</t>
        </is>
      </c>
      <c r="D293" t="inlineStr">
        <is>
          <t>nan</t>
        </is>
      </c>
      <c r="E293">
        <f>A02+K1.B1-K22</f>
        <v/>
      </c>
      <c r="F293" t="inlineStr">
        <is>
          <t>A02</t>
        </is>
      </c>
      <c r="G293" t="inlineStr">
        <is>
          <t>K1.B1</t>
        </is>
      </c>
      <c r="H293" t="inlineStr">
        <is>
          <t>K22</t>
        </is>
      </c>
      <c r="I293" t="inlineStr"/>
      <c r="J293">
        <f>A02+K1.B1-K22</f>
        <v/>
      </c>
      <c r="K293" t="inlineStr">
        <is>
          <t>A02</t>
        </is>
      </c>
      <c r="L293" t="inlineStr">
        <is>
          <t>K1.B1</t>
        </is>
      </c>
      <c r="M293" t="inlineStr">
        <is>
          <t>K22</t>
        </is>
      </c>
      <c r="N293" t="inlineStr"/>
    </row>
    <row r="294">
      <c r="A294" t="n">
        <v>293</v>
      </c>
      <c r="B294" t="inlineStr">
        <is>
          <t>293</t>
        </is>
      </c>
      <c r="C294" t="inlineStr">
        <is>
          <t>BU</t>
        </is>
      </c>
      <c r="D294" t="inlineStr">
        <is>
          <t>BU</t>
        </is>
      </c>
      <c r="E294">
        <f>A01+K1.H2-K1:22</f>
        <v/>
      </c>
      <c r="F294" t="inlineStr">
        <is>
          <t>A01</t>
        </is>
      </c>
      <c r="G294" t="inlineStr">
        <is>
          <t>K1.H2</t>
        </is>
      </c>
      <c r="H294" t="inlineStr">
        <is>
          <t>K1</t>
        </is>
      </c>
      <c r="I294" t="inlineStr">
        <is>
          <t>22</t>
        </is>
      </c>
      <c r="J294">
        <f>A02+K1.B1-K22:A11</f>
        <v/>
      </c>
      <c r="K294" t="inlineStr">
        <is>
          <t>A02</t>
        </is>
      </c>
      <c r="L294" t="inlineStr">
        <is>
          <t>K1.B1</t>
        </is>
      </c>
      <c r="M294" t="inlineStr">
        <is>
          <t>K22</t>
        </is>
      </c>
      <c r="N294" t="inlineStr">
        <is>
          <t>A11</t>
        </is>
      </c>
    </row>
    <row r="295">
      <c r="A295" t="n">
        <v>294</v>
      </c>
      <c r="B295" t="inlineStr">
        <is>
          <t>294</t>
        </is>
      </c>
      <c r="C295" t="inlineStr">
        <is>
          <t>BU</t>
        </is>
      </c>
      <c r="D295" t="inlineStr">
        <is>
          <t>BU</t>
        </is>
      </c>
      <c r="E295">
        <f>A02+K1.B1-W5(-P1):P1</f>
        <v/>
      </c>
      <c r="F295" t="inlineStr">
        <is>
          <t>A02</t>
        </is>
      </c>
      <c r="G295" t="inlineStr">
        <is>
          <t>K1.B1</t>
        </is>
      </c>
      <c r="H295" t="inlineStr">
        <is>
          <t>W5(-P1)</t>
        </is>
      </c>
      <c r="I295" t="inlineStr">
        <is>
          <t>P1</t>
        </is>
      </c>
      <c r="J295">
        <f>A02+K1.B1-X20-X20.3F:15</f>
        <v/>
      </c>
      <c r="K295" t="inlineStr">
        <is>
          <t>A02</t>
        </is>
      </c>
      <c r="L295" t="inlineStr">
        <is>
          <t>K1.B1</t>
        </is>
      </c>
      <c r="M295" t="inlineStr">
        <is>
          <t>X20-X20.3F</t>
        </is>
      </c>
      <c r="N295" t="inlineStr">
        <is>
          <t>15</t>
        </is>
      </c>
    </row>
    <row r="296">
      <c r="A296" t="n">
        <v>295</v>
      </c>
      <c r="B296" t="inlineStr">
        <is>
          <t>295</t>
        </is>
      </c>
      <c r="C296" t="inlineStr">
        <is>
          <t>BU</t>
        </is>
      </c>
      <c r="D296" t="inlineStr">
        <is>
          <t>BU</t>
        </is>
      </c>
      <c r="E296">
        <f>A01+K1.H2-K1:21</f>
        <v/>
      </c>
      <c r="F296" t="inlineStr">
        <is>
          <t>A01</t>
        </is>
      </c>
      <c r="G296" t="inlineStr">
        <is>
          <t>K1.H2</t>
        </is>
      </c>
      <c r="H296" t="inlineStr">
        <is>
          <t>K1</t>
        </is>
      </c>
      <c r="I296" t="inlineStr">
        <is>
          <t>21</t>
        </is>
      </c>
      <c r="J296">
        <f>A02+K1.B1-K22:A12</f>
        <v/>
      </c>
      <c r="K296" t="inlineStr">
        <is>
          <t>A02</t>
        </is>
      </c>
      <c r="L296" t="inlineStr">
        <is>
          <t>K1.B1</t>
        </is>
      </c>
      <c r="M296" t="inlineStr">
        <is>
          <t>K22</t>
        </is>
      </c>
      <c r="N296" t="inlineStr">
        <is>
          <t>A12</t>
        </is>
      </c>
    </row>
    <row r="297">
      <c r="A297" t="n">
        <v>296</v>
      </c>
      <c r="B297" t="inlineStr">
        <is>
          <t>296</t>
        </is>
      </c>
      <c r="C297" t="inlineStr">
        <is>
          <t>BU</t>
        </is>
      </c>
      <c r="D297" t="inlineStr">
        <is>
          <t>BU</t>
        </is>
      </c>
      <c r="E297">
        <f>A01+K1.H2-K1:21</f>
        <v/>
      </c>
      <c r="F297" t="inlineStr">
        <is>
          <t>A01</t>
        </is>
      </c>
      <c r="G297" t="inlineStr">
        <is>
          <t>K1.H2</t>
        </is>
      </c>
      <c r="H297" t="inlineStr">
        <is>
          <t>K1</t>
        </is>
      </c>
      <c r="I297" t="inlineStr">
        <is>
          <t>21</t>
        </is>
      </c>
      <c r="J297">
        <f>A02+K1.B1-X20-X20.3F:14</f>
        <v/>
      </c>
      <c r="K297" t="inlineStr">
        <is>
          <t>A02</t>
        </is>
      </c>
      <c r="L297" t="inlineStr">
        <is>
          <t>K1.B1</t>
        </is>
      </c>
      <c r="M297" t="inlineStr">
        <is>
          <t>X20-X20.3F</t>
        </is>
      </c>
      <c r="N297" t="inlineStr">
        <is>
          <t>14</t>
        </is>
      </c>
    </row>
    <row r="298">
      <c r="A298" t="n">
        <v>297</v>
      </c>
      <c r="B298" t="inlineStr">
        <is>
          <t>297</t>
        </is>
      </c>
      <c r="C298" t="inlineStr">
        <is>
          <t>BU</t>
        </is>
      </c>
      <c r="D298" t="inlineStr">
        <is>
          <t>BU</t>
        </is>
      </c>
      <c r="E298">
        <f>A02+K1.B1-K22:54</f>
        <v/>
      </c>
      <c r="F298" t="inlineStr">
        <is>
          <t>A02</t>
        </is>
      </c>
      <c r="G298" t="inlineStr">
        <is>
          <t>K1.B1</t>
        </is>
      </c>
      <c r="H298" t="inlineStr">
        <is>
          <t>K22</t>
        </is>
      </c>
      <c r="I298" t="inlineStr">
        <is>
          <t>54</t>
        </is>
      </c>
      <c r="J298">
        <f>A02+K1.B1-A3:10</f>
        <v/>
      </c>
      <c r="K298" t="inlineStr">
        <is>
          <t>A02</t>
        </is>
      </c>
      <c r="L298" t="inlineStr">
        <is>
          <t>K1.B1</t>
        </is>
      </c>
      <c r="M298" t="inlineStr">
        <is>
          <t>A3</t>
        </is>
      </c>
      <c r="N298" t="inlineStr">
        <is>
          <t>10</t>
        </is>
      </c>
    </row>
    <row r="299">
      <c r="A299" t="n">
        <v>298</v>
      </c>
      <c r="B299" t="inlineStr">
        <is>
          <t>298</t>
        </is>
      </c>
      <c r="C299" t="inlineStr">
        <is>
          <t>BU</t>
        </is>
      </c>
      <c r="D299" t="inlineStr">
        <is>
          <t>BU</t>
        </is>
      </c>
      <c r="E299">
        <f>A02+K1.B1-W5(-P1):P1:1</f>
        <v/>
      </c>
      <c r="F299" t="inlineStr">
        <is>
          <t>A02</t>
        </is>
      </c>
      <c r="G299" t="inlineStr">
        <is>
          <t>K1.B1</t>
        </is>
      </c>
      <c r="H299" t="inlineStr">
        <is>
          <t>W5(-P1)</t>
        </is>
      </c>
      <c r="I299" t="inlineStr">
        <is>
          <t>P1:1</t>
        </is>
      </c>
      <c r="J299">
        <f>A02+K1.B1-K22:53</f>
        <v/>
      </c>
      <c r="K299" t="inlineStr">
        <is>
          <t>A02</t>
        </is>
      </c>
      <c r="L299" t="inlineStr">
        <is>
          <t>K1.B1</t>
        </is>
      </c>
      <c r="M299" t="inlineStr">
        <is>
          <t>K22</t>
        </is>
      </c>
      <c r="N299" t="inlineStr">
        <is>
          <t>53</t>
        </is>
      </c>
    </row>
    <row r="300">
      <c r="A300" t="n">
        <v>299</v>
      </c>
      <c r="B300" t="inlineStr">
        <is>
          <t>299</t>
        </is>
      </c>
      <c r="C300" t="inlineStr">
        <is>
          <t>1</t>
        </is>
      </c>
      <c r="D300" t="inlineStr">
        <is>
          <t>1</t>
        </is>
      </c>
      <c r="E300">
        <f>A02+K1.B1-X9:17:4</f>
        <v/>
      </c>
      <c r="F300" t="inlineStr">
        <is>
          <t>A02</t>
        </is>
      </c>
      <c r="G300" t="inlineStr">
        <is>
          <t>K1.B1</t>
        </is>
      </c>
      <c r="H300" t="inlineStr">
        <is>
          <t>X9</t>
        </is>
      </c>
      <c r="I300" t="inlineStr">
        <is>
          <t>17:4</t>
        </is>
      </c>
      <c r="J300">
        <f>A02+K1.G2-H1:0</f>
        <v/>
      </c>
      <c r="K300" t="inlineStr">
        <is>
          <t>A02</t>
        </is>
      </c>
      <c r="L300" t="inlineStr">
        <is>
          <t>K1.G2</t>
        </is>
      </c>
      <c r="M300" t="inlineStr">
        <is>
          <t>H1</t>
        </is>
      </c>
      <c r="N300" t="inlineStr">
        <is>
          <t>0</t>
        </is>
      </c>
    </row>
    <row r="301">
      <c r="A301" t="n">
        <v>300</v>
      </c>
      <c r="B301" t="inlineStr">
        <is>
          <t>300</t>
        </is>
      </c>
      <c r="C301" t="inlineStr">
        <is>
          <t>BU</t>
        </is>
      </c>
      <c r="D301" t="inlineStr">
        <is>
          <t>BU</t>
        </is>
      </c>
      <c r="E301">
        <f>A02+K1.B1-W5(-P2):P2:1</f>
        <v/>
      </c>
      <c r="F301" t="inlineStr">
        <is>
          <t>A02</t>
        </is>
      </c>
      <c r="G301" t="inlineStr">
        <is>
          <t>K1.B1</t>
        </is>
      </c>
      <c r="H301" t="inlineStr">
        <is>
          <t>W5(-P2)</t>
        </is>
      </c>
      <c r="I301" t="inlineStr">
        <is>
          <t>P2:1</t>
        </is>
      </c>
      <c r="J301">
        <f>A02+K1.B1-X9:17:3</f>
        <v/>
      </c>
      <c r="K301" t="inlineStr">
        <is>
          <t>A02</t>
        </is>
      </c>
      <c r="L301" t="inlineStr">
        <is>
          <t>K1.B1</t>
        </is>
      </c>
      <c r="M301" t="inlineStr">
        <is>
          <t>X9</t>
        </is>
      </c>
      <c r="N301" t="inlineStr">
        <is>
          <t>17:3</t>
        </is>
      </c>
    </row>
    <row r="302">
      <c r="A302" t="n">
        <v>301</v>
      </c>
      <c r="B302" t="inlineStr">
        <is>
          <t>301</t>
        </is>
      </c>
      <c r="C302" t="inlineStr">
        <is>
          <t>2</t>
        </is>
      </c>
      <c r="D302" t="inlineStr">
        <is>
          <t>2</t>
        </is>
      </c>
      <c r="E302">
        <f>A02+K1.B1-X9:18:5</f>
        <v/>
      </c>
      <c r="F302" t="inlineStr">
        <is>
          <t>A02</t>
        </is>
      </c>
      <c r="G302" t="inlineStr">
        <is>
          <t>K1.B1</t>
        </is>
      </c>
      <c r="H302" t="inlineStr">
        <is>
          <t>X9</t>
        </is>
      </c>
      <c r="I302" t="inlineStr">
        <is>
          <t>18:5</t>
        </is>
      </c>
      <c r="J302">
        <f>A02+K1.G2-H1:1</f>
        <v/>
      </c>
      <c r="K302" t="inlineStr">
        <is>
          <t>A02</t>
        </is>
      </c>
      <c r="L302" t="inlineStr">
        <is>
          <t>K1.G2</t>
        </is>
      </c>
      <c r="M302" t="inlineStr">
        <is>
          <t>H1</t>
        </is>
      </c>
      <c r="N302" t="inlineStr">
        <is>
          <t>1</t>
        </is>
      </c>
    </row>
    <row r="303">
      <c r="A303" t="n">
        <v>302</v>
      </c>
      <c r="B303" t="inlineStr">
        <is>
          <t>302</t>
        </is>
      </c>
      <c r="C303" t="inlineStr">
        <is>
          <t>BU</t>
        </is>
      </c>
      <c r="D303" t="inlineStr">
        <is>
          <t>BU</t>
        </is>
      </c>
      <c r="E303">
        <f>A02+K1.B1-A2:5</f>
        <v/>
      </c>
      <c r="F303" t="inlineStr">
        <is>
          <t>A02</t>
        </is>
      </c>
      <c r="G303" t="inlineStr">
        <is>
          <t>K1.B1</t>
        </is>
      </c>
      <c r="H303" t="inlineStr">
        <is>
          <t>A2</t>
        </is>
      </c>
      <c r="I303" t="inlineStr">
        <is>
          <t>5</t>
        </is>
      </c>
      <c r="J303">
        <f>A02+K1.B1-X9:18:2</f>
        <v/>
      </c>
      <c r="K303" t="inlineStr">
        <is>
          <t>A02</t>
        </is>
      </c>
      <c r="L303" t="inlineStr">
        <is>
          <t>K1.B1</t>
        </is>
      </c>
      <c r="M303" t="inlineStr">
        <is>
          <t>X9</t>
        </is>
      </c>
      <c r="N303" t="inlineStr">
        <is>
          <t>18:2</t>
        </is>
      </c>
    </row>
    <row r="304">
      <c r="A304" t="n">
        <v>303</v>
      </c>
      <c r="B304" t="inlineStr">
        <is>
          <t>303</t>
        </is>
      </c>
      <c r="C304" t="inlineStr">
        <is>
          <t>3</t>
        </is>
      </c>
      <c r="D304" t="inlineStr">
        <is>
          <t>3</t>
        </is>
      </c>
      <c r="E304">
        <f>A02+K1.B1-X9:19:4</f>
        <v/>
      </c>
      <c r="F304" t="inlineStr">
        <is>
          <t>A02</t>
        </is>
      </c>
      <c r="G304" t="inlineStr">
        <is>
          <t>K1.B1</t>
        </is>
      </c>
      <c r="H304" t="inlineStr">
        <is>
          <t>X9</t>
        </is>
      </c>
      <c r="I304" t="inlineStr">
        <is>
          <t>19:4</t>
        </is>
      </c>
      <c r="J304">
        <f>A02+K1.G2-H1:2</f>
        <v/>
      </c>
      <c r="K304" t="inlineStr">
        <is>
          <t>A02</t>
        </is>
      </c>
      <c r="L304" t="inlineStr">
        <is>
          <t>K1.G2</t>
        </is>
      </c>
      <c r="M304" t="inlineStr">
        <is>
          <t>H1</t>
        </is>
      </c>
      <c r="N304" t="inlineStr">
        <is>
          <t>2</t>
        </is>
      </c>
    </row>
    <row r="305">
      <c r="A305" t="n">
        <v>304</v>
      </c>
      <c r="B305" t="inlineStr">
        <is>
          <t>304</t>
        </is>
      </c>
      <c r="C305" t="inlineStr">
        <is>
          <t>BU</t>
        </is>
      </c>
      <c r="D305" t="inlineStr">
        <is>
          <t>BU</t>
        </is>
      </c>
      <c r="E305">
        <f>A02+K1.B1-A2:6</f>
        <v/>
      </c>
      <c r="F305" t="inlineStr">
        <is>
          <t>A02</t>
        </is>
      </c>
      <c r="G305" t="inlineStr">
        <is>
          <t>K1.B1</t>
        </is>
      </c>
      <c r="H305" t="inlineStr">
        <is>
          <t>A2</t>
        </is>
      </c>
      <c r="I305" t="inlineStr">
        <is>
          <t>6</t>
        </is>
      </c>
      <c r="J305">
        <f>A02+K1.B1-X9:19:3</f>
        <v/>
      </c>
      <c r="K305" t="inlineStr">
        <is>
          <t>A02</t>
        </is>
      </c>
      <c r="L305" t="inlineStr">
        <is>
          <t>K1.B1</t>
        </is>
      </c>
      <c r="M305" t="inlineStr">
        <is>
          <t>X9</t>
        </is>
      </c>
      <c r="N305" t="inlineStr">
        <is>
          <t>19:3</t>
        </is>
      </c>
    </row>
    <row r="306">
      <c r="A306" t="n">
        <v>305</v>
      </c>
      <c r="B306" t="inlineStr">
        <is>
          <t>305</t>
        </is>
      </c>
      <c r="C306" t="inlineStr">
        <is>
          <t>4</t>
        </is>
      </c>
      <c r="D306" t="inlineStr">
        <is>
          <t>4</t>
        </is>
      </c>
      <c r="E306">
        <f>A02+K1.B1-X9:20:5</f>
        <v/>
      </c>
      <c r="F306" t="inlineStr">
        <is>
          <t>A02</t>
        </is>
      </c>
      <c r="G306" t="inlineStr">
        <is>
          <t>K1.B1</t>
        </is>
      </c>
      <c r="H306" t="inlineStr">
        <is>
          <t>X9</t>
        </is>
      </c>
      <c r="I306" t="inlineStr">
        <is>
          <t>20:5</t>
        </is>
      </c>
      <c r="J306">
        <f>A02+K1.G2-H1:3</f>
        <v/>
      </c>
      <c r="K306" t="inlineStr">
        <is>
          <t>A02</t>
        </is>
      </c>
      <c r="L306" t="inlineStr">
        <is>
          <t>K1.G2</t>
        </is>
      </c>
      <c r="M306" t="inlineStr">
        <is>
          <t>H1</t>
        </is>
      </c>
      <c r="N306" t="inlineStr">
        <is>
          <t>3</t>
        </is>
      </c>
    </row>
    <row r="307">
      <c r="A307" t="n">
        <v>306</v>
      </c>
      <c r="B307" t="inlineStr">
        <is>
          <t>306</t>
        </is>
      </c>
      <c r="C307" t="inlineStr">
        <is>
          <t>BU</t>
        </is>
      </c>
      <c r="D307" t="inlineStr">
        <is>
          <t>BU</t>
        </is>
      </c>
      <c r="E307">
        <f>A02+K1.B1-A2:7</f>
        <v/>
      </c>
      <c r="F307" t="inlineStr">
        <is>
          <t>A02</t>
        </is>
      </c>
      <c r="G307" t="inlineStr">
        <is>
          <t>K1.B1</t>
        </is>
      </c>
      <c r="H307" t="inlineStr">
        <is>
          <t>A2</t>
        </is>
      </c>
      <c r="I307" t="inlineStr">
        <is>
          <t>7</t>
        </is>
      </c>
      <c r="J307">
        <f>A02+K1.B1-X9:20:2</f>
        <v/>
      </c>
      <c r="K307" t="inlineStr">
        <is>
          <t>A02</t>
        </is>
      </c>
      <c r="L307" t="inlineStr">
        <is>
          <t>K1.B1</t>
        </is>
      </c>
      <c r="M307" t="inlineStr">
        <is>
          <t>X9</t>
        </is>
      </c>
      <c r="N307" t="inlineStr">
        <is>
          <t>20:2</t>
        </is>
      </c>
    </row>
    <row r="308">
      <c r="A308" t="n">
        <v>307</v>
      </c>
      <c r="B308" t="inlineStr">
        <is>
          <t>307</t>
        </is>
      </c>
      <c r="C308" t="inlineStr">
        <is>
          <t>5</t>
        </is>
      </c>
      <c r="D308" t="inlineStr">
        <is>
          <t>5</t>
        </is>
      </c>
      <c r="E308">
        <f>A02+K1.B1-X9:21:4</f>
        <v/>
      </c>
      <c r="F308" t="inlineStr">
        <is>
          <t>A02</t>
        </is>
      </c>
      <c r="G308" t="inlineStr">
        <is>
          <t>K1.B1</t>
        </is>
      </c>
      <c r="H308" t="inlineStr">
        <is>
          <t>X9</t>
        </is>
      </c>
      <c r="I308" t="inlineStr">
        <is>
          <t>21:4</t>
        </is>
      </c>
      <c r="J308">
        <f>A02+K1.G2-H1:4</f>
        <v/>
      </c>
      <c r="K308" t="inlineStr">
        <is>
          <t>A02</t>
        </is>
      </c>
      <c r="L308" t="inlineStr">
        <is>
          <t>K1.G2</t>
        </is>
      </c>
      <c r="M308" t="inlineStr">
        <is>
          <t>H1</t>
        </is>
      </c>
      <c r="N308" t="inlineStr">
        <is>
          <t>4</t>
        </is>
      </c>
    </row>
    <row r="309">
      <c r="A309" t="n">
        <v>308</v>
      </c>
      <c r="B309" t="inlineStr">
        <is>
          <t>308</t>
        </is>
      </c>
      <c r="C309" t="inlineStr">
        <is>
          <t>BU</t>
        </is>
      </c>
      <c r="D309" t="inlineStr">
        <is>
          <t>BU</t>
        </is>
      </c>
      <c r="E309">
        <f>A02+K1.B1-A2:8</f>
        <v/>
      </c>
      <c r="F309" t="inlineStr">
        <is>
          <t>A02</t>
        </is>
      </c>
      <c r="G309" t="inlineStr">
        <is>
          <t>K1.B1</t>
        </is>
      </c>
      <c r="H309" t="inlineStr">
        <is>
          <t>A2</t>
        </is>
      </c>
      <c r="I309" t="inlineStr">
        <is>
          <t>8</t>
        </is>
      </c>
      <c r="J309">
        <f>A02+K1.B1-X9:21:3</f>
        <v/>
      </c>
      <c r="K309" t="inlineStr">
        <is>
          <t>A02</t>
        </is>
      </c>
      <c r="L309" t="inlineStr">
        <is>
          <t>K1.B1</t>
        </is>
      </c>
      <c r="M309" t="inlineStr">
        <is>
          <t>X9</t>
        </is>
      </c>
      <c r="N309" t="inlineStr">
        <is>
          <t>21:3</t>
        </is>
      </c>
    </row>
    <row r="310">
      <c r="A310" t="n">
        <v>309</v>
      </c>
      <c r="B310" t="inlineStr">
        <is>
          <t>309</t>
        </is>
      </c>
      <c r="C310" t="inlineStr">
        <is>
          <t>GNYE</t>
        </is>
      </c>
      <c r="D310" t="inlineStr">
        <is>
          <t>GNYE</t>
        </is>
      </c>
      <c r="E310">
        <f>A02+K1.B1-X9:PE:1</f>
        <v/>
      </c>
      <c r="F310" t="inlineStr">
        <is>
          <t>A02</t>
        </is>
      </c>
      <c r="G310" t="inlineStr">
        <is>
          <t>K1.B1</t>
        </is>
      </c>
      <c r="H310" t="inlineStr">
        <is>
          <t>X9</t>
        </is>
      </c>
      <c r="I310" t="inlineStr">
        <is>
          <t>PE:1</t>
        </is>
      </c>
      <c r="J310">
        <f>A02+K1.G2-H1:PE</f>
        <v/>
      </c>
      <c r="K310" t="inlineStr">
        <is>
          <t>A02</t>
        </is>
      </c>
      <c r="L310" t="inlineStr">
        <is>
          <t>K1.G2</t>
        </is>
      </c>
      <c r="M310" t="inlineStr">
        <is>
          <t>H1</t>
        </is>
      </c>
      <c r="N310" t="inlineStr">
        <is>
          <t>PE</t>
        </is>
      </c>
    </row>
    <row r="311">
      <c r="A311" t="n">
        <v>310</v>
      </c>
      <c r="B311" t="inlineStr">
        <is>
          <t>310</t>
        </is>
      </c>
      <c r="C311" t="inlineStr">
        <is>
          <t>BU</t>
        </is>
      </c>
      <c r="D311" t="inlineStr">
        <is>
          <t>BU</t>
        </is>
      </c>
      <c r="E311">
        <f>A02+K1.B1-V1(0):1</f>
        <v/>
      </c>
      <c r="F311" t="inlineStr">
        <is>
          <t>A02</t>
        </is>
      </c>
      <c r="G311" t="inlineStr">
        <is>
          <t>K1.B1</t>
        </is>
      </c>
      <c r="H311" t="inlineStr">
        <is>
          <t>V1(0)</t>
        </is>
      </c>
      <c r="I311" t="inlineStr">
        <is>
          <t>1</t>
        </is>
      </c>
      <c r="J311">
        <f>A02+K1.B1-V1:1.1</f>
        <v/>
      </c>
      <c r="K311" t="inlineStr">
        <is>
          <t>A02</t>
        </is>
      </c>
      <c r="L311" t="inlineStr">
        <is>
          <t>K1.B1</t>
        </is>
      </c>
      <c r="M311" t="inlineStr">
        <is>
          <t>V1</t>
        </is>
      </c>
      <c r="N311" t="inlineStr">
        <is>
          <t>1.1</t>
        </is>
      </c>
    </row>
    <row r="312">
      <c r="A312" t="n">
        <v>311</v>
      </c>
      <c r="B312" t="inlineStr">
        <is>
          <t>311</t>
        </is>
      </c>
      <c r="C312" t="inlineStr">
        <is>
          <t>BU</t>
        </is>
      </c>
      <c r="D312" t="inlineStr">
        <is>
          <t>BU</t>
        </is>
      </c>
      <c r="E312">
        <f>A02+K1.B1-V1:2.1</f>
        <v/>
      </c>
      <c r="F312" t="inlineStr">
        <is>
          <t>A02</t>
        </is>
      </c>
      <c r="G312" t="inlineStr">
        <is>
          <t>K1.B1</t>
        </is>
      </c>
      <c r="H312" t="inlineStr">
        <is>
          <t>V1</t>
        </is>
      </c>
      <c r="I312" t="inlineStr">
        <is>
          <t>2.1</t>
        </is>
      </c>
      <c r="J312">
        <f>A02+K1.B1-W5(-P1):P1:1</f>
        <v/>
      </c>
      <c r="K312" t="inlineStr">
        <is>
          <t>A02</t>
        </is>
      </c>
      <c r="L312" t="inlineStr">
        <is>
          <t>K1.B1</t>
        </is>
      </c>
      <c r="M312" t="inlineStr">
        <is>
          <t>W5(-P1)</t>
        </is>
      </c>
      <c r="N312" t="inlineStr">
        <is>
          <t>P1:1</t>
        </is>
      </c>
    </row>
    <row r="313">
      <c r="A313" t="n">
        <v>312</v>
      </c>
      <c r="B313" t="inlineStr">
        <is>
          <t>312</t>
        </is>
      </c>
      <c r="C313" t="inlineStr">
        <is>
          <t>BU</t>
        </is>
      </c>
      <c r="D313" t="inlineStr">
        <is>
          <t>BU</t>
        </is>
      </c>
      <c r="E313">
        <f>A02+K1.H1-W6(-P2):P2:2</f>
        <v/>
      </c>
      <c r="F313" t="inlineStr">
        <is>
          <t>A02</t>
        </is>
      </c>
      <c r="G313" t="inlineStr">
        <is>
          <t>K1.H1</t>
        </is>
      </c>
      <c r="H313" t="inlineStr">
        <is>
          <t>W6(-P2)</t>
        </is>
      </c>
      <c r="I313" t="inlineStr">
        <is>
          <t>P2:2</t>
        </is>
      </c>
      <c r="J313">
        <f>A02+K1.B1-V1:3.1</f>
        <v/>
      </c>
      <c r="K313" t="inlineStr">
        <is>
          <t>A02</t>
        </is>
      </c>
      <c r="L313" t="inlineStr">
        <is>
          <t>K1.B1</t>
        </is>
      </c>
      <c r="M313" t="inlineStr">
        <is>
          <t>V1</t>
        </is>
      </c>
      <c r="N313" t="inlineStr">
        <is>
          <t>3.1</t>
        </is>
      </c>
    </row>
    <row r="314">
      <c r="A314" t="n">
        <v>313</v>
      </c>
      <c r="B314" t="inlineStr">
        <is>
          <t>313</t>
        </is>
      </c>
      <c r="C314" t="inlineStr">
        <is>
          <t>BU</t>
        </is>
      </c>
      <c r="D314" t="inlineStr">
        <is>
          <t>BU</t>
        </is>
      </c>
      <c r="E314">
        <f>A02+K1.B1-W5(-P2):P2:1</f>
        <v/>
      </c>
      <c r="F314" t="inlineStr">
        <is>
          <t>A02</t>
        </is>
      </c>
      <c r="G314" t="inlineStr">
        <is>
          <t>K1.B1</t>
        </is>
      </c>
      <c r="H314" t="inlineStr">
        <is>
          <t>W5(-P2)</t>
        </is>
      </c>
      <c r="I314" t="inlineStr">
        <is>
          <t>P2:1</t>
        </is>
      </c>
      <c r="J314">
        <f>A02+K1.H1-W6(-P2):P2:2</f>
        <v/>
      </c>
      <c r="K314" t="inlineStr">
        <is>
          <t>A02</t>
        </is>
      </c>
      <c r="L314" t="inlineStr">
        <is>
          <t>K1.H1</t>
        </is>
      </c>
      <c r="M314" t="inlineStr">
        <is>
          <t>W6(-P2)</t>
        </is>
      </c>
      <c r="N314" t="inlineStr">
        <is>
          <t>P2:2</t>
        </is>
      </c>
    </row>
    <row r="315">
      <c r="A315" t="n">
        <v>314</v>
      </c>
      <c r="B315" t="inlineStr">
        <is>
          <t>314</t>
        </is>
      </c>
      <c r="C315" t="inlineStr">
        <is>
          <t>WH</t>
        </is>
      </c>
      <c r="D315" t="inlineStr">
        <is>
          <t>WH</t>
        </is>
      </c>
      <c r="E315">
        <f>A02+K1.B1-X20-X20.3M:5</f>
        <v/>
      </c>
      <c r="F315" t="inlineStr">
        <is>
          <t>A02</t>
        </is>
      </c>
      <c r="G315" t="inlineStr">
        <is>
          <t>K1.B1</t>
        </is>
      </c>
      <c r="H315" t="inlineStr">
        <is>
          <t>X20-X20.3M</t>
        </is>
      </c>
      <c r="I315" t="inlineStr">
        <is>
          <t>5</t>
        </is>
      </c>
      <c r="J315">
        <f>F01+S1-N1.123:7</f>
        <v/>
      </c>
      <c r="K315" t="inlineStr">
        <is>
          <t>F01</t>
        </is>
      </c>
      <c r="L315" t="inlineStr">
        <is>
          <t>S1</t>
        </is>
      </c>
      <c r="M315" t="inlineStr">
        <is>
          <t>N1.123</t>
        </is>
      </c>
      <c r="N315" t="inlineStr">
        <is>
          <t>7</t>
        </is>
      </c>
    </row>
    <row r="316">
      <c r="A316" t="n">
        <v>315</v>
      </c>
      <c r="B316" t="inlineStr">
        <is>
          <t>315</t>
        </is>
      </c>
      <c r="C316" t="inlineStr">
        <is>
          <t>BU</t>
        </is>
      </c>
      <c r="D316" t="inlineStr">
        <is>
          <t>BU</t>
        </is>
      </c>
      <c r="E316">
        <f>F01+K1.B1-W5(-P1):X1:1</f>
        <v/>
      </c>
      <c r="F316" t="inlineStr">
        <is>
          <t>F01</t>
        </is>
      </c>
      <c r="G316" t="inlineStr">
        <is>
          <t>K1.B1</t>
        </is>
      </c>
      <c r="H316" t="inlineStr">
        <is>
          <t>W5(-P1)</t>
        </is>
      </c>
      <c r="I316" t="inlineStr">
        <is>
          <t>X1:1</t>
        </is>
      </c>
      <c r="J316">
        <f>A02+K1.B1-X20-X20.3F:5</f>
        <v/>
      </c>
      <c r="K316" t="inlineStr">
        <is>
          <t>A02</t>
        </is>
      </c>
      <c r="L316" t="inlineStr">
        <is>
          <t>K1.B1</t>
        </is>
      </c>
      <c r="M316" t="inlineStr">
        <is>
          <t>X20-X20.3F</t>
        </is>
      </c>
      <c r="N316" t="inlineStr">
        <is>
          <t>5</t>
        </is>
      </c>
    </row>
    <row r="317">
      <c r="A317" t="n">
        <v>316</v>
      </c>
      <c r="B317" t="inlineStr">
        <is>
          <t>316</t>
        </is>
      </c>
      <c r="C317" t="inlineStr">
        <is>
          <t>BN</t>
        </is>
      </c>
      <c r="D317" t="inlineStr">
        <is>
          <t>BN</t>
        </is>
      </c>
      <c r="E317">
        <f>A02+K1.B1-X20-X20.3M:6</f>
        <v/>
      </c>
      <c r="F317" t="inlineStr">
        <is>
          <t>A02</t>
        </is>
      </c>
      <c r="G317" t="inlineStr">
        <is>
          <t>K1.B1</t>
        </is>
      </c>
      <c r="H317" t="inlineStr">
        <is>
          <t>X20-X20.3M</t>
        </is>
      </c>
      <c r="I317" t="inlineStr">
        <is>
          <t>6</t>
        </is>
      </c>
      <c r="J317">
        <f>F01+S1-N1.123:4</f>
        <v/>
      </c>
      <c r="K317" t="inlineStr">
        <is>
          <t>F01</t>
        </is>
      </c>
      <c r="L317" t="inlineStr">
        <is>
          <t>S1</t>
        </is>
      </c>
      <c r="M317" t="inlineStr">
        <is>
          <t>N1.123</t>
        </is>
      </c>
      <c r="N317" t="inlineStr">
        <is>
          <t>4</t>
        </is>
      </c>
    </row>
    <row r="318">
      <c r="A318" t="n">
        <v>317</v>
      </c>
      <c r="B318" t="inlineStr">
        <is>
          <t>317</t>
        </is>
      </c>
      <c r="C318" t="inlineStr">
        <is>
          <t>BU</t>
        </is>
      </c>
      <c r="D318" t="inlineStr">
        <is>
          <t>BU</t>
        </is>
      </c>
      <c r="E318">
        <f>F01+K1.B1-W5(-P2):X1:1</f>
        <v/>
      </c>
      <c r="F318" t="inlineStr">
        <is>
          <t>F01</t>
        </is>
      </c>
      <c r="G318" t="inlineStr">
        <is>
          <t>K1.B1</t>
        </is>
      </c>
      <c r="H318" t="inlineStr">
        <is>
          <t>W5(-P2)</t>
        </is>
      </c>
      <c r="I318" t="inlineStr">
        <is>
          <t>X1:1</t>
        </is>
      </c>
      <c r="J318">
        <f>A02+K1.B1-X20-X20.3F:6</f>
        <v/>
      </c>
      <c r="K318" t="inlineStr">
        <is>
          <t>A02</t>
        </is>
      </c>
      <c r="L318" t="inlineStr">
        <is>
          <t>K1.B1</t>
        </is>
      </c>
      <c r="M318" t="inlineStr">
        <is>
          <t>X20-X20.3F</t>
        </is>
      </c>
      <c r="N318" t="inlineStr">
        <is>
          <t>6</t>
        </is>
      </c>
    </row>
    <row r="319">
      <c r="A319" t="n">
        <v>318</v>
      </c>
      <c r="B319" t="inlineStr">
        <is>
          <t>318</t>
        </is>
      </c>
      <c r="C319" t="inlineStr">
        <is>
          <t>GN</t>
        </is>
      </c>
      <c r="D319" t="inlineStr">
        <is>
          <t>GN</t>
        </is>
      </c>
      <c r="E319">
        <f>A02+K1.B1-X20-X20.3M:7</f>
        <v/>
      </c>
      <c r="F319" t="inlineStr">
        <is>
          <t>A02</t>
        </is>
      </c>
      <c r="G319" t="inlineStr">
        <is>
          <t>K1.B1</t>
        </is>
      </c>
      <c r="H319" t="inlineStr">
        <is>
          <t>X20-X20.3M</t>
        </is>
      </c>
      <c r="I319" t="inlineStr">
        <is>
          <t>7</t>
        </is>
      </c>
      <c r="J319">
        <f>F01+S1-N1.123:3</f>
        <v/>
      </c>
      <c r="K319" t="inlineStr">
        <is>
          <t>F01</t>
        </is>
      </c>
      <c r="L319" t="inlineStr">
        <is>
          <t>S1</t>
        </is>
      </c>
      <c r="M319" t="inlineStr">
        <is>
          <t>N1.123</t>
        </is>
      </c>
      <c r="N319" t="inlineStr">
        <is>
          <t>3</t>
        </is>
      </c>
    </row>
    <row r="320">
      <c r="A320" t="n">
        <v>319</v>
      </c>
      <c r="B320" t="inlineStr">
        <is>
          <t>319</t>
        </is>
      </c>
      <c r="C320" t="inlineStr">
        <is>
          <t>BU</t>
        </is>
      </c>
      <c r="D320" t="inlineStr">
        <is>
          <t>BU</t>
        </is>
      </c>
      <c r="E320">
        <f>F01+K1.B1-K1:34</f>
        <v/>
      </c>
      <c r="F320" t="inlineStr">
        <is>
          <t>F01</t>
        </is>
      </c>
      <c r="G320" t="inlineStr">
        <is>
          <t>K1.B1</t>
        </is>
      </c>
      <c r="H320" t="inlineStr">
        <is>
          <t>K1</t>
        </is>
      </c>
      <c r="I320" t="inlineStr">
        <is>
          <t>34</t>
        </is>
      </c>
      <c r="J320">
        <f>A02+K1.B1-X20-X20.3F:7</f>
        <v/>
      </c>
      <c r="K320" t="inlineStr">
        <is>
          <t>A02</t>
        </is>
      </c>
      <c r="L320" t="inlineStr">
        <is>
          <t>K1.B1</t>
        </is>
      </c>
      <c r="M320" t="inlineStr">
        <is>
          <t>X20-X20.3F</t>
        </is>
      </c>
      <c r="N320" t="inlineStr">
        <is>
          <t>7</t>
        </is>
      </c>
    </row>
    <row r="321">
      <c r="A321" t="n">
        <v>320</v>
      </c>
      <c r="B321" t="inlineStr">
        <is>
          <t>320</t>
        </is>
      </c>
      <c r="C321" t="inlineStr">
        <is>
          <t>BU</t>
        </is>
      </c>
      <c r="D321" t="inlineStr">
        <is>
          <t>BU</t>
        </is>
      </c>
      <c r="E321">
        <f>F01+K1.B1-W5(-P1):X1:2</f>
        <v/>
      </c>
      <c r="F321" t="inlineStr">
        <is>
          <t>F01</t>
        </is>
      </c>
      <c r="G321" t="inlineStr">
        <is>
          <t>K1.B1</t>
        </is>
      </c>
      <c r="H321" t="inlineStr">
        <is>
          <t>W5(-P1)</t>
        </is>
      </c>
      <c r="I321" t="inlineStr">
        <is>
          <t>X1:2</t>
        </is>
      </c>
      <c r="J321">
        <f>F01+K1.B1-K1:33</f>
        <v/>
      </c>
      <c r="K321" t="inlineStr">
        <is>
          <t>F01</t>
        </is>
      </c>
      <c r="L321" t="inlineStr">
        <is>
          <t>K1.B1</t>
        </is>
      </c>
      <c r="M321" t="inlineStr">
        <is>
          <t>K1</t>
        </is>
      </c>
      <c r="N321" t="inlineStr">
        <is>
          <t>33</t>
        </is>
      </c>
    </row>
    <row r="322">
      <c r="A322" t="n">
        <v>321</v>
      </c>
      <c r="B322" t="inlineStr">
        <is>
          <t>321</t>
        </is>
      </c>
      <c r="C322" t="inlineStr">
        <is>
          <t>nan</t>
        </is>
      </c>
      <c r="D322" t="inlineStr">
        <is>
          <t>nan</t>
        </is>
      </c>
      <c r="E322">
        <f>F01+I1-W301</f>
        <v/>
      </c>
      <c r="F322" t="inlineStr">
        <is>
          <t>F01</t>
        </is>
      </c>
      <c r="G322" t="inlineStr">
        <is>
          <t>I1</t>
        </is>
      </c>
      <c r="H322" t="inlineStr">
        <is>
          <t>W301</t>
        </is>
      </c>
      <c r="I322" t="inlineStr"/>
      <c r="J322">
        <f>F01+S1-N1.123:CASE</f>
        <v/>
      </c>
      <c r="K322" t="inlineStr">
        <is>
          <t>F01</t>
        </is>
      </c>
      <c r="L322" t="inlineStr">
        <is>
          <t>S1</t>
        </is>
      </c>
      <c r="M322" t="inlineStr">
        <is>
          <t>N1.123</t>
        </is>
      </c>
      <c r="N322" t="inlineStr">
        <is>
          <t>CASE</t>
        </is>
      </c>
    </row>
    <row r="323">
      <c r="A323" t="n">
        <v>322</v>
      </c>
      <c r="B323" t="inlineStr">
        <is>
          <t>322</t>
        </is>
      </c>
      <c r="C323" t="inlineStr">
        <is>
          <t>Schirm</t>
        </is>
      </c>
      <c r="D323" t="inlineStr">
        <is>
          <t>Schirm</t>
        </is>
      </c>
      <c r="E323">
        <f>F01+I1-W301:Schirm</f>
        <v/>
      </c>
      <c r="F323" t="inlineStr">
        <is>
          <t>F01</t>
        </is>
      </c>
      <c r="G323" t="inlineStr">
        <is>
          <t>I1</t>
        </is>
      </c>
      <c r="H323" t="inlineStr">
        <is>
          <t>W301</t>
        </is>
      </c>
      <c r="I323" t="inlineStr">
        <is>
          <t>Schirm</t>
        </is>
      </c>
      <c r="J323">
        <f>A02+K1.B1-W10:SE</f>
        <v/>
      </c>
      <c r="K323" t="inlineStr">
        <is>
          <t>A02</t>
        </is>
      </c>
      <c r="L323" t="inlineStr">
        <is>
          <t>K1.B1</t>
        </is>
      </c>
      <c r="M323" t="inlineStr">
        <is>
          <t>W10</t>
        </is>
      </c>
      <c r="N323" t="inlineStr">
        <is>
          <t>SE</t>
        </is>
      </c>
    </row>
    <row r="324">
      <c r="A324" t="n">
        <v>323</v>
      </c>
      <c r="B324" t="inlineStr">
        <is>
          <t>323</t>
        </is>
      </c>
      <c r="C324" t="inlineStr">
        <is>
          <t>WH</t>
        </is>
      </c>
      <c r="D324" t="inlineStr">
        <is>
          <t>WH</t>
        </is>
      </c>
      <c r="E324">
        <f>A02+K1.B1-X20-X20.3M:8</f>
        <v/>
      </c>
      <c r="F324" t="inlineStr">
        <is>
          <t>A02</t>
        </is>
      </c>
      <c r="G324" t="inlineStr">
        <is>
          <t>K1.B1</t>
        </is>
      </c>
      <c r="H324" t="inlineStr">
        <is>
          <t>X20-X20.3M</t>
        </is>
      </c>
      <c r="I324" t="inlineStr">
        <is>
          <t>8</t>
        </is>
      </c>
      <c r="J324">
        <f>F01+S1-N2:7</f>
        <v/>
      </c>
      <c r="K324" t="inlineStr">
        <is>
          <t>F01</t>
        </is>
      </c>
      <c r="L324" t="inlineStr">
        <is>
          <t>S1</t>
        </is>
      </c>
      <c r="M324" t="inlineStr">
        <is>
          <t>N2</t>
        </is>
      </c>
      <c r="N324" t="inlineStr">
        <is>
          <t>7</t>
        </is>
      </c>
    </row>
    <row r="325">
      <c r="A325" t="n">
        <v>324</v>
      </c>
      <c r="B325" t="inlineStr">
        <is>
          <t>324</t>
        </is>
      </c>
      <c r="C325" t="inlineStr">
        <is>
          <t>BU</t>
        </is>
      </c>
      <c r="D325" t="inlineStr">
        <is>
          <t>BU</t>
        </is>
      </c>
      <c r="E325">
        <f>F01+K1.B1-W5(-P1):X1:3</f>
        <v/>
      </c>
      <c r="F325" t="inlineStr">
        <is>
          <t>F01</t>
        </is>
      </c>
      <c r="G325" t="inlineStr">
        <is>
          <t>K1.B1</t>
        </is>
      </c>
      <c r="H325" t="inlineStr">
        <is>
          <t>W5(-P1)</t>
        </is>
      </c>
      <c r="I325" t="inlineStr">
        <is>
          <t>X1:3</t>
        </is>
      </c>
      <c r="J325">
        <f>A02+K1.B1-X20-X20.3F:8</f>
        <v/>
      </c>
      <c r="K325" t="inlineStr">
        <is>
          <t>A02</t>
        </is>
      </c>
      <c r="L325" t="inlineStr">
        <is>
          <t>K1.B1</t>
        </is>
      </c>
      <c r="M325" t="inlineStr">
        <is>
          <t>X20-X20.3F</t>
        </is>
      </c>
      <c r="N325" t="inlineStr">
        <is>
          <t>8</t>
        </is>
      </c>
    </row>
    <row r="326">
      <c r="A326" t="n">
        <v>325</v>
      </c>
      <c r="B326" t="inlineStr">
        <is>
          <t>325</t>
        </is>
      </c>
      <c r="C326" t="inlineStr">
        <is>
          <t>BN</t>
        </is>
      </c>
      <c r="D326" t="inlineStr">
        <is>
          <t>BN</t>
        </is>
      </c>
      <c r="E326">
        <f>A02+K1.B1-X20-X20.3M:9</f>
        <v/>
      </c>
      <c r="F326" t="inlineStr">
        <is>
          <t>A02</t>
        </is>
      </c>
      <c r="G326" t="inlineStr">
        <is>
          <t>K1.B1</t>
        </is>
      </c>
      <c r="H326" t="inlineStr">
        <is>
          <t>X20-X20.3M</t>
        </is>
      </c>
      <c r="I326" t="inlineStr">
        <is>
          <t>9</t>
        </is>
      </c>
      <c r="J326">
        <f>F01+S1-N2:4</f>
        <v/>
      </c>
      <c r="K326" t="inlineStr">
        <is>
          <t>F01</t>
        </is>
      </c>
      <c r="L326" t="inlineStr">
        <is>
          <t>S1</t>
        </is>
      </c>
      <c r="M326" t="inlineStr">
        <is>
          <t>N2</t>
        </is>
      </c>
      <c r="N326" t="inlineStr">
        <is>
          <t>4</t>
        </is>
      </c>
    </row>
    <row r="327">
      <c r="A327" t="n">
        <v>326</v>
      </c>
      <c r="B327" t="inlineStr">
        <is>
          <t>326</t>
        </is>
      </c>
      <c r="C327" t="inlineStr">
        <is>
          <t>BU</t>
        </is>
      </c>
      <c r="D327" t="inlineStr">
        <is>
          <t>BU</t>
        </is>
      </c>
      <c r="E327">
        <f>F01+K1.B1-W5(-P2):X1:2</f>
        <v/>
      </c>
      <c r="F327" t="inlineStr">
        <is>
          <t>F01</t>
        </is>
      </c>
      <c r="G327" t="inlineStr">
        <is>
          <t>K1.B1</t>
        </is>
      </c>
      <c r="H327" t="inlineStr">
        <is>
          <t>W5(-P2)</t>
        </is>
      </c>
      <c r="I327" t="inlineStr">
        <is>
          <t>X1:2</t>
        </is>
      </c>
      <c r="J327">
        <f>A02+K1.B1-X20-X20.3F:9</f>
        <v/>
      </c>
      <c r="K327" t="inlineStr">
        <is>
          <t>A02</t>
        </is>
      </c>
      <c r="L327" t="inlineStr">
        <is>
          <t>K1.B1</t>
        </is>
      </c>
      <c r="M327" t="inlineStr">
        <is>
          <t>X20-X20.3F</t>
        </is>
      </c>
      <c r="N327" t="inlineStr">
        <is>
          <t>9</t>
        </is>
      </c>
    </row>
    <row r="328">
      <c r="A328" t="n">
        <v>327</v>
      </c>
      <c r="B328" t="inlineStr">
        <is>
          <t>327</t>
        </is>
      </c>
      <c r="C328" t="inlineStr">
        <is>
          <t>GN</t>
        </is>
      </c>
      <c r="D328" t="inlineStr">
        <is>
          <t>GN</t>
        </is>
      </c>
      <c r="E328">
        <f>A02+K1.B1-X20-X20.3M:10</f>
        <v/>
      </c>
      <c r="F328" t="inlineStr">
        <is>
          <t>A02</t>
        </is>
      </c>
      <c r="G328" t="inlineStr">
        <is>
          <t>K1.B1</t>
        </is>
      </c>
      <c r="H328" t="inlineStr">
        <is>
          <t>X20-X20.3M</t>
        </is>
      </c>
      <c r="I328" t="inlineStr">
        <is>
          <t>10</t>
        </is>
      </c>
      <c r="J328">
        <f>F01+S1-N2:3</f>
        <v/>
      </c>
      <c r="K328" t="inlineStr">
        <is>
          <t>F01</t>
        </is>
      </c>
      <c r="L328" t="inlineStr">
        <is>
          <t>S1</t>
        </is>
      </c>
      <c r="M328" t="inlineStr">
        <is>
          <t>N2</t>
        </is>
      </c>
      <c r="N328" t="inlineStr">
        <is>
          <t>3</t>
        </is>
      </c>
    </row>
    <row r="329">
      <c r="A329" t="n">
        <v>328</v>
      </c>
      <c r="B329" t="inlineStr">
        <is>
          <t>328</t>
        </is>
      </c>
      <c r="C329" t="inlineStr">
        <is>
          <t>BU</t>
        </is>
      </c>
      <c r="D329" t="inlineStr">
        <is>
          <t>BU</t>
        </is>
      </c>
      <c r="E329">
        <f>F01+K1.B1-K1:54</f>
        <v/>
      </c>
      <c r="F329" t="inlineStr">
        <is>
          <t>F01</t>
        </is>
      </c>
      <c r="G329" t="inlineStr">
        <is>
          <t>K1.B1</t>
        </is>
      </c>
      <c r="H329" t="inlineStr">
        <is>
          <t>K1</t>
        </is>
      </c>
      <c r="I329" t="inlineStr">
        <is>
          <t>54</t>
        </is>
      </c>
      <c r="J329">
        <f>A02+K1.B1-X20-X20.3F:10</f>
        <v/>
      </c>
      <c r="K329" t="inlineStr">
        <is>
          <t>A02</t>
        </is>
      </c>
      <c r="L329" t="inlineStr">
        <is>
          <t>K1.B1</t>
        </is>
      </c>
      <c r="M329" t="inlineStr">
        <is>
          <t>X20-X20.3F</t>
        </is>
      </c>
      <c r="N329" t="inlineStr">
        <is>
          <t>10</t>
        </is>
      </c>
    </row>
    <row r="330">
      <c r="A330" t="n">
        <v>329</v>
      </c>
      <c r="B330" t="inlineStr">
        <is>
          <t>329</t>
        </is>
      </c>
      <c r="C330" t="inlineStr">
        <is>
          <t>BU</t>
        </is>
      </c>
      <c r="D330" t="inlineStr">
        <is>
          <t>BU</t>
        </is>
      </c>
      <c r="E330">
        <f>F01+K1.B1-W5(-P1):X1:4</f>
        <v/>
      </c>
      <c r="F330" t="inlineStr">
        <is>
          <t>F01</t>
        </is>
      </c>
      <c r="G330" t="inlineStr">
        <is>
          <t>K1.B1</t>
        </is>
      </c>
      <c r="H330" t="inlineStr">
        <is>
          <t>W5(-P1)</t>
        </is>
      </c>
      <c r="I330" t="inlineStr">
        <is>
          <t>X1:4</t>
        </is>
      </c>
      <c r="J330">
        <f>F01+K1.B1-K1:53</f>
        <v/>
      </c>
      <c r="K330" t="inlineStr">
        <is>
          <t>F01</t>
        </is>
      </c>
      <c r="L330" t="inlineStr">
        <is>
          <t>K1.B1</t>
        </is>
      </c>
      <c r="M330" t="inlineStr">
        <is>
          <t>K1</t>
        </is>
      </c>
      <c r="N330" t="inlineStr">
        <is>
          <t>53</t>
        </is>
      </c>
    </row>
    <row r="331">
      <c r="A331" t="n">
        <v>330</v>
      </c>
      <c r="B331" t="inlineStr">
        <is>
          <t>330</t>
        </is>
      </c>
      <c r="C331" t="inlineStr">
        <is>
          <t>nan</t>
        </is>
      </c>
      <c r="D331" t="inlineStr">
        <is>
          <t>nan</t>
        </is>
      </c>
      <c r="E331">
        <f>F01+I1-W302</f>
        <v/>
      </c>
      <c r="F331" t="inlineStr">
        <is>
          <t>F01</t>
        </is>
      </c>
      <c r="G331" t="inlineStr">
        <is>
          <t>I1</t>
        </is>
      </c>
      <c r="H331" t="inlineStr">
        <is>
          <t>W302</t>
        </is>
      </c>
      <c r="I331" t="inlineStr"/>
      <c r="J331">
        <f>F01+S1-N2:CASE</f>
        <v/>
      </c>
      <c r="K331" t="inlineStr">
        <is>
          <t>F01</t>
        </is>
      </c>
      <c r="L331" t="inlineStr">
        <is>
          <t>S1</t>
        </is>
      </c>
      <c r="M331" t="inlineStr">
        <is>
          <t>N2</t>
        </is>
      </c>
      <c r="N331" t="inlineStr">
        <is>
          <t>CASE</t>
        </is>
      </c>
    </row>
    <row r="332">
      <c r="A332" t="n">
        <v>331</v>
      </c>
      <c r="B332" t="inlineStr">
        <is>
          <t>331</t>
        </is>
      </c>
      <c r="C332" t="inlineStr">
        <is>
          <t>nan</t>
        </is>
      </c>
      <c r="D332" t="inlineStr">
        <is>
          <t>nan</t>
        </is>
      </c>
      <c r="E332">
        <f>F01+I1-W302</f>
        <v/>
      </c>
      <c r="F332" t="inlineStr">
        <is>
          <t>F01</t>
        </is>
      </c>
      <c r="G332" t="inlineStr">
        <is>
          <t>I1</t>
        </is>
      </c>
      <c r="H332" t="inlineStr">
        <is>
          <t>W302</t>
        </is>
      </c>
      <c r="I332" t="inlineStr"/>
      <c r="J332">
        <f>A02+K1.B1-W10:SE</f>
        <v/>
      </c>
      <c r="K332" t="inlineStr">
        <is>
          <t>A02</t>
        </is>
      </c>
      <c r="L332" t="inlineStr">
        <is>
          <t>K1.B1</t>
        </is>
      </c>
      <c r="M332" t="inlineStr">
        <is>
          <t>W10</t>
        </is>
      </c>
      <c r="N332" t="inlineStr">
        <is>
          <t>SE</t>
        </is>
      </c>
    </row>
    <row r="333">
      <c r="A333" t="n">
        <v>332</v>
      </c>
      <c r="B333" t="inlineStr">
        <is>
          <t>332</t>
        </is>
      </c>
      <c r="C333" t="inlineStr">
        <is>
          <t>BU</t>
        </is>
      </c>
      <c r="D333" t="inlineStr">
        <is>
          <t>BU</t>
        </is>
      </c>
      <c r="E333">
        <f>V01+K1.B1-A3:13</f>
        <v/>
      </c>
      <c r="F333" t="inlineStr">
        <is>
          <t>V01</t>
        </is>
      </c>
      <c r="G333" t="inlineStr">
        <is>
          <t>K1.B1</t>
        </is>
      </c>
      <c r="H333" t="inlineStr">
        <is>
          <t>A3</t>
        </is>
      </c>
      <c r="I333" t="inlineStr">
        <is>
          <t>13</t>
        </is>
      </c>
      <c r="J333">
        <f>A02+K1.B1-X22-X22.3F:4</f>
        <v/>
      </c>
      <c r="K333" t="inlineStr">
        <is>
          <t>A02</t>
        </is>
      </c>
      <c r="L333" t="inlineStr">
        <is>
          <t>K1.B1</t>
        </is>
      </c>
      <c r="M333" t="inlineStr">
        <is>
          <t>X22-X22.3F</t>
        </is>
      </c>
      <c r="N333" t="inlineStr">
        <is>
          <t>4</t>
        </is>
      </c>
    </row>
    <row r="334">
      <c r="A334" t="n">
        <v>333</v>
      </c>
      <c r="B334" t="inlineStr">
        <is>
          <t>333</t>
        </is>
      </c>
      <c r="C334" t="inlineStr">
        <is>
          <t>BU</t>
        </is>
      </c>
      <c r="D334" t="inlineStr">
        <is>
          <t>BU</t>
        </is>
      </c>
      <c r="E334">
        <f>A02+K1.B1-X22-X22.3F:4</f>
        <v/>
      </c>
      <c r="F334" t="inlineStr">
        <is>
          <t>A02</t>
        </is>
      </c>
      <c r="G334" t="inlineStr">
        <is>
          <t>K1.B1</t>
        </is>
      </c>
      <c r="H334" t="inlineStr">
        <is>
          <t>X22-X22.3F</t>
        </is>
      </c>
      <c r="I334" t="inlineStr">
        <is>
          <t>4</t>
        </is>
      </c>
      <c r="J334">
        <f>F01+K1.B1-K1:A11</f>
        <v/>
      </c>
      <c r="K334" t="inlineStr">
        <is>
          <t>F01</t>
        </is>
      </c>
      <c r="L334" t="inlineStr">
        <is>
          <t>K1.B1</t>
        </is>
      </c>
      <c r="M334" t="inlineStr">
        <is>
          <t>K1</t>
        </is>
      </c>
      <c r="N334" t="inlineStr">
        <is>
          <t>A11</t>
        </is>
      </c>
    </row>
    <row r="335">
      <c r="A335" t="n">
        <v>334</v>
      </c>
      <c r="B335" t="inlineStr">
        <is>
          <t>334</t>
        </is>
      </c>
      <c r="C335" t="inlineStr">
        <is>
          <t>BU</t>
        </is>
      </c>
      <c r="D335" t="inlineStr">
        <is>
          <t>BU</t>
        </is>
      </c>
      <c r="E335">
        <f>F01+K1.B1-K1:A2</f>
        <v/>
      </c>
      <c r="F335" t="inlineStr">
        <is>
          <t>F01</t>
        </is>
      </c>
      <c r="G335" t="inlineStr">
        <is>
          <t>K1.B1</t>
        </is>
      </c>
      <c r="H335" t="inlineStr">
        <is>
          <t>K1</t>
        </is>
      </c>
      <c r="I335" t="inlineStr">
        <is>
          <t>A2</t>
        </is>
      </c>
      <c r="J335">
        <f>F01+K1.B1-W5(-P2):X1:4</f>
        <v/>
      </c>
      <c r="K335" t="inlineStr">
        <is>
          <t>F01</t>
        </is>
      </c>
      <c r="L335" t="inlineStr">
        <is>
          <t>K1.B1</t>
        </is>
      </c>
      <c r="M335" t="inlineStr">
        <is>
          <t>W5(-P2)</t>
        </is>
      </c>
      <c r="N335" t="inlineStr">
        <is>
          <t>X1:4</t>
        </is>
      </c>
    </row>
    <row r="336">
      <c r="A336" t="n">
        <v>335</v>
      </c>
      <c r="B336" t="inlineStr">
        <is>
          <t>335</t>
        </is>
      </c>
      <c r="C336" t="inlineStr">
        <is>
          <t>nan</t>
        </is>
      </c>
      <c r="D336" t="inlineStr">
        <is>
          <t>nan</t>
        </is>
      </c>
      <c r="E336">
        <f>F01+K1.B1-K1</f>
        <v/>
      </c>
      <c r="F336" t="inlineStr">
        <is>
          <t>F01</t>
        </is>
      </c>
      <c r="G336" t="inlineStr">
        <is>
          <t>K1.B1</t>
        </is>
      </c>
      <c r="H336" t="inlineStr">
        <is>
          <t>K1</t>
        </is>
      </c>
      <c r="I336" t="inlineStr"/>
      <c r="J336">
        <f>F01+K1.B1-K1</f>
        <v/>
      </c>
      <c r="K336" t="inlineStr">
        <is>
          <t>F01</t>
        </is>
      </c>
      <c r="L336" t="inlineStr">
        <is>
          <t>K1.B1</t>
        </is>
      </c>
      <c r="M336" t="inlineStr">
        <is>
          <t>K1</t>
        </is>
      </c>
      <c r="N336" t="inlineStr"/>
    </row>
    <row r="337">
      <c r="A337" t="n">
        <v>336</v>
      </c>
      <c r="B337" t="inlineStr">
        <is>
          <t>336</t>
        </is>
      </c>
      <c r="C337" t="inlineStr">
        <is>
          <t>BU</t>
        </is>
      </c>
      <c r="D337" t="inlineStr">
        <is>
          <t>BU</t>
        </is>
      </c>
      <c r="E337">
        <f>V01+K1.B1-A1:9</f>
        <v/>
      </c>
      <c r="F337" t="inlineStr">
        <is>
          <t>V01</t>
        </is>
      </c>
      <c r="G337" t="inlineStr">
        <is>
          <t>K1.B1</t>
        </is>
      </c>
      <c r="H337" t="inlineStr">
        <is>
          <t>A1</t>
        </is>
      </c>
      <c r="I337" t="inlineStr">
        <is>
          <t>9</t>
        </is>
      </c>
      <c r="J337">
        <f>A02+K1.B1-K21:33</f>
        <v/>
      </c>
      <c r="K337" t="inlineStr">
        <is>
          <t>A02</t>
        </is>
      </c>
      <c r="L337" t="inlineStr">
        <is>
          <t>K1.B1</t>
        </is>
      </c>
      <c r="M337" t="inlineStr">
        <is>
          <t>K21</t>
        </is>
      </c>
      <c r="N337" t="inlineStr">
        <is>
          <t>33</t>
        </is>
      </c>
    </row>
    <row r="338">
      <c r="A338" t="n">
        <v>337</v>
      </c>
      <c r="B338" t="inlineStr">
        <is>
          <t>337</t>
        </is>
      </c>
      <c r="C338" t="inlineStr">
        <is>
          <t>BU</t>
        </is>
      </c>
      <c r="D338" t="inlineStr">
        <is>
          <t>BU</t>
        </is>
      </c>
      <c r="E338" t="inlineStr">
        <is>
          <t>nan</t>
        </is>
      </c>
      <c r="F338" t="inlineStr"/>
      <c r="G338" t="inlineStr"/>
      <c r="H338" t="inlineStr"/>
      <c r="I338" t="inlineStr"/>
      <c r="J338" t="inlineStr">
        <is>
          <t>nan</t>
        </is>
      </c>
      <c r="K338" t="inlineStr"/>
      <c r="L338" t="inlineStr"/>
      <c r="M338" t="inlineStr"/>
      <c r="N338" t="inlineStr"/>
    </row>
    <row r="339">
      <c r="A339" t="n">
        <v>338</v>
      </c>
      <c r="B339" t="inlineStr">
        <is>
          <t>338</t>
        </is>
      </c>
      <c r="C339" t="inlineStr">
        <is>
          <t>BU</t>
        </is>
      </c>
      <c r="D339" t="inlineStr">
        <is>
          <t>BU</t>
        </is>
      </c>
      <c r="E339">
        <f>A02+K1.B1-X22-X22.2F:24</f>
        <v/>
      </c>
      <c r="F339" t="inlineStr">
        <is>
          <t>A02</t>
        </is>
      </c>
      <c r="G339" t="inlineStr">
        <is>
          <t>K1.B1</t>
        </is>
      </c>
      <c r="H339" t="inlineStr">
        <is>
          <t>X22-X22.2F</t>
        </is>
      </c>
      <c r="I339" t="inlineStr">
        <is>
          <t>24</t>
        </is>
      </c>
      <c r="J339">
        <f>F01+K1.B1-K1:A12</f>
        <v/>
      </c>
      <c r="K339" t="inlineStr">
        <is>
          <t>F01</t>
        </is>
      </c>
      <c r="L339" t="inlineStr">
        <is>
          <t>K1.B1</t>
        </is>
      </c>
      <c r="M339" t="inlineStr">
        <is>
          <t>K1</t>
        </is>
      </c>
      <c r="N339" t="inlineStr">
        <is>
          <t>A12</t>
        </is>
      </c>
    </row>
    <row r="340">
      <c r="A340" t="n">
        <v>339</v>
      </c>
      <c r="B340" t="inlineStr">
        <is>
          <t>339</t>
        </is>
      </c>
      <c r="C340" t="inlineStr">
        <is>
          <t>BU</t>
        </is>
      </c>
      <c r="D340" t="inlineStr">
        <is>
          <t>BU</t>
        </is>
      </c>
      <c r="E340">
        <f>V01+K1.B1-A3:14</f>
        <v/>
      </c>
      <c r="F340" t="inlineStr">
        <is>
          <t>V01</t>
        </is>
      </c>
      <c r="G340" t="inlineStr">
        <is>
          <t>K1.B1</t>
        </is>
      </c>
      <c r="H340" t="inlineStr">
        <is>
          <t>A3</t>
        </is>
      </c>
      <c r="I340" t="inlineStr">
        <is>
          <t>14</t>
        </is>
      </c>
      <c r="J340">
        <f>A02+K1.B1-X22-X22.2F:24</f>
        <v/>
      </c>
      <c r="K340" t="inlineStr">
        <is>
          <t>A02</t>
        </is>
      </c>
      <c r="L340" t="inlineStr">
        <is>
          <t>K1.B1</t>
        </is>
      </c>
      <c r="M340" t="inlineStr">
        <is>
          <t>X22-X22.2F</t>
        </is>
      </c>
      <c r="N340" t="inlineStr">
        <is>
          <t>24</t>
        </is>
      </c>
    </row>
    <row r="341">
      <c r="A341" t="n">
        <v>340</v>
      </c>
      <c r="B341" t="inlineStr">
        <is>
          <t>340</t>
        </is>
      </c>
      <c r="C341" t="inlineStr">
        <is>
          <t>BU</t>
        </is>
      </c>
      <c r="D341" t="inlineStr">
        <is>
          <t>BU</t>
        </is>
      </c>
      <c r="E341">
        <f>A02+K1.B1-X20-X20.3F:13</f>
        <v/>
      </c>
      <c r="F341" t="inlineStr">
        <is>
          <t>A02</t>
        </is>
      </c>
      <c r="G341" t="inlineStr">
        <is>
          <t>K1.B1</t>
        </is>
      </c>
      <c r="H341" t="inlineStr">
        <is>
          <t>X20-X20.3F</t>
        </is>
      </c>
      <c r="I341" t="inlineStr">
        <is>
          <t>13</t>
        </is>
      </c>
      <c r="J341">
        <f>F01+K1.B1-W5(-P2):X1:5</f>
        <v/>
      </c>
      <c r="K341" t="inlineStr">
        <is>
          <t>F01</t>
        </is>
      </c>
      <c r="L341" t="inlineStr">
        <is>
          <t>K1.B1</t>
        </is>
      </c>
      <c r="M341" t="inlineStr">
        <is>
          <t>W5(-P2)</t>
        </is>
      </c>
      <c r="N341" t="inlineStr">
        <is>
          <t>X1:5</t>
        </is>
      </c>
    </row>
    <row r="342">
      <c r="A342" t="n">
        <v>341</v>
      </c>
      <c r="B342" t="inlineStr">
        <is>
          <t>341</t>
        </is>
      </c>
      <c r="C342" t="inlineStr">
        <is>
          <t>2</t>
        </is>
      </c>
      <c r="D342" t="inlineStr">
        <is>
          <t>2</t>
        </is>
      </c>
      <c r="E342">
        <f>F01+S1-Y11:2</f>
        <v/>
      </c>
      <c r="F342" t="inlineStr">
        <is>
          <t>F01</t>
        </is>
      </c>
      <c r="G342" t="inlineStr">
        <is>
          <t>S1</t>
        </is>
      </c>
      <c r="H342" t="inlineStr">
        <is>
          <t>Y11</t>
        </is>
      </c>
      <c r="I342" t="inlineStr">
        <is>
          <t>2</t>
        </is>
      </c>
      <c r="J342">
        <f>A02+K1.B1-X20-X20.3M:13</f>
        <v/>
      </c>
      <c r="K342" t="inlineStr">
        <is>
          <t>A02</t>
        </is>
      </c>
      <c r="L342" t="inlineStr">
        <is>
          <t>K1.B1</t>
        </is>
      </c>
      <c r="M342" t="inlineStr">
        <is>
          <t>X20-X20.3M</t>
        </is>
      </c>
      <c r="N342" t="inlineStr">
        <is>
          <t>13</t>
        </is>
      </c>
    </row>
    <row r="343">
      <c r="A343" t="n">
        <v>342</v>
      </c>
      <c r="B343" t="inlineStr">
        <is>
          <t>342</t>
        </is>
      </c>
      <c r="C343" t="inlineStr">
        <is>
          <t>1</t>
        </is>
      </c>
      <c r="D343" t="inlineStr">
        <is>
          <t>1</t>
        </is>
      </c>
      <c r="E343">
        <f>A02+K1.B1-X20-X20.3M:11</f>
        <v/>
      </c>
      <c r="F343" t="inlineStr">
        <is>
          <t>A02</t>
        </is>
      </c>
      <c r="G343" t="inlineStr">
        <is>
          <t>K1.B1</t>
        </is>
      </c>
      <c r="H343" t="inlineStr">
        <is>
          <t>X20-X20.3M</t>
        </is>
      </c>
      <c r="I343" t="inlineStr">
        <is>
          <t>11</t>
        </is>
      </c>
      <c r="J343">
        <f>F01+S1-Y11:1</f>
        <v/>
      </c>
      <c r="K343" t="inlineStr">
        <is>
          <t>F01</t>
        </is>
      </c>
      <c r="L343" t="inlineStr">
        <is>
          <t>S1</t>
        </is>
      </c>
      <c r="M343" t="inlineStr">
        <is>
          <t>Y11</t>
        </is>
      </c>
      <c r="N343" t="inlineStr">
        <is>
          <t>1</t>
        </is>
      </c>
    </row>
    <row r="344">
      <c r="A344" t="n">
        <v>343</v>
      </c>
      <c r="B344" t="inlineStr">
        <is>
          <t>343</t>
        </is>
      </c>
      <c r="C344" t="inlineStr">
        <is>
          <t>BU</t>
        </is>
      </c>
      <c r="D344" t="inlineStr">
        <is>
          <t>BU</t>
        </is>
      </c>
      <c r="E344">
        <f>F01+K1.B1-K1:24</f>
        <v/>
      </c>
      <c r="F344" t="inlineStr">
        <is>
          <t>F01</t>
        </is>
      </c>
      <c r="G344" t="inlineStr">
        <is>
          <t>K1.B1</t>
        </is>
      </c>
      <c r="H344" t="inlineStr">
        <is>
          <t>K1</t>
        </is>
      </c>
      <c r="I344" t="inlineStr">
        <is>
          <t>24</t>
        </is>
      </c>
      <c r="J344">
        <f>A02+K1.B1-X20-X20.3F:11</f>
        <v/>
      </c>
      <c r="K344" t="inlineStr">
        <is>
          <t>A02</t>
        </is>
      </c>
      <c r="L344" t="inlineStr">
        <is>
          <t>K1.B1</t>
        </is>
      </c>
      <c r="M344" t="inlineStr">
        <is>
          <t>X20-X20.3F</t>
        </is>
      </c>
      <c r="N344" t="inlineStr">
        <is>
          <t>11</t>
        </is>
      </c>
    </row>
    <row r="345">
      <c r="A345" t="n">
        <v>344</v>
      </c>
      <c r="B345" t="inlineStr">
        <is>
          <t>344</t>
        </is>
      </c>
      <c r="C345" t="inlineStr">
        <is>
          <t>BU</t>
        </is>
      </c>
      <c r="D345" t="inlineStr">
        <is>
          <t>BU</t>
        </is>
      </c>
      <c r="E345">
        <f>F01+K1.B1-W5(-P1):X1:7</f>
        <v/>
      </c>
      <c r="F345" t="inlineStr">
        <is>
          <t>F01</t>
        </is>
      </c>
      <c r="G345" t="inlineStr">
        <is>
          <t>K1.B1</t>
        </is>
      </c>
      <c r="H345" t="inlineStr">
        <is>
          <t>W5(-P1)</t>
        </is>
      </c>
      <c r="I345" t="inlineStr">
        <is>
          <t>X1:7</t>
        </is>
      </c>
      <c r="J345">
        <f>F01+K1.B1-K1:23</f>
        <v/>
      </c>
      <c r="K345" t="inlineStr">
        <is>
          <t>F01</t>
        </is>
      </c>
      <c r="L345" t="inlineStr">
        <is>
          <t>K1.B1</t>
        </is>
      </c>
      <c r="M345" t="inlineStr">
        <is>
          <t>K1</t>
        </is>
      </c>
      <c r="N345" t="inlineStr">
        <is>
          <t>23</t>
        </is>
      </c>
    </row>
    <row r="346">
      <c r="A346" t="n">
        <v>345</v>
      </c>
      <c r="B346" t="inlineStr">
        <is>
          <t>345</t>
        </is>
      </c>
      <c r="C346" t="inlineStr">
        <is>
          <t>GNYE</t>
        </is>
      </c>
      <c r="D346" t="inlineStr">
        <is>
          <t>GNYE</t>
        </is>
      </c>
      <c r="E346">
        <f>A02+K1.B1-X20-X20.3M:12</f>
        <v/>
      </c>
      <c r="F346" t="inlineStr">
        <is>
          <t>A02</t>
        </is>
      </c>
      <c r="G346" t="inlineStr">
        <is>
          <t>K1.B1</t>
        </is>
      </c>
      <c r="H346" t="inlineStr">
        <is>
          <t>X20-X20.3M</t>
        </is>
      </c>
      <c r="I346" t="inlineStr">
        <is>
          <t>12</t>
        </is>
      </c>
      <c r="J346">
        <f>F01+S1-Y11:PE</f>
        <v/>
      </c>
      <c r="K346" t="inlineStr">
        <is>
          <t>F01</t>
        </is>
      </c>
      <c r="L346" t="inlineStr">
        <is>
          <t>S1</t>
        </is>
      </c>
      <c r="M346" t="inlineStr">
        <is>
          <t>Y11</t>
        </is>
      </c>
      <c r="N346" t="inlineStr">
        <is>
          <t>PE</t>
        </is>
      </c>
    </row>
    <row r="347">
      <c r="A347" t="n">
        <v>346</v>
      </c>
      <c r="B347" t="inlineStr">
        <is>
          <t>346</t>
        </is>
      </c>
      <c r="C347" t="inlineStr">
        <is>
          <t>WH</t>
        </is>
      </c>
      <c r="D347" t="inlineStr">
        <is>
          <t>WH</t>
        </is>
      </c>
      <c r="E347">
        <f>F01+S1-Y11:NC</f>
        <v/>
      </c>
      <c r="F347" t="inlineStr">
        <is>
          <t>F01</t>
        </is>
      </c>
      <c r="G347" t="inlineStr">
        <is>
          <t>S1</t>
        </is>
      </c>
      <c r="H347" t="inlineStr">
        <is>
          <t>Y11</t>
        </is>
      </c>
      <c r="I347" t="inlineStr">
        <is>
          <t>NC</t>
        </is>
      </c>
      <c r="J347">
        <f>A02+K1.B1-X20-X20.3M:14</f>
        <v/>
      </c>
      <c r="K347" t="inlineStr">
        <is>
          <t>A02</t>
        </is>
      </c>
      <c r="L347" t="inlineStr">
        <is>
          <t>K1.B1</t>
        </is>
      </c>
      <c r="M347" t="inlineStr">
        <is>
          <t>X20-X20.3M</t>
        </is>
      </c>
      <c r="N347" t="inlineStr">
        <is>
          <t>14</t>
        </is>
      </c>
    </row>
    <row r="348">
      <c r="A348" t="n">
        <v>347</v>
      </c>
      <c r="B348" t="inlineStr">
        <is>
          <t>347</t>
        </is>
      </c>
      <c r="C348" t="inlineStr">
        <is>
          <t>GN</t>
        </is>
      </c>
      <c r="D348" t="inlineStr">
        <is>
          <t>GN</t>
        </is>
      </c>
      <c r="E348">
        <f>F01+S1-Y11:COM</f>
        <v/>
      </c>
      <c r="F348" t="inlineStr">
        <is>
          <t>F01</t>
        </is>
      </c>
      <c r="G348" t="inlineStr">
        <is>
          <t>S1</t>
        </is>
      </c>
      <c r="H348" t="inlineStr">
        <is>
          <t>Y11</t>
        </is>
      </c>
      <c r="I348" t="inlineStr">
        <is>
          <t>COM</t>
        </is>
      </c>
      <c r="J348">
        <f>A02+K1.B1-X20-X20.3M:15</f>
        <v/>
      </c>
      <c r="K348" t="inlineStr">
        <is>
          <t>A02</t>
        </is>
      </c>
      <c r="L348" t="inlineStr">
        <is>
          <t>K1.B1</t>
        </is>
      </c>
      <c r="M348" t="inlineStr">
        <is>
          <t>X20-X20.3M</t>
        </is>
      </c>
      <c r="N348" t="inlineStr">
        <is>
          <t>15</t>
        </is>
      </c>
    </row>
    <row r="349">
      <c r="A349" t="n">
        <v>348</v>
      </c>
      <c r="B349" t="inlineStr">
        <is>
          <t>348</t>
        </is>
      </c>
      <c r="C349" t="inlineStr">
        <is>
          <t>BU</t>
        </is>
      </c>
      <c r="D349" t="inlineStr">
        <is>
          <t>BU</t>
        </is>
      </c>
      <c r="E349">
        <f>F01+K1.B1-V1:2.1</f>
        <v/>
      </c>
      <c r="F349" t="inlineStr">
        <is>
          <t>F01</t>
        </is>
      </c>
      <c r="G349" t="inlineStr">
        <is>
          <t>K1.B1</t>
        </is>
      </c>
      <c r="H349" t="inlineStr">
        <is>
          <t>V1</t>
        </is>
      </c>
      <c r="I349" t="inlineStr">
        <is>
          <t>2.1</t>
        </is>
      </c>
      <c r="J349">
        <f>F01+K1.B1-W5(-P1):X1:9</f>
        <v/>
      </c>
      <c r="K349" t="inlineStr">
        <is>
          <t>F01</t>
        </is>
      </c>
      <c r="L349" t="inlineStr">
        <is>
          <t>K1.B1</t>
        </is>
      </c>
      <c r="M349" t="inlineStr">
        <is>
          <t>W5(-P1)</t>
        </is>
      </c>
      <c r="N349" t="inlineStr">
        <is>
          <t>X1:9</t>
        </is>
      </c>
    </row>
    <row r="350">
      <c r="A350" t="n">
        <v>349</v>
      </c>
      <c r="B350" t="inlineStr">
        <is>
          <t>349</t>
        </is>
      </c>
      <c r="C350" t="inlineStr">
        <is>
          <t>BU</t>
        </is>
      </c>
      <c r="D350" t="inlineStr">
        <is>
          <t>BU</t>
        </is>
      </c>
      <c r="E350">
        <f>A02+K1.B1-W6(-P2):X1:3</f>
        <v/>
      </c>
      <c r="F350" t="inlineStr">
        <is>
          <t>A02</t>
        </is>
      </c>
      <c r="G350" t="inlineStr">
        <is>
          <t>K1.B1</t>
        </is>
      </c>
      <c r="H350" t="inlineStr">
        <is>
          <t>W6(-P2)</t>
        </is>
      </c>
      <c r="I350" t="inlineStr">
        <is>
          <t>X1:3</t>
        </is>
      </c>
      <c r="J350">
        <f>F01+K1.B1-W5(-P2):X1:9</f>
        <v/>
      </c>
      <c r="K350" t="inlineStr">
        <is>
          <t>F01</t>
        </is>
      </c>
      <c r="L350" t="inlineStr">
        <is>
          <t>K1.B1</t>
        </is>
      </c>
      <c r="M350" t="inlineStr">
        <is>
          <t>W5(-P2)</t>
        </is>
      </c>
      <c r="N350" t="inlineStr">
        <is>
          <t>X1:9</t>
        </is>
      </c>
    </row>
    <row r="351">
      <c r="A351" t="n">
        <v>350</v>
      </c>
      <c r="B351" t="inlineStr">
        <is>
          <t>350</t>
        </is>
      </c>
      <c r="C351" t="inlineStr">
        <is>
          <t>Schirm</t>
        </is>
      </c>
      <c r="D351" t="inlineStr">
        <is>
          <t>Schirm</t>
        </is>
      </c>
      <c r="E351">
        <f>A02+K1.H1-W12:SE</f>
        <v/>
      </c>
      <c r="F351" t="inlineStr">
        <is>
          <t>A02</t>
        </is>
      </c>
      <c r="G351" t="inlineStr">
        <is>
          <t>K1.H1</t>
        </is>
      </c>
      <c r="H351" t="inlineStr">
        <is>
          <t>W12</t>
        </is>
      </c>
      <c r="I351" t="inlineStr">
        <is>
          <t>SE</t>
        </is>
      </c>
      <c r="J351">
        <f>M01+S1-M1:CASE</f>
        <v/>
      </c>
      <c r="K351" t="inlineStr">
        <is>
          <t>M01</t>
        </is>
      </c>
      <c r="L351" t="inlineStr">
        <is>
          <t>S1</t>
        </is>
      </c>
      <c r="M351" t="inlineStr">
        <is>
          <t>M1</t>
        </is>
      </c>
      <c r="N351" t="inlineStr">
        <is>
          <t>CASE</t>
        </is>
      </c>
    </row>
    <row r="352">
      <c r="A352" t="n">
        <v>351</v>
      </c>
      <c r="B352" t="inlineStr">
        <is>
          <t>351</t>
        </is>
      </c>
      <c r="C352" t="inlineStr">
        <is>
          <t>nan</t>
        </is>
      </c>
      <c r="D352" t="inlineStr">
        <is>
          <t>nan</t>
        </is>
      </c>
      <c r="E352">
        <f>M01+K1.D2-X1:1</f>
        <v/>
      </c>
      <c r="F352" t="inlineStr">
        <is>
          <t>M01</t>
        </is>
      </c>
      <c r="G352" t="inlineStr">
        <is>
          <t>K1.D2</t>
        </is>
      </c>
      <c r="H352" t="inlineStr">
        <is>
          <t>X1</t>
        </is>
      </c>
      <c r="I352" t="inlineStr">
        <is>
          <t>1</t>
        </is>
      </c>
      <c r="J352">
        <f>M01+K1.D2-X1:1</f>
        <v/>
      </c>
      <c r="K352" t="inlineStr">
        <is>
          <t>M01</t>
        </is>
      </c>
      <c r="L352" t="inlineStr">
        <is>
          <t>K1.D2</t>
        </is>
      </c>
      <c r="M352" t="inlineStr">
        <is>
          <t>X1</t>
        </is>
      </c>
      <c r="N352" t="inlineStr">
        <is>
          <t>1</t>
        </is>
      </c>
    </row>
    <row r="353">
      <c r="A353" t="n">
        <v>352</v>
      </c>
      <c r="B353" t="inlineStr">
        <is>
          <t>352</t>
        </is>
      </c>
      <c r="C353" t="inlineStr">
        <is>
          <t>fest verbunden</t>
        </is>
      </c>
      <c r="D353" t="inlineStr">
        <is>
          <t>fest verbunden</t>
        </is>
      </c>
      <c r="E353">
        <f>M01+K1.H1-Z1:L/L1</f>
        <v/>
      </c>
      <c r="F353" t="inlineStr">
        <is>
          <t>M01</t>
        </is>
      </c>
      <c r="G353" t="inlineStr">
        <is>
          <t>K1.H1</t>
        </is>
      </c>
      <c r="H353" t="inlineStr">
        <is>
          <t>Z1</t>
        </is>
      </c>
      <c r="I353" t="inlineStr">
        <is>
          <t>L/L1</t>
        </is>
      </c>
      <c r="J353">
        <f>M01+K1.H1-U1:L1</f>
        <v/>
      </c>
      <c r="K353" t="inlineStr">
        <is>
          <t>M01</t>
        </is>
      </c>
      <c r="L353" t="inlineStr">
        <is>
          <t>K1.H1</t>
        </is>
      </c>
      <c r="M353" t="inlineStr">
        <is>
          <t>U1</t>
        </is>
      </c>
      <c r="N353" t="inlineStr">
        <is>
          <t>L1</t>
        </is>
      </c>
    </row>
    <row r="354">
      <c r="A354" t="n">
        <v>353</v>
      </c>
      <c r="B354" t="inlineStr">
        <is>
          <t>353</t>
        </is>
      </c>
      <c r="C354" t="inlineStr">
        <is>
          <t>BK</t>
        </is>
      </c>
      <c r="D354" t="inlineStr">
        <is>
          <t>BK</t>
        </is>
      </c>
      <c r="E354">
        <f>M01+K1.H2-F2:2</f>
        <v/>
      </c>
      <c r="F354" t="inlineStr">
        <is>
          <t>M01</t>
        </is>
      </c>
      <c r="G354" t="inlineStr">
        <is>
          <t>K1.H2</t>
        </is>
      </c>
      <c r="H354" t="inlineStr">
        <is>
          <t>F2</t>
        </is>
      </c>
      <c r="I354" t="inlineStr">
        <is>
          <t>2</t>
        </is>
      </c>
      <c r="J354">
        <f>M01+K1.H1-Z1:L/L1</f>
        <v/>
      </c>
      <c r="K354" t="inlineStr">
        <is>
          <t>M01</t>
        </is>
      </c>
      <c r="L354" t="inlineStr">
        <is>
          <t>K1.H1</t>
        </is>
      </c>
      <c r="M354" t="inlineStr">
        <is>
          <t>Z1</t>
        </is>
      </c>
      <c r="N354" t="inlineStr">
        <is>
          <t>L/L1</t>
        </is>
      </c>
    </row>
    <row r="355">
      <c r="A355" t="n">
        <v>354</v>
      </c>
      <c r="B355" t="inlineStr">
        <is>
          <t>354</t>
        </is>
      </c>
      <c r="C355" t="inlineStr">
        <is>
          <t>direkt verbunden</t>
        </is>
      </c>
      <c r="D355" t="inlineStr">
        <is>
          <t>direkt verbunden</t>
        </is>
      </c>
      <c r="E355">
        <f>A01+K1.H2-W0:L2</f>
        <v/>
      </c>
      <c r="F355" t="inlineStr">
        <is>
          <t>A01</t>
        </is>
      </c>
      <c r="G355" t="inlineStr">
        <is>
          <t>K1.H2</t>
        </is>
      </c>
      <c r="H355" t="inlineStr">
        <is>
          <t>W0</t>
        </is>
      </c>
      <c r="I355" t="inlineStr">
        <is>
          <t>L2</t>
        </is>
      </c>
      <c r="J355">
        <f>M01+K1.H2-F2:1</f>
        <v/>
      </c>
      <c r="K355" t="inlineStr">
        <is>
          <t>M01</t>
        </is>
      </c>
      <c r="L355" t="inlineStr">
        <is>
          <t>K1.H2</t>
        </is>
      </c>
      <c r="M355" t="inlineStr">
        <is>
          <t>F2</t>
        </is>
      </c>
      <c r="N355" t="inlineStr">
        <is>
          <t>1</t>
        </is>
      </c>
    </row>
    <row r="356">
      <c r="A356" t="n">
        <v>355</v>
      </c>
      <c r="B356" t="inlineStr">
        <is>
          <t>355</t>
        </is>
      </c>
      <c r="C356" t="inlineStr">
        <is>
          <t>fest verbunden</t>
        </is>
      </c>
      <c r="D356" t="inlineStr">
        <is>
          <t>fest verbunden</t>
        </is>
      </c>
      <c r="E356">
        <f>M01+K1.H1-Z1:N/L2</f>
        <v/>
      </c>
      <c r="F356" t="inlineStr">
        <is>
          <t>M01</t>
        </is>
      </c>
      <c r="G356" t="inlineStr">
        <is>
          <t>K1.H1</t>
        </is>
      </c>
      <c r="H356" t="inlineStr">
        <is>
          <t>Z1</t>
        </is>
      </c>
      <c r="I356" t="inlineStr">
        <is>
          <t>N/L2</t>
        </is>
      </c>
      <c r="J356">
        <f>M01+K1.H1-U1:N</f>
        <v/>
      </c>
      <c r="K356" t="inlineStr">
        <is>
          <t>M01</t>
        </is>
      </c>
      <c r="L356" t="inlineStr">
        <is>
          <t>K1.H1</t>
        </is>
      </c>
      <c r="M356" t="inlineStr">
        <is>
          <t>U1</t>
        </is>
      </c>
      <c r="N356" t="inlineStr">
        <is>
          <t>N</t>
        </is>
      </c>
    </row>
    <row r="357">
      <c r="A357" t="n">
        <v>356</v>
      </c>
      <c r="B357" t="inlineStr">
        <is>
          <t>356</t>
        </is>
      </c>
      <c r="C357" t="inlineStr">
        <is>
          <t>BU</t>
        </is>
      </c>
      <c r="D357" t="inlineStr">
        <is>
          <t>BU</t>
        </is>
      </c>
      <c r="E357">
        <f>A02+K1.H2-X5:N:2</f>
        <v/>
      </c>
      <c r="F357" t="inlineStr">
        <is>
          <t>A02</t>
        </is>
      </c>
      <c r="G357" t="inlineStr">
        <is>
          <t>K1.H2</t>
        </is>
      </c>
      <c r="H357" t="inlineStr">
        <is>
          <t>X5</t>
        </is>
      </c>
      <c r="I357" t="inlineStr">
        <is>
          <t>N:2</t>
        </is>
      </c>
      <c r="J357">
        <f>M01+K1.H1-Z1:N/L2</f>
        <v/>
      </c>
      <c r="K357" t="inlineStr">
        <is>
          <t>M01</t>
        </is>
      </c>
      <c r="L357" t="inlineStr">
        <is>
          <t>K1.H1</t>
        </is>
      </c>
      <c r="M357" t="inlineStr">
        <is>
          <t>Z1</t>
        </is>
      </c>
      <c r="N357" t="inlineStr">
        <is>
          <t>N/L2</t>
        </is>
      </c>
    </row>
    <row r="358">
      <c r="A358" t="n">
        <v>357</v>
      </c>
      <c r="B358" t="inlineStr">
        <is>
          <t>357</t>
        </is>
      </c>
      <c r="C358" t="inlineStr">
        <is>
          <t>GNYE</t>
        </is>
      </c>
      <c r="D358" t="inlineStr">
        <is>
          <t>GNYE</t>
        </is>
      </c>
      <c r="E358">
        <f>A02+K1.H2-X6:PE:2</f>
        <v/>
      </c>
      <c r="F358" t="inlineStr">
        <is>
          <t>A02</t>
        </is>
      </c>
      <c r="G358" t="inlineStr">
        <is>
          <t>K1.H2</t>
        </is>
      </c>
      <c r="H358" t="inlineStr">
        <is>
          <t>X6</t>
        </is>
      </c>
      <c r="I358" t="inlineStr">
        <is>
          <t>PE:2</t>
        </is>
      </c>
      <c r="J358">
        <f>M01+K1.H1-Z1:PE</f>
        <v/>
      </c>
      <c r="K358" t="inlineStr">
        <is>
          <t>M01</t>
        </is>
      </c>
      <c r="L358" t="inlineStr">
        <is>
          <t>K1.H1</t>
        </is>
      </c>
      <c r="M358" t="inlineStr">
        <is>
          <t>Z1</t>
        </is>
      </c>
      <c r="N358" t="inlineStr">
        <is>
          <t>PE</t>
        </is>
      </c>
    </row>
    <row r="359">
      <c r="A359" t="n">
        <v>358</v>
      </c>
      <c r="B359" t="inlineStr">
        <is>
          <t>358</t>
        </is>
      </c>
      <c r="C359" t="inlineStr">
        <is>
          <t>fest verbunden</t>
        </is>
      </c>
      <c r="D359" t="inlineStr">
        <is>
          <t>fest verbunden</t>
        </is>
      </c>
      <c r="E359">
        <f>M01+K1.H1-Z1:PE</f>
        <v/>
      </c>
      <c r="F359" t="inlineStr">
        <is>
          <t>M01</t>
        </is>
      </c>
      <c r="G359" t="inlineStr">
        <is>
          <t>K1.H1</t>
        </is>
      </c>
      <c r="H359" t="inlineStr">
        <is>
          <t>Z1</t>
        </is>
      </c>
      <c r="I359" t="inlineStr">
        <is>
          <t>PE</t>
        </is>
      </c>
      <c r="J359">
        <f>M01+K1.H1-U1:G</f>
        <v/>
      </c>
      <c r="K359" t="inlineStr">
        <is>
          <t>M01</t>
        </is>
      </c>
      <c r="L359" t="inlineStr">
        <is>
          <t>K1.H1</t>
        </is>
      </c>
      <c r="M359" t="inlineStr">
        <is>
          <t>U1</t>
        </is>
      </c>
      <c r="N359" t="inlineStr">
        <is>
          <t>G</t>
        </is>
      </c>
    </row>
    <row r="360">
      <c r="A360" t="n">
        <v>359</v>
      </c>
      <c r="B360" t="inlineStr">
        <is>
          <t>359</t>
        </is>
      </c>
      <c r="C360" t="inlineStr">
        <is>
          <t>BU</t>
        </is>
      </c>
      <c r="D360" t="inlineStr">
        <is>
          <t>BU</t>
        </is>
      </c>
      <c r="E360">
        <f>M01+K1.H1-U1:P24</f>
        <v/>
      </c>
      <c r="F360" t="inlineStr">
        <is>
          <t>M01</t>
        </is>
      </c>
      <c r="G360" t="inlineStr">
        <is>
          <t>K1.H1</t>
        </is>
      </c>
      <c r="H360" t="inlineStr">
        <is>
          <t>U1</t>
        </is>
      </c>
      <c r="I360" t="inlineStr">
        <is>
          <t>P24</t>
        </is>
      </c>
      <c r="J360">
        <f>M01+K1.H1-U1:PSC</f>
        <v/>
      </c>
      <c r="K360" t="inlineStr">
        <is>
          <t>M01</t>
        </is>
      </c>
      <c r="L360" t="inlineStr">
        <is>
          <t>K1.H1</t>
        </is>
      </c>
      <c r="M360" t="inlineStr">
        <is>
          <t>U1</t>
        </is>
      </c>
      <c r="N360" t="inlineStr">
        <is>
          <t>PSC</t>
        </is>
      </c>
    </row>
    <row r="361">
      <c r="A361" t="n">
        <v>360</v>
      </c>
      <c r="B361" t="inlineStr">
        <is>
          <t>360</t>
        </is>
      </c>
      <c r="C361" t="inlineStr">
        <is>
          <t>BU</t>
        </is>
      </c>
      <c r="D361" t="inlineStr">
        <is>
          <t>BU</t>
        </is>
      </c>
      <c r="E361" t="inlineStr">
        <is>
          <t>nan</t>
        </is>
      </c>
      <c r="F361" t="inlineStr"/>
      <c r="G361" t="inlineStr"/>
      <c r="H361" t="inlineStr"/>
      <c r="I361" t="inlineStr"/>
      <c r="J361" t="inlineStr">
        <is>
          <t>nan</t>
        </is>
      </c>
      <c r="K361" t="inlineStr"/>
      <c r="L361" t="inlineStr"/>
      <c r="M361" t="inlineStr"/>
      <c r="N361" t="inlineStr"/>
    </row>
    <row r="362">
      <c r="A362" t="n">
        <v>361</v>
      </c>
      <c r="B362" t="inlineStr">
        <is>
          <t>361</t>
        </is>
      </c>
      <c r="C362" t="inlineStr">
        <is>
          <t>1</t>
        </is>
      </c>
      <c r="D362" t="inlineStr">
        <is>
          <t>1</t>
        </is>
      </c>
      <c r="E362">
        <f>M01+K1.D2-X1:1</f>
        <v/>
      </c>
      <c r="F362" t="inlineStr">
        <is>
          <t>M01</t>
        </is>
      </c>
      <c r="G362" t="inlineStr">
        <is>
          <t>K1.D2</t>
        </is>
      </c>
      <c r="H362" t="inlineStr">
        <is>
          <t>X1</t>
        </is>
      </c>
      <c r="I362" t="inlineStr">
        <is>
          <t>1</t>
        </is>
      </c>
      <c r="J362">
        <f>M01+S1-M1:U</f>
        <v/>
      </c>
      <c r="K362" t="inlineStr">
        <is>
          <t>M01</t>
        </is>
      </c>
      <c r="L362" t="inlineStr">
        <is>
          <t>S1</t>
        </is>
      </c>
      <c r="M362" t="inlineStr">
        <is>
          <t>M1</t>
        </is>
      </c>
      <c r="N362" t="inlineStr">
        <is>
          <t>U</t>
        </is>
      </c>
    </row>
    <row r="363">
      <c r="A363" t="n">
        <v>362</v>
      </c>
      <c r="B363" t="inlineStr">
        <is>
          <t>362</t>
        </is>
      </c>
      <c r="C363" t="inlineStr">
        <is>
          <t>1</t>
        </is>
      </c>
      <c r="D363" t="inlineStr">
        <is>
          <t>1</t>
        </is>
      </c>
      <c r="E363">
        <f>M01+K1.H1-U1:U/T1</f>
        <v/>
      </c>
      <c r="F363" t="inlineStr">
        <is>
          <t>M01</t>
        </is>
      </c>
      <c r="G363" t="inlineStr">
        <is>
          <t>K1.H1</t>
        </is>
      </c>
      <c r="H363" t="inlineStr">
        <is>
          <t>U1</t>
        </is>
      </c>
      <c r="I363" t="inlineStr">
        <is>
          <t>U/T1</t>
        </is>
      </c>
      <c r="J363">
        <f>M01+K1.D2-X1:1</f>
        <v/>
      </c>
      <c r="K363" t="inlineStr">
        <is>
          <t>M01</t>
        </is>
      </c>
      <c r="L363" t="inlineStr">
        <is>
          <t>K1.D2</t>
        </is>
      </c>
      <c r="M363" t="inlineStr">
        <is>
          <t>X1</t>
        </is>
      </c>
      <c r="N363" t="inlineStr">
        <is>
          <t>1</t>
        </is>
      </c>
    </row>
    <row r="364">
      <c r="A364" t="n">
        <v>363</v>
      </c>
      <c r="B364" t="inlineStr">
        <is>
          <t>363</t>
        </is>
      </c>
      <c r="C364" t="inlineStr">
        <is>
          <t>nan</t>
        </is>
      </c>
      <c r="D364" t="inlineStr">
        <is>
          <t>nan</t>
        </is>
      </c>
      <c r="E364">
        <f>M01+K1.D2-X1:2</f>
        <v/>
      </c>
      <c r="F364" t="inlineStr">
        <is>
          <t>M01</t>
        </is>
      </c>
      <c r="G364" t="inlineStr">
        <is>
          <t>K1.D2</t>
        </is>
      </c>
      <c r="H364" t="inlineStr">
        <is>
          <t>X1</t>
        </is>
      </c>
      <c r="I364" t="inlineStr">
        <is>
          <t>2</t>
        </is>
      </c>
      <c r="J364">
        <f>M01+K1.D2-X1:2</f>
        <v/>
      </c>
      <c r="K364" t="inlineStr">
        <is>
          <t>M01</t>
        </is>
      </c>
      <c r="L364" t="inlineStr">
        <is>
          <t>K1.D2</t>
        </is>
      </c>
      <c r="M364" t="inlineStr">
        <is>
          <t>X1</t>
        </is>
      </c>
      <c r="N364" t="inlineStr">
        <is>
          <t>2</t>
        </is>
      </c>
    </row>
    <row r="365">
      <c r="A365" t="n">
        <v>364</v>
      </c>
      <c r="B365" t="inlineStr">
        <is>
          <t>364</t>
        </is>
      </c>
      <c r="C365" t="inlineStr">
        <is>
          <t>2</t>
        </is>
      </c>
      <c r="D365" t="inlineStr">
        <is>
          <t>2</t>
        </is>
      </c>
      <c r="E365">
        <f>M01+K1.D2-X1:2</f>
        <v/>
      </c>
      <c r="F365" t="inlineStr">
        <is>
          <t>M01</t>
        </is>
      </c>
      <c r="G365" t="inlineStr">
        <is>
          <t>K1.D2</t>
        </is>
      </c>
      <c r="H365" t="inlineStr">
        <is>
          <t>X1</t>
        </is>
      </c>
      <c r="I365" t="inlineStr">
        <is>
          <t>2</t>
        </is>
      </c>
      <c r="J365">
        <f>M01+S1-M1:V</f>
        <v/>
      </c>
      <c r="K365" t="inlineStr">
        <is>
          <t>M01</t>
        </is>
      </c>
      <c r="L365" t="inlineStr">
        <is>
          <t>S1</t>
        </is>
      </c>
      <c r="M365" t="inlineStr">
        <is>
          <t>M1</t>
        </is>
      </c>
      <c r="N365" t="inlineStr">
        <is>
          <t>V</t>
        </is>
      </c>
    </row>
    <row r="366">
      <c r="A366" t="n">
        <v>365</v>
      </c>
      <c r="B366" t="inlineStr">
        <is>
          <t>365</t>
        </is>
      </c>
      <c r="C366" t="inlineStr">
        <is>
          <t>2</t>
        </is>
      </c>
      <c r="D366" t="inlineStr">
        <is>
          <t>2</t>
        </is>
      </c>
      <c r="E366">
        <f>M01+K1.H1-U1:V/T2</f>
        <v/>
      </c>
      <c r="F366" t="inlineStr">
        <is>
          <t>M01</t>
        </is>
      </c>
      <c r="G366" t="inlineStr">
        <is>
          <t>K1.H1</t>
        </is>
      </c>
      <c r="H366" t="inlineStr">
        <is>
          <t>U1</t>
        </is>
      </c>
      <c r="I366" t="inlineStr">
        <is>
          <t>V/T2</t>
        </is>
      </c>
      <c r="J366">
        <f>M01+K1.D2-X1:2</f>
        <v/>
      </c>
      <c r="K366" t="inlineStr">
        <is>
          <t>M01</t>
        </is>
      </c>
      <c r="L366" t="inlineStr">
        <is>
          <t>K1.D2</t>
        </is>
      </c>
      <c r="M366" t="inlineStr">
        <is>
          <t>X1</t>
        </is>
      </c>
      <c r="N366" t="inlineStr">
        <is>
          <t>2</t>
        </is>
      </c>
    </row>
    <row r="367">
      <c r="A367" t="n">
        <v>366</v>
      </c>
      <c r="B367" t="inlineStr">
        <is>
          <t>366</t>
        </is>
      </c>
      <c r="C367" t="inlineStr">
        <is>
          <t>nan</t>
        </is>
      </c>
      <c r="D367" t="inlineStr">
        <is>
          <t>nan</t>
        </is>
      </c>
      <c r="E367">
        <f>M01+K1.D2-X1:3</f>
        <v/>
      </c>
      <c r="F367" t="inlineStr">
        <is>
          <t>M01</t>
        </is>
      </c>
      <c r="G367" t="inlineStr">
        <is>
          <t>K1.D2</t>
        </is>
      </c>
      <c r="H367" t="inlineStr">
        <is>
          <t>X1</t>
        </is>
      </c>
      <c r="I367" t="inlineStr">
        <is>
          <t>3</t>
        </is>
      </c>
      <c r="J367">
        <f>M01+K1.D2-X1:3</f>
        <v/>
      </c>
      <c r="K367" t="inlineStr">
        <is>
          <t>M01</t>
        </is>
      </c>
      <c r="L367" t="inlineStr">
        <is>
          <t>K1.D2</t>
        </is>
      </c>
      <c r="M367" t="inlineStr">
        <is>
          <t>X1</t>
        </is>
      </c>
      <c r="N367" t="inlineStr">
        <is>
          <t>3</t>
        </is>
      </c>
    </row>
    <row r="368">
      <c r="A368" t="n">
        <v>367</v>
      </c>
      <c r="B368" t="inlineStr">
        <is>
          <t>367</t>
        </is>
      </c>
      <c r="C368" t="inlineStr">
        <is>
          <t>3</t>
        </is>
      </c>
      <c r="D368" t="inlineStr">
        <is>
          <t>3</t>
        </is>
      </c>
      <c r="E368">
        <f>M01+K1.D2-X1:3</f>
        <v/>
      </c>
      <c r="F368" t="inlineStr">
        <is>
          <t>M01</t>
        </is>
      </c>
      <c r="G368" t="inlineStr">
        <is>
          <t>K1.D2</t>
        </is>
      </c>
      <c r="H368" t="inlineStr">
        <is>
          <t>X1</t>
        </is>
      </c>
      <c r="I368" t="inlineStr">
        <is>
          <t>3</t>
        </is>
      </c>
      <c r="J368">
        <f>M01+S1-M1:W</f>
        <v/>
      </c>
      <c r="K368" t="inlineStr">
        <is>
          <t>M01</t>
        </is>
      </c>
      <c r="L368" t="inlineStr">
        <is>
          <t>S1</t>
        </is>
      </c>
      <c r="M368" t="inlineStr">
        <is>
          <t>M1</t>
        </is>
      </c>
      <c r="N368" t="inlineStr">
        <is>
          <t>W</t>
        </is>
      </c>
    </row>
    <row r="369">
      <c r="A369" t="n">
        <v>368</v>
      </c>
      <c r="B369" t="inlineStr">
        <is>
          <t>368</t>
        </is>
      </c>
      <c r="C369" t="inlineStr">
        <is>
          <t>3</t>
        </is>
      </c>
      <c r="D369" t="inlineStr">
        <is>
          <t>3</t>
        </is>
      </c>
      <c r="E369">
        <f>M01+K1.H1-U1:W/T3</f>
        <v/>
      </c>
      <c r="F369" t="inlineStr">
        <is>
          <t>M01</t>
        </is>
      </c>
      <c r="G369" t="inlineStr">
        <is>
          <t>K1.H1</t>
        </is>
      </c>
      <c r="H369" t="inlineStr">
        <is>
          <t>U1</t>
        </is>
      </c>
      <c r="I369" t="inlineStr">
        <is>
          <t>W/T3</t>
        </is>
      </c>
      <c r="J369">
        <f>M01+K1.D2-X1:3</f>
        <v/>
      </c>
      <c r="K369" t="inlineStr">
        <is>
          <t>M01</t>
        </is>
      </c>
      <c r="L369" t="inlineStr">
        <is>
          <t>K1.D2</t>
        </is>
      </c>
      <c r="M369" t="inlineStr">
        <is>
          <t>X1</t>
        </is>
      </c>
      <c r="N369" t="inlineStr">
        <is>
          <t>3</t>
        </is>
      </c>
    </row>
    <row r="370">
      <c r="A370" t="n">
        <v>369</v>
      </c>
      <c r="B370" t="inlineStr">
        <is>
          <t>369</t>
        </is>
      </c>
      <c r="C370" t="inlineStr">
        <is>
          <t>GNYE</t>
        </is>
      </c>
      <c r="D370" t="inlineStr">
        <is>
          <t>GNYE</t>
        </is>
      </c>
      <c r="E370">
        <f>M01+K1.D2-X1:PE</f>
        <v/>
      </c>
      <c r="F370" t="inlineStr">
        <is>
          <t>M01</t>
        </is>
      </c>
      <c r="G370" t="inlineStr">
        <is>
          <t>K1.D2</t>
        </is>
      </c>
      <c r="H370" t="inlineStr">
        <is>
          <t>X1</t>
        </is>
      </c>
      <c r="I370" t="inlineStr">
        <is>
          <t>PE</t>
        </is>
      </c>
      <c r="J370">
        <f>M01+S1-M1:PE</f>
        <v/>
      </c>
      <c r="K370" t="inlineStr">
        <is>
          <t>M01</t>
        </is>
      </c>
      <c r="L370" t="inlineStr">
        <is>
          <t>S1</t>
        </is>
      </c>
      <c r="M370" t="inlineStr">
        <is>
          <t>M1</t>
        </is>
      </c>
      <c r="N370" t="inlineStr">
        <is>
          <t>PE</t>
        </is>
      </c>
    </row>
    <row r="371">
      <c r="A371" t="n">
        <v>370</v>
      </c>
      <c r="B371" t="inlineStr">
        <is>
          <t>370</t>
        </is>
      </c>
      <c r="C371" t="inlineStr">
        <is>
          <t>BU</t>
        </is>
      </c>
      <c r="D371" t="inlineStr">
        <is>
          <t>BU</t>
        </is>
      </c>
      <c r="E371">
        <f>M01+K1.D2-X1:PE</f>
        <v/>
      </c>
      <c r="F371" t="inlineStr">
        <is>
          <t>M01</t>
        </is>
      </c>
      <c r="G371" t="inlineStr">
        <is>
          <t>K1.D2</t>
        </is>
      </c>
      <c r="H371" t="inlineStr">
        <is>
          <t>X1</t>
        </is>
      </c>
      <c r="I371" t="inlineStr">
        <is>
          <t>PE</t>
        </is>
      </c>
      <c r="J371">
        <f>M01+K1.D2-X1:PE</f>
        <v/>
      </c>
      <c r="K371" t="inlineStr">
        <is>
          <t>M01</t>
        </is>
      </c>
      <c r="L371" t="inlineStr">
        <is>
          <t>K1.D2</t>
        </is>
      </c>
      <c r="M371" t="inlineStr">
        <is>
          <t>X1</t>
        </is>
      </c>
      <c r="N371" t="inlineStr">
        <is>
          <t>PE</t>
        </is>
      </c>
    </row>
    <row r="372">
      <c r="A372" t="n">
        <v>371</v>
      </c>
      <c r="B372" t="inlineStr">
        <is>
          <t>371</t>
        </is>
      </c>
      <c r="C372" t="inlineStr">
        <is>
          <t>GNYE</t>
        </is>
      </c>
      <c r="D372" t="inlineStr">
        <is>
          <t>GNYE</t>
        </is>
      </c>
      <c r="E372">
        <f>M01+K1.H1-U1:G'</f>
        <v/>
      </c>
      <c r="F372" t="inlineStr">
        <is>
          <t>M01</t>
        </is>
      </c>
      <c r="G372" t="inlineStr">
        <is>
          <t>K1.H1</t>
        </is>
      </c>
      <c r="H372" t="inlineStr">
        <is>
          <t>U1</t>
        </is>
      </c>
      <c r="I372" t="inlineStr">
        <is>
          <t>G'</t>
        </is>
      </c>
      <c r="J372">
        <f>M01+K1.D2-X1:PE</f>
        <v/>
      </c>
      <c r="K372" t="inlineStr">
        <is>
          <t>M01</t>
        </is>
      </c>
      <c r="L372" t="inlineStr">
        <is>
          <t>K1.D2</t>
        </is>
      </c>
      <c r="M372" t="inlineStr">
        <is>
          <t>X1</t>
        </is>
      </c>
      <c r="N372" t="inlineStr">
        <is>
          <t>PE</t>
        </is>
      </c>
    </row>
    <row r="373">
      <c r="A373" t="n">
        <v>372</v>
      </c>
      <c r="B373" t="inlineStr">
        <is>
          <t>372</t>
        </is>
      </c>
      <c r="C373" t="inlineStr">
        <is>
          <t>1</t>
        </is>
      </c>
      <c r="D373" t="inlineStr">
        <is>
          <t>1</t>
        </is>
      </c>
      <c r="E373">
        <f>A02+K1.B1-X20-X20.3M:16</f>
        <v/>
      </c>
      <c r="F373" t="inlineStr">
        <is>
          <t>A02</t>
        </is>
      </c>
      <c r="G373" t="inlineStr">
        <is>
          <t>K1.B1</t>
        </is>
      </c>
      <c r="H373" t="inlineStr">
        <is>
          <t>X20-X20.3M</t>
        </is>
      </c>
      <c r="I373" t="inlineStr">
        <is>
          <t>16</t>
        </is>
      </c>
      <c r="J373">
        <f>M01+S1-M1:T1</f>
        <v/>
      </c>
      <c r="K373" t="inlineStr">
        <is>
          <t>M01</t>
        </is>
      </c>
      <c r="L373" t="inlineStr">
        <is>
          <t>S1</t>
        </is>
      </c>
      <c r="M373" t="inlineStr">
        <is>
          <t>M1</t>
        </is>
      </c>
      <c r="N373" t="inlineStr">
        <is>
          <t>T1</t>
        </is>
      </c>
    </row>
    <row r="374">
      <c r="A374" t="n">
        <v>373</v>
      </c>
      <c r="B374" t="inlineStr">
        <is>
          <t>373</t>
        </is>
      </c>
      <c r="C374" t="inlineStr">
        <is>
          <t>1</t>
        </is>
      </c>
      <c r="D374" t="inlineStr">
        <is>
          <t>1</t>
        </is>
      </c>
      <c r="E374">
        <f>M01+K1.H1-U1:S5/TH</f>
        <v/>
      </c>
      <c r="F374" t="inlineStr">
        <is>
          <t>M01</t>
        </is>
      </c>
      <c r="G374" t="inlineStr">
        <is>
          <t>K1.H1</t>
        </is>
      </c>
      <c r="H374" t="inlineStr">
        <is>
          <t>U1</t>
        </is>
      </c>
      <c r="I374" t="inlineStr">
        <is>
          <t>S5/TH</t>
        </is>
      </c>
      <c r="J374">
        <f>A02+K1.B1-X20-X20.3F:16</f>
        <v/>
      </c>
      <c r="K374" t="inlineStr">
        <is>
          <t>A02</t>
        </is>
      </c>
      <c r="L374" t="inlineStr">
        <is>
          <t>K1.B1</t>
        </is>
      </c>
      <c r="M374" t="inlineStr">
        <is>
          <t>X20-X20.3F</t>
        </is>
      </c>
      <c r="N374" t="inlineStr">
        <is>
          <t>16</t>
        </is>
      </c>
    </row>
    <row r="375">
      <c r="A375" t="n">
        <v>374</v>
      </c>
      <c r="B375" t="inlineStr">
        <is>
          <t>374</t>
        </is>
      </c>
      <c r="C375" t="inlineStr">
        <is>
          <t>2</t>
        </is>
      </c>
      <c r="D375" t="inlineStr">
        <is>
          <t>2</t>
        </is>
      </c>
      <c r="E375">
        <f>A02+K1.B1-X20-X20.3M:17</f>
        <v/>
      </c>
      <c r="F375" t="inlineStr">
        <is>
          <t>A02</t>
        </is>
      </c>
      <c r="G375" t="inlineStr">
        <is>
          <t>K1.B1</t>
        </is>
      </c>
      <c r="H375" t="inlineStr">
        <is>
          <t>X20-X20.3M</t>
        </is>
      </c>
      <c r="I375" t="inlineStr">
        <is>
          <t>17</t>
        </is>
      </c>
      <c r="J375">
        <f>M01+S1-M1:T2</f>
        <v/>
      </c>
      <c r="K375" t="inlineStr">
        <is>
          <t>M01</t>
        </is>
      </c>
      <c r="L375" t="inlineStr">
        <is>
          <t>S1</t>
        </is>
      </c>
      <c r="M375" t="inlineStr">
        <is>
          <t>M1</t>
        </is>
      </c>
      <c r="N375" t="inlineStr">
        <is>
          <t>T2</t>
        </is>
      </c>
    </row>
    <row r="376">
      <c r="A376" t="n">
        <v>375</v>
      </c>
      <c r="B376" t="inlineStr">
        <is>
          <t>375</t>
        </is>
      </c>
      <c r="C376" t="inlineStr">
        <is>
          <t>2</t>
        </is>
      </c>
      <c r="D376" t="inlineStr">
        <is>
          <t>2</t>
        </is>
      </c>
      <c r="E376">
        <f>M01+K1.H1-U1:SC</f>
        <v/>
      </c>
      <c r="F376" t="inlineStr">
        <is>
          <t>M01</t>
        </is>
      </c>
      <c r="G376" t="inlineStr">
        <is>
          <t>K1.H1</t>
        </is>
      </c>
      <c r="H376" t="inlineStr">
        <is>
          <t>U1</t>
        </is>
      </c>
      <c r="I376" t="inlineStr">
        <is>
          <t>SC</t>
        </is>
      </c>
      <c r="J376">
        <f>A02+K1.B1-X20-X20.3F:17</f>
        <v/>
      </c>
      <c r="K376" t="inlineStr">
        <is>
          <t>A02</t>
        </is>
      </c>
      <c r="L376" t="inlineStr">
        <is>
          <t>K1.B1</t>
        </is>
      </c>
      <c r="M376" t="inlineStr">
        <is>
          <t>X20-X20.3F</t>
        </is>
      </c>
      <c r="N376" t="inlineStr">
        <is>
          <t>17</t>
        </is>
      </c>
    </row>
    <row r="377">
      <c r="A377" t="n">
        <v>376</v>
      </c>
      <c r="B377" t="inlineStr">
        <is>
          <t>376</t>
        </is>
      </c>
      <c r="C377" t="inlineStr">
        <is>
          <t>BU</t>
        </is>
      </c>
      <c r="D377" t="inlineStr">
        <is>
          <t>BU</t>
        </is>
      </c>
      <c r="E377">
        <f>A02+K1.B1-W5(-P1):X2:5</f>
        <v/>
      </c>
      <c r="F377" t="inlineStr">
        <is>
          <t>A02</t>
        </is>
      </c>
      <c r="G377" t="inlineStr">
        <is>
          <t>K1.B1</t>
        </is>
      </c>
      <c r="H377" t="inlineStr">
        <is>
          <t>W5(-P1)</t>
        </is>
      </c>
      <c r="I377" t="inlineStr">
        <is>
          <t>X2:5</t>
        </is>
      </c>
      <c r="J377">
        <f>A02+K1.B1-X20-X20.3F:18</f>
        <v/>
      </c>
      <c r="K377" t="inlineStr">
        <is>
          <t>A02</t>
        </is>
      </c>
      <c r="L377" t="inlineStr">
        <is>
          <t>K1.B1</t>
        </is>
      </c>
      <c r="M377" t="inlineStr">
        <is>
          <t>X20-X20.3F</t>
        </is>
      </c>
      <c r="N377" t="inlineStr">
        <is>
          <t>18</t>
        </is>
      </c>
    </row>
    <row r="378">
      <c r="A378" t="n">
        <v>377</v>
      </c>
      <c r="B378" t="inlineStr">
        <is>
          <t>377</t>
        </is>
      </c>
      <c r="C378" t="inlineStr">
        <is>
          <t>BR</t>
        </is>
      </c>
      <c r="D378" t="inlineStr">
        <is>
          <t>BR</t>
        </is>
      </c>
      <c r="E378">
        <f>A02+K1.B1-X20-X20.3M:18</f>
        <v/>
      </c>
      <c r="F378" t="inlineStr">
        <is>
          <t>A02</t>
        </is>
      </c>
      <c r="G378" t="inlineStr">
        <is>
          <t>K1.B1</t>
        </is>
      </c>
      <c r="H378" t="inlineStr">
        <is>
          <t>X20-X20.3M</t>
        </is>
      </c>
      <c r="I378" t="inlineStr">
        <is>
          <t>18</t>
        </is>
      </c>
      <c r="J378">
        <f>M01+S1-B11:1</f>
        <v/>
      </c>
      <c r="K378" t="inlineStr">
        <is>
          <t>M01</t>
        </is>
      </c>
      <c r="L378" t="inlineStr">
        <is>
          <t>S1</t>
        </is>
      </c>
      <c r="M378" t="inlineStr">
        <is>
          <t>B11</t>
        </is>
      </c>
      <c r="N378" t="inlineStr">
        <is>
          <t>1</t>
        </is>
      </c>
    </row>
    <row r="379">
      <c r="A379" t="n">
        <v>378</v>
      </c>
      <c r="B379" t="inlineStr">
        <is>
          <t>378</t>
        </is>
      </c>
      <c r="C379" t="inlineStr">
        <is>
          <t>BK</t>
        </is>
      </c>
      <c r="D379" t="inlineStr">
        <is>
          <t>BK</t>
        </is>
      </c>
      <c r="E379">
        <f>A02+K1.B1-X20-X20.3M:19</f>
        <v/>
      </c>
      <c r="F379" t="inlineStr">
        <is>
          <t>A02</t>
        </is>
      </c>
      <c r="G379" t="inlineStr">
        <is>
          <t>K1.B1</t>
        </is>
      </c>
      <c r="H379" t="inlineStr">
        <is>
          <t>X20-X20.3M</t>
        </is>
      </c>
      <c r="I379" t="inlineStr">
        <is>
          <t>19</t>
        </is>
      </c>
      <c r="J379">
        <f>M01+S1-B11:2</f>
        <v/>
      </c>
      <c r="K379" t="inlineStr">
        <is>
          <t>M01</t>
        </is>
      </c>
      <c r="L379" t="inlineStr">
        <is>
          <t>S1</t>
        </is>
      </c>
      <c r="M379" t="inlineStr">
        <is>
          <t>B11</t>
        </is>
      </c>
      <c r="N379" t="inlineStr">
        <is>
          <t>2</t>
        </is>
      </c>
    </row>
    <row r="380">
      <c r="A380" t="n">
        <v>379</v>
      </c>
      <c r="B380" t="inlineStr">
        <is>
          <t>379</t>
        </is>
      </c>
      <c r="C380" t="inlineStr">
        <is>
          <t>BU</t>
        </is>
      </c>
      <c r="D380" t="inlineStr">
        <is>
          <t>BU</t>
        </is>
      </c>
      <c r="E380">
        <f>A02+K1.B1-A3:11</f>
        <v/>
      </c>
      <c r="F380" t="inlineStr">
        <is>
          <t>A02</t>
        </is>
      </c>
      <c r="G380" t="inlineStr">
        <is>
          <t>K1.B1</t>
        </is>
      </c>
      <c r="H380" t="inlineStr">
        <is>
          <t>A3</t>
        </is>
      </c>
      <c r="I380" t="inlineStr">
        <is>
          <t>11</t>
        </is>
      </c>
      <c r="J380">
        <f>A02+K1.B1-X20-X20.3F:19</f>
        <v/>
      </c>
      <c r="K380" t="inlineStr">
        <is>
          <t>A02</t>
        </is>
      </c>
      <c r="L380" t="inlineStr">
        <is>
          <t>K1.B1</t>
        </is>
      </c>
      <c r="M380" t="inlineStr">
        <is>
          <t>X20-X20.3F</t>
        </is>
      </c>
      <c r="N380" t="inlineStr">
        <is>
          <t>19</t>
        </is>
      </c>
    </row>
    <row r="381">
      <c r="A381" t="n">
        <v>380</v>
      </c>
      <c r="B381" t="inlineStr">
        <is>
          <t>380</t>
        </is>
      </c>
      <c r="C381" t="inlineStr">
        <is>
          <t>BU</t>
        </is>
      </c>
      <c r="D381" t="inlineStr">
        <is>
          <t>BU</t>
        </is>
      </c>
      <c r="E381">
        <f>A02+K1.B1-X20-X20.3M:20</f>
        <v/>
      </c>
      <c r="F381" t="inlineStr">
        <is>
          <t>A02</t>
        </is>
      </c>
      <c r="G381" t="inlineStr">
        <is>
          <t>K1.B1</t>
        </is>
      </c>
      <c r="H381" t="inlineStr">
        <is>
          <t>X20-X20.3M</t>
        </is>
      </c>
      <c r="I381" t="inlineStr">
        <is>
          <t>20</t>
        </is>
      </c>
      <c r="J381">
        <f>M01+S1-B11:3</f>
        <v/>
      </c>
      <c r="K381" t="inlineStr">
        <is>
          <t>M01</t>
        </is>
      </c>
      <c r="L381" t="inlineStr">
        <is>
          <t>S1</t>
        </is>
      </c>
      <c r="M381" t="inlineStr">
        <is>
          <t>B11</t>
        </is>
      </c>
      <c r="N381" t="inlineStr">
        <is>
          <t>3</t>
        </is>
      </c>
    </row>
    <row r="382">
      <c r="A382" t="n">
        <v>381</v>
      </c>
      <c r="B382" t="inlineStr">
        <is>
          <t>381</t>
        </is>
      </c>
      <c r="C382" t="inlineStr">
        <is>
          <t>BU</t>
        </is>
      </c>
      <c r="D382" t="inlineStr">
        <is>
          <t>BU</t>
        </is>
      </c>
      <c r="E382">
        <f>A02+K1.B1-X20-X20.3F:20</f>
        <v/>
      </c>
      <c r="F382" t="inlineStr">
        <is>
          <t>A02</t>
        </is>
      </c>
      <c r="G382" t="inlineStr">
        <is>
          <t>K1.B1</t>
        </is>
      </c>
      <c r="H382" t="inlineStr">
        <is>
          <t>X20-X20.3F</t>
        </is>
      </c>
      <c r="I382" t="inlineStr">
        <is>
          <t>20</t>
        </is>
      </c>
      <c r="J382">
        <f>A02+K1.B1-W5(-P2):X3:6</f>
        <v/>
      </c>
      <c r="K382" t="inlineStr">
        <is>
          <t>A02</t>
        </is>
      </c>
      <c r="L382" t="inlineStr">
        <is>
          <t>K1.B1</t>
        </is>
      </c>
      <c r="M382" t="inlineStr">
        <is>
          <t>W5(-P2)</t>
        </is>
      </c>
      <c r="N382" t="inlineStr">
        <is>
          <t>X3:6</t>
        </is>
      </c>
    </row>
    <row r="383">
      <c r="A383" t="n">
        <v>382</v>
      </c>
      <c r="B383" t="inlineStr">
        <is>
          <t>382</t>
        </is>
      </c>
      <c r="C383" t="inlineStr">
        <is>
          <t>1</t>
        </is>
      </c>
      <c r="D383" t="inlineStr">
        <is>
          <t>1</t>
        </is>
      </c>
      <c r="E383">
        <f>A02+K1.B1-X20-X20.3M:21</f>
        <v/>
      </c>
      <c r="F383" t="inlineStr">
        <is>
          <t>A02</t>
        </is>
      </c>
      <c r="G383" t="inlineStr">
        <is>
          <t>K1.B1</t>
        </is>
      </c>
      <c r="H383" t="inlineStr">
        <is>
          <t>X20-X20.3M</t>
        </is>
      </c>
      <c r="I383" t="inlineStr">
        <is>
          <t>21</t>
        </is>
      </c>
      <c r="J383">
        <f>M01+S1-Y11:2</f>
        <v/>
      </c>
      <c r="K383" t="inlineStr">
        <is>
          <t>M01</t>
        </is>
      </c>
      <c r="L383" t="inlineStr">
        <is>
          <t>S1</t>
        </is>
      </c>
      <c r="M383" t="inlineStr">
        <is>
          <t>Y11</t>
        </is>
      </c>
      <c r="N383" t="inlineStr">
        <is>
          <t>2</t>
        </is>
      </c>
    </row>
    <row r="384">
      <c r="A384" t="n">
        <v>383</v>
      </c>
      <c r="B384" t="inlineStr">
        <is>
          <t>383</t>
        </is>
      </c>
      <c r="C384" t="inlineStr">
        <is>
          <t>BU</t>
        </is>
      </c>
      <c r="D384" t="inlineStr">
        <is>
          <t>BU</t>
        </is>
      </c>
      <c r="E384">
        <f>A02+K1.B1-W5(-P2):X3:8</f>
        <v/>
      </c>
      <c r="F384" t="inlineStr">
        <is>
          <t>A02</t>
        </is>
      </c>
      <c r="G384" t="inlineStr">
        <is>
          <t>K1.B1</t>
        </is>
      </c>
      <c r="H384" t="inlineStr">
        <is>
          <t>W5(-P2)</t>
        </is>
      </c>
      <c r="I384" t="inlineStr">
        <is>
          <t>X3:8</t>
        </is>
      </c>
      <c r="J384">
        <f>A02+K1.B1-X20-X20.3F:21</f>
        <v/>
      </c>
      <c r="K384" t="inlineStr">
        <is>
          <t>A02</t>
        </is>
      </c>
      <c r="L384" t="inlineStr">
        <is>
          <t>K1.B1</t>
        </is>
      </c>
      <c r="M384" t="inlineStr">
        <is>
          <t>X20-X20.3F</t>
        </is>
      </c>
      <c r="N384" t="inlineStr">
        <is>
          <t>21</t>
        </is>
      </c>
    </row>
    <row r="385">
      <c r="A385" t="n">
        <v>384</v>
      </c>
      <c r="B385" t="inlineStr">
        <is>
          <t>384</t>
        </is>
      </c>
      <c r="C385" t="inlineStr">
        <is>
          <t>2</t>
        </is>
      </c>
      <c r="D385" t="inlineStr">
        <is>
          <t>2</t>
        </is>
      </c>
      <c r="E385">
        <f>M01+S1-Y11:1</f>
        <v/>
      </c>
      <c r="F385" t="inlineStr">
        <is>
          <t>M01</t>
        </is>
      </c>
      <c r="G385" t="inlineStr">
        <is>
          <t>S1</t>
        </is>
      </c>
      <c r="H385" t="inlineStr">
        <is>
          <t>Y11</t>
        </is>
      </c>
      <c r="I385" t="inlineStr">
        <is>
          <t>1</t>
        </is>
      </c>
      <c r="J385">
        <f>A02+K1.B1-X20-X20.3M:22</f>
        <v/>
      </c>
      <c r="K385" t="inlineStr">
        <is>
          <t>A02</t>
        </is>
      </c>
      <c r="L385" t="inlineStr">
        <is>
          <t>K1.B1</t>
        </is>
      </c>
      <c r="M385" t="inlineStr">
        <is>
          <t>X20-X20.3M</t>
        </is>
      </c>
      <c r="N385" t="inlineStr">
        <is>
          <t>22</t>
        </is>
      </c>
    </row>
    <row r="386">
      <c r="A386" t="n">
        <v>385</v>
      </c>
      <c r="B386" t="inlineStr">
        <is>
          <t>385</t>
        </is>
      </c>
      <c r="C386" t="inlineStr">
        <is>
          <t>BU</t>
        </is>
      </c>
      <c r="D386" t="inlineStr">
        <is>
          <t>BU</t>
        </is>
      </c>
      <c r="E386">
        <f>A02+K1.B1-K20:44</f>
        <v/>
      </c>
      <c r="F386" t="inlineStr">
        <is>
          <t>A02</t>
        </is>
      </c>
      <c r="G386" t="inlineStr">
        <is>
          <t>K1.B1</t>
        </is>
      </c>
      <c r="H386" t="inlineStr">
        <is>
          <t>K20</t>
        </is>
      </c>
      <c r="I386" t="inlineStr">
        <is>
          <t>44</t>
        </is>
      </c>
      <c r="J386">
        <f>A02+K1.B1-X20-X20.3F:22</f>
        <v/>
      </c>
      <c r="K386" t="inlineStr">
        <is>
          <t>A02</t>
        </is>
      </c>
      <c r="L386" t="inlineStr">
        <is>
          <t>K1.B1</t>
        </is>
      </c>
      <c r="M386" t="inlineStr">
        <is>
          <t>X20-X20.3F</t>
        </is>
      </c>
      <c r="N386" t="inlineStr">
        <is>
          <t>22</t>
        </is>
      </c>
    </row>
    <row r="387">
      <c r="A387" t="n">
        <v>386</v>
      </c>
      <c r="B387" t="inlineStr">
        <is>
          <t>386</t>
        </is>
      </c>
      <c r="C387" t="inlineStr">
        <is>
          <t>BU</t>
        </is>
      </c>
      <c r="D387" t="inlineStr">
        <is>
          <t>BU</t>
        </is>
      </c>
      <c r="E387">
        <f>A02+K1.B1-K20:44</f>
        <v/>
      </c>
      <c r="F387" t="inlineStr">
        <is>
          <t>A02</t>
        </is>
      </c>
      <c r="G387" t="inlineStr">
        <is>
          <t>K1.B1</t>
        </is>
      </c>
      <c r="H387" t="inlineStr">
        <is>
          <t>K20</t>
        </is>
      </c>
      <c r="I387" t="inlineStr">
        <is>
          <t>44</t>
        </is>
      </c>
      <c r="J387">
        <f>M01+K1.B1-K10:41</f>
        <v/>
      </c>
      <c r="K387" t="inlineStr">
        <is>
          <t>M01</t>
        </is>
      </c>
      <c r="L387" t="inlineStr">
        <is>
          <t>K1.B1</t>
        </is>
      </c>
      <c r="M387" t="inlineStr">
        <is>
          <t>K10</t>
        </is>
      </c>
      <c r="N387" t="inlineStr">
        <is>
          <t>41</t>
        </is>
      </c>
    </row>
    <row r="388">
      <c r="A388" t="n">
        <v>387</v>
      </c>
      <c r="B388" t="inlineStr">
        <is>
          <t>387</t>
        </is>
      </c>
      <c r="C388" t="inlineStr">
        <is>
          <t>BU</t>
        </is>
      </c>
      <c r="D388" t="inlineStr">
        <is>
          <t>BU</t>
        </is>
      </c>
      <c r="E388">
        <f>M01+K1.B1-K10:41</f>
        <v/>
      </c>
      <c r="F388" t="inlineStr">
        <is>
          <t>M01</t>
        </is>
      </c>
      <c r="G388" t="inlineStr">
        <is>
          <t>K1.B1</t>
        </is>
      </c>
      <c r="H388" t="inlineStr">
        <is>
          <t>K10</t>
        </is>
      </c>
      <c r="I388" t="inlineStr">
        <is>
          <t>41</t>
        </is>
      </c>
      <c r="J388">
        <f>M01+K1.B1-K11:41</f>
        <v/>
      </c>
      <c r="K388" t="inlineStr">
        <is>
          <t>M01</t>
        </is>
      </c>
      <c r="L388" t="inlineStr">
        <is>
          <t>K1.B1</t>
        </is>
      </c>
      <c r="M388" t="inlineStr">
        <is>
          <t>K11</t>
        </is>
      </c>
      <c r="N388" t="inlineStr">
        <is>
          <t>41</t>
        </is>
      </c>
    </row>
    <row r="389">
      <c r="A389" t="n">
        <v>388</v>
      </c>
      <c r="B389" t="inlineStr">
        <is>
          <t>388</t>
        </is>
      </c>
      <c r="C389" t="inlineStr">
        <is>
          <t>BU</t>
        </is>
      </c>
      <c r="D389" t="inlineStr">
        <is>
          <t>BU</t>
        </is>
      </c>
      <c r="E389">
        <f>A02+K1.B1-A2:9</f>
        <v/>
      </c>
      <c r="F389" t="inlineStr">
        <is>
          <t>A02</t>
        </is>
      </c>
      <c r="G389" t="inlineStr">
        <is>
          <t>K1.B1</t>
        </is>
      </c>
      <c r="H389" t="inlineStr">
        <is>
          <t>A2</t>
        </is>
      </c>
      <c r="I389" t="inlineStr">
        <is>
          <t>9</t>
        </is>
      </c>
      <c r="J389">
        <f>A02+K1.B1-K20:43</f>
        <v/>
      </c>
      <c r="K389" t="inlineStr">
        <is>
          <t>A02</t>
        </is>
      </c>
      <c r="L389" t="inlineStr">
        <is>
          <t>K1.B1</t>
        </is>
      </c>
      <c r="M389" t="inlineStr">
        <is>
          <t>K20</t>
        </is>
      </c>
      <c r="N389" t="inlineStr">
        <is>
          <t>43</t>
        </is>
      </c>
    </row>
    <row r="390">
      <c r="A390" t="n">
        <v>389</v>
      </c>
      <c r="B390" t="inlineStr">
        <is>
          <t>389</t>
        </is>
      </c>
      <c r="C390" t="inlineStr">
        <is>
          <t>BU</t>
        </is>
      </c>
      <c r="D390" t="inlineStr">
        <is>
          <t>BU</t>
        </is>
      </c>
      <c r="E390">
        <f>A02+K1.B1-W5(-P1):X2:7</f>
        <v/>
      </c>
      <c r="F390" t="inlineStr">
        <is>
          <t>A02</t>
        </is>
      </c>
      <c r="G390" t="inlineStr">
        <is>
          <t>K1.B1</t>
        </is>
      </c>
      <c r="H390" t="inlineStr">
        <is>
          <t>W5(-P1)</t>
        </is>
      </c>
      <c r="I390" t="inlineStr">
        <is>
          <t>X2:7</t>
        </is>
      </c>
      <c r="J390">
        <f>M01+K1.B1-K9:42</f>
        <v/>
      </c>
      <c r="K390" t="inlineStr">
        <is>
          <t>M01</t>
        </is>
      </c>
      <c r="L390" t="inlineStr">
        <is>
          <t>K1.B1</t>
        </is>
      </c>
      <c r="M390" t="inlineStr">
        <is>
          <t>K9</t>
        </is>
      </c>
      <c r="N390" t="inlineStr">
        <is>
          <t>42</t>
        </is>
      </c>
    </row>
    <row r="391">
      <c r="A391" t="n">
        <v>390</v>
      </c>
      <c r="B391" t="inlineStr">
        <is>
          <t>390</t>
        </is>
      </c>
      <c r="C391" t="inlineStr">
        <is>
          <t>BU</t>
        </is>
      </c>
      <c r="D391" t="inlineStr">
        <is>
          <t>BU</t>
        </is>
      </c>
      <c r="E391">
        <f>M01+K1.B1-K9:41</f>
        <v/>
      </c>
      <c r="F391" t="inlineStr">
        <is>
          <t>M01</t>
        </is>
      </c>
      <c r="G391" t="inlineStr">
        <is>
          <t>K1.B1</t>
        </is>
      </c>
      <c r="H391" t="inlineStr">
        <is>
          <t>K9</t>
        </is>
      </c>
      <c r="I391" t="inlineStr">
        <is>
          <t>41</t>
        </is>
      </c>
      <c r="J391">
        <f>M01+K1.B1-K10:44</f>
        <v/>
      </c>
      <c r="K391" t="inlineStr">
        <is>
          <t>M01</t>
        </is>
      </c>
      <c r="L391" t="inlineStr">
        <is>
          <t>K1.B1</t>
        </is>
      </c>
      <c r="M391" t="inlineStr">
        <is>
          <t>K10</t>
        </is>
      </c>
      <c r="N391" t="inlineStr">
        <is>
          <t>44</t>
        </is>
      </c>
    </row>
    <row r="392">
      <c r="A392" t="n">
        <v>391</v>
      </c>
      <c r="B392" t="inlineStr">
        <is>
          <t>391</t>
        </is>
      </c>
      <c r="C392" t="inlineStr">
        <is>
          <t>BU</t>
        </is>
      </c>
      <c r="D392" t="inlineStr">
        <is>
          <t>BU</t>
        </is>
      </c>
      <c r="E392">
        <f>M01+K1.B1-K10:44</f>
        <v/>
      </c>
      <c r="F392" t="inlineStr">
        <is>
          <t>M01</t>
        </is>
      </c>
      <c r="G392" t="inlineStr">
        <is>
          <t>K1.B1</t>
        </is>
      </c>
      <c r="H392" t="inlineStr">
        <is>
          <t>K10</t>
        </is>
      </c>
      <c r="I392" t="inlineStr">
        <is>
          <t>44</t>
        </is>
      </c>
      <c r="J392">
        <f>M01+K1.B1-K11:44</f>
        <v/>
      </c>
      <c r="K392" t="inlineStr">
        <is>
          <t>M01</t>
        </is>
      </c>
      <c r="L392" t="inlineStr">
        <is>
          <t>K1.B1</t>
        </is>
      </c>
      <c r="M392" t="inlineStr">
        <is>
          <t>K11</t>
        </is>
      </c>
      <c r="N392" t="inlineStr">
        <is>
          <t>44</t>
        </is>
      </c>
    </row>
    <row r="393">
      <c r="A393" t="n">
        <v>392</v>
      </c>
      <c r="B393" t="inlineStr">
        <is>
          <t>392</t>
        </is>
      </c>
      <c r="C393" t="inlineStr">
        <is>
          <t>1</t>
        </is>
      </c>
      <c r="D393" t="inlineStr">
        <is>
          <t>1</t>
        </is>
      </c>
      <c r="E393">
        <f>A02+K1.B1-X20-X20.3M:23</f>
        <v/>
      </c>
      <c r="F393" t="inlineStr">
        <is>
          <t>A02</t>
        </is>
      </c>
      <c r="G393" t="inlineStr">
        <is>
          <t>K1.B1</t>
        </is>
      </c>
      <c r="H393" t="inlineStr">
        <is>
          <t>X20-X20.3M</t>
        </is>
      </c>
      <c r="I393" t="inlineStr">
        <is>
          <t>23</t>
        </is>
      </c>
      <c r="J393">
        <f>M01+S1-Y12:4</f>
        <v/>
      </c>
      <c r="K393" t="inlineStr">
        <is>
          <t>M01</t>
        </is>
      </c>
      <c r="L393" t="inlineStr">
        <is>
          <t>S1</t>
        </is>
      </c>
      <c r="M393" t="inlineStr">
        <is>
          <t>Y12</t>
        </is>
      </c>
      <c r="N393" t="inlineStr">
        <is>
          <t>4</t>
        </is>
      </c>
    </row>
    <row r="394">
      <c r="A394" t="n">
        <v>393</v>
      </c>
      <c r="B394" t="inlineStr">
        <is>
          <t>393</t>
        </is>
      </c>
      <c r="C394" t="inlineStr">
        <is>
          <t>BU</t>
        </is>
      </c>
      <c r="D394" t="inlineStr">
        <is>
          <t>BU</t>
        </is>
      </c>
      <c r="E394">
        <f>A02+K1.B1-W5(-P2):X4:2</f>
        <v/>
      </c>
      <c r="F394" t="inlineStr">
        <is>
          <t>A02</t>
        </is>
      </c>
      <c r="G394" t="inlineStr">
        <is>
          <t>K1.B1</t>
        </is>
      </c>
      <c r="H394" t="inlineStr">
        <is>
          <t>W5(-P2)</t>
        </is>
      </c>
      <c r="I394" t="inlineStr">
        <is>
          <t>X4:2</t>
        </is>
      </c>
      <c r="J394">
        <f>A02+K1.B1-X20-X20.3F:23</f>
        <v/>
      </c>
      <c r="K394" t="inlineStr">
        <is>
          <t>A02</t>
        </is>
      </c>
      <c r="L394" t="inlineStr">
        <is>
          <t>K1.B1</t>
        </is>
      </c>
      <c r="M394" t="inlineStr">
        <is>
          <t>X20-X20.3F</t>
        </is>
      </c>
      <c r="N394" t="inlineStr">
        <is>
          <t>23</t>
        </is>
      </c>
    </row>
    <row r="395">
      <c r="A395" t="n">
        <v>394</v>
      </c>
      <c r="B395" t="inlineStr">
        <is>
          <t>394</t>
        </is>
      </c>
      <c r="C395" t="inlineStr">
        <is>
          <t>2</t>
        </is>
      </c>
      <c r="D395" t="inlineStr">
        <is>
          <t>2</t>
        </is>
      </c>
      <c r="E395">
        <f>M01+S1-Y12:3</f>
        <v/>
      </c>
      <c r="F395" t="inlineStr">
        <is>
          <t>M01</t>
        </is>
      </c>
      <c r="G395" t="inlineStr">
        <is>
          <t>S1</t>
        </is>
      </c>
      <c r="H395" t="inlineStr">
        <is>
          <t>Y12</t>
        </is>
      </c>
      <c r="I395" t="inlineStr">
        <is>
          <t>3</t>
        </is>
      </c>
      <c r="J395">
        <f>A02+K1.B1-X20-X20.3M:24</f>
        <v/>
      </c>
      <c r="K395" t="inlineStr">
        <is>
          <t>A02</t>
        </is>
      </c>
      <c r="L395" t="inlineStr">
        <is>
          <t>K1.B1</t>
        </is>
      </c>
      <c r="M395" t="inlineStr">
        <is>
          <t>X20-X20.3M</t>
        </is>
      </c>
      <c r="N395" t="inlineStr">
        <is>
          <t>24</t>
        </is>
      </c>
    </row>
    <row r="396">
      <c r="A396" t="n">
        <v>395</v>
      </c>
      <c r="B396" t="inlineStr">
        <is>
          <t>395</t>
        </is>
      </c>
      <c r="C396" t="inlineStr">
        <is>
          <t>BU</t>
        </is>
      </c>
      <c r="D396" t="inlineStr">
        <is>
          <t>BU</t>
        </is>
      </c>
      <c r="E396">
        <f>A02+K1.B1-A2:10</f>
        <v/>
      </c>
      <c r="F396" t="inlineStr">
        <is>
          <t>A02</t>
        </is>
      </c>
      <c r="G396" t="inlineStr">
        <is>
          <t>K1.B1</t>
        </is>
      </c>
      <c r="H396" t="inlineStr">
        <is>
          <t>A2</t>
        </is>
      </c>
      <c r="I396" t="inlineStr">
        <is>
          <t>10</t>
        </is>
      </c>
      <c r="J396">
        <f>A02+K1.B1-X20-X20.3F:24</f>
        <v/>
      </c>
      <c r="K396" t="inlineStr">
        <is>
          <t>A02</t>
        </is>
      </c>
      <c r="L396" t="inlineStr">
        <is>
          <t>K1.B1</t>
        </is>
      </c>
      <c r="M396" t="inlineStr">
        <is>
          <t>X20-X20.3F</t>
        </is>
      </c>
      <c r="N396" t="inlineStr">
        <is>
          <t>24</t>
        </is>
      </c>
    </row>
    <row r="397">
      <c r="A397" t="n">
        <v>396</v>
      </c>
      <c r="B397" t="inlineStr">
        <is>
          <t>396</t>
        </is>
      </c>
      <c r="C397" t="inlineStr">
        <is>
          <t>BU</t>
        </is>
      </c>
      <c r="D397" t="inlineStr">
        <is>
          <t>BU</t>
        </is>
      </c>
      <c r="E397">
        <f>M01+K1.B1-K10:A2</f>
        <v/>
      </c>
      <c r="F397" t="inlineStr">
        <is>
          <t>M01</t>
        </is>
      </c>
      <c r="G397" t="inlineStr">
        <is>
          <t>K1.B1</t>
        </is>
      </c>
      <c r="H397" t="inlineStr">
        <is>
          <t>K10</t>
        </is>
      </c>
      <c r="I397" t="inlineStr">
        <is>
          <t>A2</t>
        </is>
      </c>
      <c r="J397">
        <f>A02+K1.B1-W5(-P2):P2:2</f>
        <v/>
      </c>
      <c r="K397" t="inlineStr">
        <is>
          <t>A02</t>
        </is>
      </c>
      <c r="L397" t="inlineStr">
        <is>
          <t>K1.B1</t>
        </is>
      </c>
      <c r="M397" t="inlineStr">
        <is>
          <t>W5(-P2)</t>
        </is>
      </c>
      <c r="N397" t="inlineStr">
        <is>
          <t>P2:2</t>
        </is>
      </c>
    </row>
    <row r="398">
      <c r="A398" t="n">
        <v>397</v>
      </c>
      <c r="B398" t="inlineStr">
        <is>
          <t>397</t>
        </is>
      </c>
      <c r="C398" t="inlineStr">
        <is>
          <t>BU</t>
        </is>
      </c>
      <c r="D398" t="inlineStr">
        <is>
          <t>BU</t>
        </is>
      </c>
      <c r="E398">
        <f>M01+K1.B1-K10:A1</f>
        <v/>
      </c>
      <c r="F398" t="inlineStr">
        <is>
          <t>M01</t>
        </is>
      </c>
      <c r="G398" t="inlineStr">
        <is>
          <t>K1.B1</t>
        </is>
      </c>
      <c r="H398" t="inlineStr">
        <is>
          <t>K10</t>
        </is>
      </c>
      <c r="I398" t="inlineStr">
        <is>
          <t>A1</t>
        </is>
      </c>
      <c r="J398">
        <f>P01+K1.B1-X9:8:5</f>
        <v/>
      </c>
      <c r="K398" t="inlineStr">
        <is>
          <t>P01</t>
        </is>
      </c>
      <c r="L398" t="inlineStr">
        <is>
          <t>K1.B1</t>
        </is>
      </c>
      <c r="M398" t="inlineStr">
        <is>
          <t>X9</t>
        </is>
      </c>
      <c r="N398" t="inlineStr">
        <is>
          <t>8:5</t>
        </is>
      </c>
    </row>
    <row r="399">
      <c r="A399" t="n">
        <v>398</v>
      </c>
      <c r="B399" t="inlineStr">
        <is>
          <t>398</t>
        </is>
      </c>
      <c r="C399" t="inlineStr">
        <is>
          <t>BU</t>
        </is>
      </c>
      <c r="D399" t="inlineStr">
        <is>
          <t>BU</t>
        </is>
      </c>
      <c r="E399">
        <f>M01+K1.B1-K11:A2</f>
        <v/>
      </c>
      <c r="F399" t="inlineStr">
        <is>
          <t>M01</t>
        </is>
      </c>
      <c r="G399" t="inlineStr">
        <is>
          <t>K1.B1</t>
        </is>
      </c>
      <c r="H399" t="inlineStr">
        <is>
          <t>K11</t>
        </is>
      </c>
      <c r="I399" t="inlineStr">
        <is>
          <t>A2</t>
        </is>
      </c>
      <c r="J399">
        <f>A02+K1.B1-W5(-P2):P2:2</f>
        <v/>
      </c>
      <c r="K399" t="inlineStr">
        <is>
          <t>A02</t>
        </is>
      </c>
      <c r="L399" t="inlineStr">
        <is>
          <t>K1.B1</t>
        </is>
      </c>
      <c r="M399" t="inlineStr">
        <is>
          <t>W5(-P2)</t>
        </is>
      </c>
      <c r="N399" t="inlineStr">
        <is>
          <t>P2:2</t>
        </is>
      </c>
    </row>
    <row r="400">
      <c r="A400" t="n">
        <v>399</v>
      </c>
      <c r="B400" t="inlineStr">
        <is>
          <t>399</t>
        </is>
      </c>
      <c r="C400" t="inlineStr">
        <is>
          <t>BU</t>
        </is>
      </c>
      <c r="D400" t="inlineStr">
        <is>
          <t>BU</t>
        </is>
      </c>
      <c r="E400">
        <f>M01+K1.B1-K11:A1</f>
        <v/>
      </c>
      <c r="F400" t="inlineStr">
        <is>
          <t>M01</t>
        </is>
      </c>
      <c r="G400" t="inlineStr">
        <is>
          <t>K1.B1</t>
        </is>
      </c>
      <c r="H400" t="inlineStr">
        <is>
          <t>K11</t>
        </is>
      </c>
      <c r="I400" t="inlineStr">
        <is>
          <t>A1</t>
        </is>
      </c>
      <c r="J400">
        <f>P01+K1.B1-X9:9:4</f>
        <v/>
      </c>
      <c r="K400" t="inlineStr">
        <is>
          <t>P01</t>
        </is>
      </c>
      <c r="L400" t="inlineStr">
        <is>
          <t>K1.B1</t>
        </is>
      </c>
      <c r="M400" t="inlineStr">
        <is>
          <t>X9</t>
        </is>
      </c>
      <c r="N400" t="inlineStr">
        <is>
          <t>9:4</t>
        </is>
      </c>
    </row>
    <row r="401">
      <c r="A401" t="n">
        <v>400</v>
      </c>
      <c r="B401" t="inlineStr">
        <is>
          <t>400</t>
        </is>
      </c>
      <c r="C401" t="inlineStr">
        <is>
          <t>BU</t>
        </is>
      </c>
      <c r="D401" t="inlineStr">
        <is>
          <t>BU</t>
        </is>
      </c>
      <c r="E401">
        <f>M01+K1.B1-K9:A2</f>
        <v/>
      </c>
      <c r="F401" t="inlineStr">
        <is>
          <t>M01</t>
        </is>
      </c>
      <c r="G401" t="inlineStr">
        <is>
          <t>K1.B1</t>
        </is>
      </c>
      <c r="H401" t="inlineStr">
        <is>
          <t>K9</t>
        </is>
      </c>
      <c r="I401" t="inlineStr">
        <is>
          <t>A2</t>
        </is>
      </c>
      <c r="J401">
        <f>A02+K1.B1-W5(-P2):P2:2</f>
        <v/>
      </c>
      <c r="K401" t="inlineStr">
        <is>
          <t>A02</t>
        </is>
      </c>
      <c r="L401" t="inlineStr">
        <is>
          <t>K1.B1</t>
        </is>
      </c>
      <c r="M401" t="inlineStr">
        <is>
          <t>W5(-P2)</t>
        </is>
      </c>
      <c r="N401" t="inlineStr">
        <is>
          <t>P2:2</t>
        </is>
      </c>
    </row>
    <row r="402">
      <c r="A402" t="n">
        <v>401</v>
      </c>
      <c r="B402" t="inlineStr">
        <is>
          <t>401</t>
        </is>
      </c>
      <c r="C402" t="inlineStr">
        <is>
          <t>BU</t>
        </is>
      </c>
      <c r="D402" t="inlineStr">
        <is>
          <t>BU</t>
        </is>
      </c>
      <c r="E402">
        <f>A02+K1.B1-K20:54</f>
        <v/>
      </c>
      <c r="F402" t="inlineStr">
        <is>
          <t>A02</t>
        </is>
      </c>
      <c r="G402" t="inlineStr">
        <is>
          <t>K1.B1</t>
        </is>
      </c>
      <c r="H402" t="inlineStr">
        <is>
          <t>K20</t>
        </is>
      </c>
      <c r="I402" t="inlineStr">
        <is>
          <t>54</t>
        </is>
      </c>
      <c r="J402">
        <f>M01+K1.B1-K9:A1</f>
        <v/>
      </c>
      <c r="K402" t="inlineStr">
        <is>
          <t>M01</t>
        </is>
      </c>
      <c r="L402" t="inlineStr">
        <is>
          <t>K1.B1</t>
        </is>
      </c>
      <c r="M402" t="inlineStr">
        <is>
          <t>K9</t>
        </is>
      </c>
      <c r="N402" t="inlineStr">
        <is>
          <t>A1</t>
        </is>
      </c>
    </row>
    <row r="403">
      <c r="A403" t="n">
        <v>402</v>
      </c>
      <c r="B403" t="inlineStr">
        <is>
          <t>402</t>
        </is>
      </c>
      <c r="C403" t="inlineStr">
        <is>
          <t>BU</t>
        </is>
      </c>
      <c r="D403" t="inlineStr">
        <is>
          <t>BU</t>
        </is>
      </c>
      <c r="E403">
        <f>A02+K1.B1-W5(-P1):X3:3</f>
        <v/>
      </c>
      <c r="F403" t="inlineStr">
        <is>
          <t>A02</t>
        </is>
      </c>
      <c r="G403" t="inlineStr">
        <is>
          <t>K1.B1</t>
        </is>
      </c>
      <c r="H403" t="inlineStr">
        <is>
          <t>W5(-P1)</t>
        </is>
      </c>
      <c r="I403" t="inlineStr">
        <is>
          <t>X3:3</t>
        </is>
      </c>
      <c r="J403">
        <f>A02+K1.B1-K20:53</f>
        <v/>
      </c>
      <c r="K403" t="inlineStr">
        <is>
          <t>A02</t>
        </is>
      </c>
      <c r="L403" t="inlineStr">
        <is>
          <t>K1.B1</t>
        </is>
      </c>
      <c r="M403" t="inlineStr">
        <is>
          <t>K20</t>
        </is>
      </c>
      <c r="N403" t="inlineStr">
        <is>
          <t>53</t>
        </is>
      </c>
    </row>
    <row r="404">
      <c r="A404" t="n">
        <v>403</v>
      </c>
      <c r="B404" t="inlineStr">
        <is>
          <t>403</t>
        </is>
      </c>
      <c r="C404" t="inlineStr">
        <is>
          <t>BU</t>
        </is>
      </c>
      <c r="D404" t="inlineStr">
        <is>
          <t>BU</t>
        </is>
      </c>
      <c r="E404">
        <f>M01+K1.B1-K10:11</f>
        <v/>
      </c>
      <c r="F404" t="inlineStr">
        <is>
          <t>M01</t>
        </is>
      </c>
      <c r="G404" t="inlineStr">
        <is>
          <t>K1.B1</t>
        </is>
      </c>
      <c r="H404" t="inlineStr">
        <is>
          <t>K10</t>
        </is>
      </c>
      <c r="I404" t="inlineStr">
        <is>
          <t>11</t>
        </is>
      </c>
      <c r="J404">
        <f>M01+K1.H1-U1:S1</f>
        <v/>
      </c>
      <c r="K404" t="inlineStr">
        <is>
          <t>M01</t>
        </is>
      </c>
      <c r="L404" t="inlineStr">
        <is>
          <t>K1.H1</t>
        </is>
      </c>
      <c r="M404" t="inlineStr">
        <is>
          <t>U1</t>
        </is>
      </c>
      <c r="N404" t="inlineStr">
        <is>
          <t>S1</t>
        </is>
      </c>
    </row>
    <row r="405">
      <c r="A405" t="n">
        <v>404</v>
      </c>
      <c r="B405" t="inlineStr">
        <is>
          <t>404</t>
        </is>
      </c>
      <c r="C405" t="inlineStr">
        <is>
          <t>BU</t>
        </is>
      </c>
      <c r="D405" t="inlineStr">
        <is>
          <t>BU</t>
        </is>
      </c>
      <c r="E405">
        <f>M01+K1.B1-K10:14</f>
        <v/>
      </c>
      <c r="F405" t="inlineStr">
        <is>
          <t>M01</t>
        </is>
      </c>
      <c r="G405" t="inlineStr">
        <is>
          <t>K1.B1</t>
        </is>
      </c>
      <c r="H405" t="inlineStr">
        <is>
          <t>K10</t>
        </is>
      </c>
      <c r="I405" t="inlineStr">
        <is>
          <t>14</t>
        </is>
      </c>
      <c r="J405">
        <f>M01+K1.B1-K11:14</f>
        <v/>
      </c>
      <c r="K405" t="inlineStr">
        <is>
          <t>M01</t>
        </is>
      </c>
      <c r="L405" t="inlineStr">
        <is>
          <t>K1.B1</t>
        </is>
      </c>
      <c r="M405" t="inlineStr">
        <is>
          <t>K11</t>
        </is>
      </c>
      <c r="N405" t="inlineStr">
        <is>
          <t>14</t>
        </is>
      </c>
    </row>
    <row r="406">
      <c r="A406" t="n">
        <v>405</v>
      </c>
      <c r="B406" t="inlineStr">
        <is>
          <t>405</t>
        </is>
      </c>
      <c r="C406" t="inlineStr">
        <is>
          <t>BU</t>
        </is>
      </c>
      <c r="D406" t="inlineStr">
        <is>
          <t>BU</t>
        </is>
      </c>
      <c r="E406">
        <f>M01+K1.B1-K11:14</f>
        <v/>
      </c>
      <c r="F406" t="inlineStr">
        <is>
          <t>M01</t>
        </is>
      </c>
      <c r="G406" t="inlineStr">
        <is>
          <t>K1.B1</t>
        </is>
      </c>
      <c r="H406" t="inlineStr">
        <is>
          <t>K11</t>
        </is>
      </c>
      <c r="I406" t="inlineStr">
        <is>
          <t>14</t>
        </is>
      </c>
      <c r="J406">
        <f>M01+K1.B1-K9:12</f>
        <v/>
      </c>
      <c r="K406" t="inlineStr">
        <is>
          <t>M01</t>
        </is>
      </c>
      <c r="L406" t="inlineStr">
        <is>
          <t>K1.B1</t>
        </is>
      </c>
      <c r="M406" t="inlineStr">
        <is>
          <t>K9</t>
        </is>
      </c>
      <c r="N406" t="inlineStr">
        <is>
          <t>12</t>
        </is>
      </c>
    </row>
    <row r="407">
      <c r="A407" t="n">
        <v>406</v>
      </c>
      <c r="B407" t="inlineStr">
        <is>
          <t>406</t>
        </is>
      </c>
      <c r="C407" t="inlineStr">
        <is>
          <t>BU</t>
        </is>
      </c>
      <c r="D407" t="inlineStr">
        <is>
          <t>BU</t>
        </is>
      </c>
      <c r="E407">
        <f>M01+K1.B1-K9:12</f>
        <v/>
      </c>
      <c r="F407" t="inlineStr">
        <is>
          <t>M01</t>
        </is>
      </c>
      <c r="G407" t="inlineStr">
        <is>
          <t>K1.B1</t>
        </is>
      </c>
      <c r="H407" t="inlineStr">
        <is>
          <t>K9</t>
        </is>
      </c>
      <c r="I407" t="inlineStr">
        <is>
          <t>12</t>
        </is>
      </c>
      <c r="J407">
        <f>M01+K1.H1-U1:SC'</f>
        <v/>
      </c>
      <c r="K407" t="inlineStr">
        <is>
          <t>M01</t>
        </is>
      </c>
      <c r="L407" t="inlineStr">
        <is>
          <t>K1.H1</t>
        </is>
      </c>
      <c r="M407" t="inlineStr">
        <is>
          <t>U1</t>
        </is>
      </c>
      <c r="N407" t="inlineStr">
        <is>
          <t>SC'</t>
        </is>
      </c>
    </row>
    <row r="408">
      <c r="A408" t="n">
        <v>407</v>
      </c>
      <c r="B408" t="inlineStr">
        <is>
          <t>407</t>
        </is>
      </c>
      <c r="C408" t="inlineStr">
        <is>
          <t>BU</t>
        </is>
      </c>
      <c r="D408" t="inlineStr">
        <is>
          <t>BU</t>
        </is>
      </c>
      <c r="E408">
        <f>M01+K1.B1-K11:11</f>
        <v/>
      </c>
      <c r="F408" t="inlineStr">
        <is>
          <t>M01</t>
        </is>
      </c>
      <c r="G408" t="inlineStr">
        <is>
          <t>K1.B1</t>
        </is>
      </c>
      <c r="H408" t="inlineStr">
        <is>
          <t>K11</t>
        </is>
      </c>
      <c r="I408" t="inlineStr">
        <is>
          <t>11</t>
        </is>
      </c>
      <c r="J408">
        <f>M01+K1.H1-U1:S2</f>
        <v/>
      </c>
      <c r="K408" t="inlineStr">
        <is>
          <t>M01</t>
        </is>
      </c>
      <c r="L408" t="inlineStr">
        <is>
          <t>K1.H1</t>
        </is>
      </c>
      <c r="M408" t="inlineStr">
        <is>
          <t>U1</t>
        </is>
      </c>
      <c r="N408" t="inlineStr">
        <is>
          <t>S2</t>
        </is>
      </c>
    </row>
    <row r="409">
      <c r="A409" t="n">
        <v>408</v>
      </c>
      <c r="B409" t="inlineStr">
        <is>
          <t>408</t>
        </is>
      </c>
      <c r="C409" t="inlineStr">
        <is>
          <t>BU</t>
        </is>
      </c>
      <c r="D409" t="inlineStr">
        <is>
          <t>BU</t>
        </is>
      </c>
      <c r="E409">
        <f>M01+K1.B1-K9:11</f>
        <v/>
      </c>
      <c r="F409" t="inlineStr">
        <is>
          <t>M01</t>
        </is>
      </c>
      <c r="G409" t="inlineStr">
        <is>
          <t>K1.B1</t>
        </is>
      </c>
      <c r="H409" t="inlineStr">
        <is>
          <t>K9</t>
        </is>
      </c>
      <c r="I409" t="inlineStr">
        <is>
          <t>11</t>
        </is>
      </c>
      <c r="J409">
        <f>M01+K1.H1-U1:S6</f>
        <v/>
      </c>
      <c r="K409" t="inlineStr">
        <is>
          <t>M01</t>
        </is>
      </c>
      <c r="L409" t="inlineStr">
        <is>
          <t>K1.H1</t>
        </is>
      </c>
      <c r="M409" t="inlineStr">
        <is>
          <t>U1</t>
        </is>
      </c>
      <c r="N409" t="inlineStr">
        <is>
          <t>S6</t>
        </is>
      </c>
    </row>
    <row r="410">
      <c r="A410" t="n">
        <v>409</v>
      </c>
      <c r="B410" t="inlineStr">
        <is>
          <t>409</t>
        </is>
      </c>
      <c r="C410" t="inlineStr">
        <is>
          <t>BU</t>
        </is>
      </c>
      <c r="D410" t="inlineStr">
        <is>
          <t>BU</t>
        </is>
      </c>
      <c r="E410">
        <f>M01+K1.H1-U1:S6</f>
        <v/>
      </c>
      <c r="F410" t="inlineStr">
        <is>
          <t>M01</t>
        </is>
      </c>
      <c r="G410" t="inlineStr">
        <is>
          <t>K1.H1</t>
        </is>
      </c>
      <c r="H410" t="inlineStr">
        <is>
          <t>U1</t>
        </is>
      </c>
      <c r="I410" t="inlineStr">
        <is>
          <t>S6</t>
        </is>
      </c>
      <c r="J410">
        <f>M01+K1.H1-U1:S7/EB</f>
        <v/>
      </c>
      <c r="K410" t="inlineStr">
        <is>
          <t>M01</t>
        </is>
      </c>
      <c r="L410" t="inlineStr">
        <is>
          <t>K1.H1</t>
        </is>
      </c>
      <c r="M410" t="inlineStr">
        <is>
          <t>U1</t>
        </is>
      </c>
      <c r="N410" t="inlineStr">
        <is>
          <t>S7/EB</t>
        </is>
      </c>
    </row>
    <row r="411">
      <c r="A411" t="n">
        <v>410</v>
      </c>
      <c r="B411" t="inlineStr">
        <is>
          <t>410</t>
        </is>
      </c>
      <c r="C411" t="inlineStr">
        <is>
          <t>1</t>
        </is>
      </c>
      <c r="D411" t="inlineStr">
        <is>
          <t>1</t>
        </is>
      </c>
      <c r="E411">
        <f>P01+K1.G1-E1:-X3:L</f>
        <v/>
      </c>
      <c r="F411" t="inlineStr">
        <is>
          <t>P01</t>
        </is>
      </c>
      <c r="G411" t="inlineStr">
        <is>
          <t>K1.G1</t>
        </is>
      </c>
      <c r="H411" t="inlineStr">
        <is>
          <t>E1</t>
        </is>
      </c>
      <c r="I411" t="inlineStr">
        <is>
          <t>-X3:L</t>
        </is>
      </c>
      <c r="J411">
        <f>O01+K1.G1-D1:L</f>
        <v/>
      </c>
      <c r="K411" t="inlineStr">
        <is>
          <t>O01</t>
        </is>
      </c>
      <c r="L411" t="inlineStr">
        <is>
          <t>K1.G1</t>
        </is>
      </c>
      <c r="M411" t="inlineStr">
        <is>
          <t>D1</t>
        </is>
      </c>
      <c r="N411" t="inlineStr">
        <is>
          <t>L</t>
        </is>
      </c>
    </row>
    <row r="412">
      <c r="A412" t="n">
        <v>411</v>
      </c>
      <c r="B412" t="inlineStr">
        <is>
          <t>411</t>
        </is>
      </c>
      <c r="C412" t="inlineStr">
        <is>
          <t>2</t>
        </is>
      </c>
      <c r="D412" t="inlineStr">
        <is>
          <t>2</t>
        </is>
      </c>
      <c r="E412">
        <f>P01+K1.G1-E1:-X3:N</f>
        <v/>
      </c>
      <c r="F412" t="inlineStr">
        <is>
          <t>P01</t>
        </is>
      </c>
      <c r="G412" t="inlineStr">
        <is>
          <t>K1.G1</t>
        </is>
      </c>
      <c r="H412" t="inlineStr">
        <is>
          <t>E1</t>
        </is>
      </c>
      <c r="I412" t="inlineStr">
        <is>
          <t>-X3:N</t>
        </is>
      </c>
      <c r="J412">
        <f>O01+K1.G1-D1:N</f>
        <v/>
      </c>
      <c r="K412" t="inlineStr">
        <is>
          <t>O01</t>
        </is>
      </c>
      <c r="L412" t="inlineStr">
        <is>
          <t>K1.G1</t>
        </is>
      </c>
      <c r="M412" t="inlineStr">
        <is>
          <t>D1</t>
        </is>
      </c>
      <c r="N412" t="inlineStr">
        <is>
          <t>N</t>
        </is>
      </c>
    </row>
    <row r="413">
      <c r="A413" t="n">
        <v>412</v>
      </c>
      <c r="B413" t="inlineStr">
        <is>
          <t>412</t>
        </is>
      </c>
      <c r="C413" t="inlineStr">
        <is>
          <t>GNYE</t>
        </is>
      </c>
      <c r="D413" t="inlineStr">
        <is>
          <t>GNYE</t>
        </is>
      </c>
      <c r="E413">
        <f>P01+K1.G1-E1:-X3:PE</f>
        <v/>
      </c>
      <c r="F413" t="inlineStr">
        <is>
          <t>P01</t>
        </is>
      </c>
      <c r="G413" t="inlineStr">
        <is>
          <t>K1.G1</t>
        </is>
      </c>
      <c r="H413" t="inlineStr">
        <is>
          <t>E1</t>
        </is>
      </c>
      <c r="I413" t="inlineStr">
        <is>
          <t>-X3:PE</t>
        </is>
      </c>
      <c r="J413">
        <f>O01+K1.G1-D1:PE</f>
        <v/>
      </c>
      <c r="K413" t="inlineStr">
        <is>
          <t>O01</t>
        </is>
      </c>
      <c r="L413" t="inlineStr">
        <is>
          <t>K1.G1</t>
        </is>
      </c>
      <c r="M413" t="inlineStr">
        <is>
          <t>D1</t>
        </is>
      </c>
      <c r="N413" t="inlineStr">
        <is>
          <t>PE</t>
        </is>
      </c>
    </row>
    <row r="414">
      <c r="A414" t="n">
        <v>413</v>
      </c>
      <c r="B414" t="inlineStr">
        <is>
          <t>413</t>
        </is>
      </c>
      <c r="C414" t="inlineStr">
        <is>
          <t>GNYE</t>
        </is>
      </c>
      <c r="D414" t="inlineStr">
        <is>
          <t>GNYE</t>
        </is>
      </c>
      <c r="E414">
        <f>O01+K1.G1-D1:PE</f>
        <v/>
      </c>
      <c r="F414" t="inlineStr">
        <is>
          <t>O01</t>
        </is>
      </c>
      <c r="G414" t="inlineStr">
        <is>
          <t>K1.G1</t>
        </is>
      </c>
      <c r="H414" t="inlineStr">
        <is>
          <t>D1</t>
        </is>
      </c>
      <c r="I414" t="inlineStr">
        <is>
          <t>PE</t>
        </is>
      </c>
      <c r="J414">
        <f>A02+K1.H2-X6:14</f>
        <v/>
      </c>
      <c r="K414" t="inlineStr">
        <is>
          <t>A02</t>
        </is>
      </c>
      <c r="L414" t="inlineStr">
        <is>
          <t>K1.H2</t>
        </is>
      </c>
      <c r="M414" t="inlineStr">
        <is>
          <t>X6</t>
        </is>
      </c>
      <c r="N414" t="inlineStr">
        <is>
          <t>14</t>
        </is>
      </c>
    </row>
    <row r="415">
      <c r="A415" t="n">
        <v>414</v>
      </c>
      <c r="B415" t="inlineStr">
        <is>
          <t>414</t>
        </is>
      </c>
      <c r="C415" t="inlineStr">
        <is>
          <t>nan</t>
        </is>
      </c>
      <c r="D415" t="inlineStr">
        <is>
          <t>nan</t>
        </is>
      </c>
      <c r="E415" t="inlineStr">
        <is>
          <t>nan</t>
        </is>
      </c>
      <c r="F415" t="inlineStr"/>
      <c r="G415" t="inlineStr"/>
      <c r="H415" t="inlineStr"/>
      <c r="I415" t="inlineStr"/>
      <c r="J415" t="inlineStr">
        <is>
          <t>nan</t>
        </is>
      </c>
      <c r="K415" t="inlineStr"/>
      <c r="L415" t="inlineStr"/>
      <c r="M415" t="inlineStr"/>
      <c r="N415" t="inlineStr"/>
    </row>
    <row r="416">
      <c r="A416" t="n">
        <v>415</v>
      </c>
      <c r="B416" t="inlineStr">
        <is>
          <t>415</t>
        </is>
      </c>
      <c r="C416" t="inlineStr">
        <is>
          <t>BK</t>
        </is>
      </c>
      <c r="D416" t="inlineStr">
        <is>
          <t>BK</t>
        </is>
      </c>
      <c r="E416">
        <f>O01+S1-U1:OUT.1</f>
        <v/>
      </c>
      <c r="F416" t="inlineStr">
        <is>
          <t>O01</t>
        </is>
      </c>
      <c r="G416" t="inlineStr">
        <is>
          <t>S1</t>
        </is>
      </c>
      <c r="H416" t="inlineStr">
        <is>
          <t>U1</t>
        </is>
      </c>
      <c r="I416" t="inlineStr">
        <is>
          <t>OUT.1</t>
        </is>
      </c>
      <c r="J416">
        <f>O01+S1-X1:1</f>
        <v/>
      </c>
      <c r="K416" t="inlineStr">
        <is>
          <t>O01</t>
        </is>
      </c>
      <c r="L416" t="inlineStr">
        <is>
          <t>S1</t>
        </is>
      </c>
      <c r="M416" t="inlineStr">
        <is>
          <t>X1</t>
        </is>
      </c>
      <c r="N416" t="inlineStr">
        <is>
          <t>1</t>
        </is>
      </c>
    </row>
    <row r="417">
      <c r="A417" t="n">
        <v>416</v>
      </c>
      <c r="B417" t="inlineStr">
        <is>
          <t>416</t>
        </is>
      </c>
      <c r="C417" t="inlineStr">
        <is>
          <t>BK</t>
        </is>
      </c>
      <c r="D417" t="inlineStr">
        <is>
          <t>BK</t>
        </is>
      </c>
      <c r="E417">
        <f>O01+K1.G1-D1:SENSOR 1</f>
        <v/>
      </c>
      <c r="F417" t="inlineStr">
        <is>
          <t>O01</t>
        </is>
      </c>
      <c r="G417" t="inlineStr">
        <is>
          <t>K1.G1</t>
        </is>
      </c>
      <c r="H417" t="inlineStr">
        <is>
          <t>D1</t>
        </is>
      </c>
      <c r="I417" t="inlineStr">
        <is>
          <t>SENSOR 1</t>
        </is>
      </c>
      <c r="J417">
        <f>O01+S1-U1:IN.1</f>
        <v/>
      </c>
      <c r="K417" t="inlineStr">
        <is>
          <t>O01</t>
        </is>
      </c>
      <c r="L417" t="inlineStr">
        <is>
          <t>S1</t>
        </is>
      </c>
      <c r="M417" t="inlineStr">
        <is>
          <t>U1</t>
        </is>
      </c>
      <c r="N417" t="inlineStr">
        <is>
          <t>IN.1</t>
        </is>
      </c>
    </row>
    <row r="418">
      <c r="A418" t="n">
        <v>417</v>
      </c>
      <c r="B418" t="inlineStr">
        <is>
          <t>417</t>
        </is>
      </c>
      <c r="C418" t="inlineStr">
        <is>
          <t>BK</t>
        </is>
      </c>
      <c r="D418" t="inlineStr">
        <is>
          <t>BK</t>
        </is>
      </c>
      <c r="E418" t="inlineStr">
        <is>
          <t>nan</t>
        </is>
      </c>
      <c r="F418" t="inlineStr"/>
      <c r="G418" t="inlineStr"/>
      <c r="H418" t="inlineStr"/>
      <c r="I418" t="inlineStr"/>
      <c r="J418" t="inlineStr">
        <is>
          <t>nan</t>
        </is>
      </c>
      <c r="K418" t="inlineStr"/>
      <c r="L418" t="inlineStr"/>
      <c r="M418" t="inlineStr"/>
      <c r="N418" t="inlineStr"/>
    </row>
    <row r="419">
      <c r="A419" t="n">
        <v>418</v>
      </c>
      <c r="B419" t="inlineStr">
        <is>
          <t>418</t>
        </is>
      </c>
      <c r="C419" t="inlineStr">
        <is>
          <t>BU</t>
        </is>
      </c>
      <c r="D419" t="inlineStr">
        <is>
          <t>BU</t>
        </is>
      </c>
      <c r="E419" t="inlineStr">
        <is>
          <t>nan</t>
        </is>
      </c>
      <c r="F419" t="inlineStr"/>
      <c r="G419" t="inlineStr"/>
      <c r="H419" t="inlineStr"/>
      <c r="I419" t="inlineStr"/>
      <c r="J419" t="inlineStr">
        <is>
          <t>nan</t>
        </is>
      </c>
      <c r="K419" t="inlineStr"/>
      <c r="L419" t="inlineStr"/>
      <c r="M419" t="inlineStr"/>
      <c r="N419" t="inlineStr"/>
    </row>
    <row r="420">
      <c r="A420" t="n">
        <v>419</v>
      </c>
      <c r="B420" t="inlineStr">
        <is>
          <t>419</t>
        </is>
      </c>
      <c r="C420" t="inlineStr">
        <is>
          <t>BN</t>
        </is>
      </c>
      <c r="D420" t="inlineStr">
        <is>
          <t>BN</t>
        </is>
      </c>
      <c r="E420" t="inlineStr">
        <is>
          <t>nan</t>
        </is>
      </c>
      <c r="F420" t="inlineStr"/>
      <c r="G420" t="inlineStr"/>
      <c r="H420" t="inlineStr"/>
      <c r="I420" t="inlineStr"/>
      <c r="J420" t="inlineStr">
        <is>
          <t>nan</t>
        </is>
      </c>
      <c r="K420" t="inlineStr"/>
      <c r="L420" t="inlineStr"/>
      <c r="M420" t="inlineStr"/>
      <c r="N420" t="inlineStr"/>
    </row>
    <row r="421">
      <c r="A421" t="n">
        <v>420</v>
      </c>
      <c r="B421" t="inlineStr">
        <is>
          <t>420</t>
        </is>
      </c>
      <c r="C421" t="inlineStr">
        <is>
          <t>SH</t>
        </is>
      </c>
      <c r="D421" t="inlineStr">
        <is>
          <t>SH</t>
        </is>
      </c>
      <c r="E421">
        <f>O01+S1-U1:OUT.G</f>
        <v/>
      </c>
      <c r="F421" t="inlineStr">
        <is>
          <t>O01</t>
        </is>
      </c>
      <c r="G421" t="inlineStr">
        <is>
          <t>S1</t>
        </is>
      </c>
      <c r="H421" t="inlineStr">
        <is>
          <t>U1</t>
        </is>
      </c>
      <c r="I421" t="inlineStr">
        <is>
          <t>OUT.G</t>
        </is>
      </c>
      <c r="J421">
        <f>O01+S1-X1:G</f>
        <v/>
      </c>
      <c r="K421" t="inlineStr">
        <is>
          <t>O01</t>
        </is>
      </c>
      <c r="L421" t="inlineStr">
        <is>
          <t>S1</t>
        </is>
      </c>
      <c r="M421" t="inlineStr">
        <is>
          <t>X1</t>
        </is>
      </c>
      <c r="N421" t="inlineStr">
        <is>
          <t>G</t>
        </is>
      </c>
    </row>
    <row r="422">
      <c r="A422" t="n">
        <v>421</v>
      </c>
      <c r="B422" t="inlineStr">
        <is>
          <t>421</t>
        </is>
      </c>
      <c r="C422" t="inlineStr">
        <is>
          <t>1</t>
        </is>
      </c>
      <c r="D422" t="inlineStr">
        <is>
          <t>1</t>
        </is>
      </c>
      <c r="E422">
        <f>O01+K1.G1-D1:SOURCE 1.1</f>
        <v/>
      </c>
      <c r="F422" t="inlineStr">
        <is>
          <t>O01</t>
        </is>
      </c>
      <c r="G422" t="inlineStr">
        <is>
          <t>K1.G1</t>
        </is>
      </c>
      <c r="H422" t="inlineStr">
        <is>
          <t>D1</t>
        </is>
      </c>
      <c r="I422" t="inlineStr">
        <is>
          <t>SOURCE 1.1</t>
        </is>
      </c>
      <c r="J422">
        <f>O01+K1.B1-A5:1</f>
        <v/>
      </c>
      <c r="K422" t="inlineStr">
        <is>
          <t>O01</t>
        </is>
      </c>
      <c r="L422" t="inlineStr">
        <is>
          <t>K1.B1</t>
        </is>
      </c>
      <c r="M422" t="inlineStr">
        <is>
          <t>A5</t>
        </is>
      </c>
      <c r="N422" t="inlineStr">
        <is>
          <t>1</t>
        </is>
      </c>
    </row>
    <row r="423">
      <c r="A423" t="n">
        <v>422</v>
      </c>
      <c r="B423" t="inlineStr">
        <is>
          <t>422</t>
        </is>
      </c>
      <c r="C423" t="inlineStr">
        <is>
          <t>nan</t>
        </is>
      </c>
      <c r="D423" t="inlineStr">
        <is>
          <t>nan</t>
        </is>
      </c>
      <c r="E423">
        <f>O01+K1-W400</f>
        <v/>
      </c>
      <c r="F423" t="inlineStr">
        <is>
          <t>O01</t>
        </is>
      </c>
      <c r="G423" t="inlineStr">
        <is>
          <t>K1</t>
        </is>
      </c>
      <c r="H423" t="inlineStr">
        <is>
          <t>W400</t>
        </is>
      </c>
      <c r="I423" t="inlineStr"/>
      <c r="J423">
        <f>O01+K1.G1-D1:SOURCE 1.G</f>
        <v/>
      </c>
      <c r="K423" t="inlineStr">
        <is>
          <t>O01</t>
        </is>
      </c>
      <c r="L423" t="inlineStr">
        <is>
          <t>K1.G1</t>
        </is>
      </c>
      <c r="M423" t="inlineStr">
        <is>
          <t>D1</t>
        </is>
      </c>
      <c r="N423" t="inlineStr">
        <is>
          <t>SOURCE 1.G</t>
        </is>
      </c>
    </row>
    <row r="424">
      <c r="A424" t="n">
        <v>423</v>
      </c>
      <c r="B424" t="inlineStr">
        <is>
          <t>423</t>
        </is>
      </c>
      <c r="C424" t="inlineStr">
        <is>
          <t>SH</t>
        </is>
      </c>
      <c r="D424" t="inlineStr">
        <is>
          <t>SH</t>
        </is>
      </c>
      <c r="E424">
        <f>O01+K1.B1-A5:2</f>
        <v/>
      </c>
      <c r="F424" t="inlineStr">
        <is>
          <t>O01</t>
        </is>
      </c>
      <c r="G424" t="inlineStr">
        <is>
          <t>K1.B1</t>
        </is>
      </c>
      <c r="H424" t="inlineStr">
        <is>
          <t>A5</t>
        </is>
      </c>
      <c r="I424" t="inlineStr">
        <is>
          <t>2</t>
        </is>
      </c>
      <c r="J424">
        <f>O01+K1.B1-A5:6</f>
        <v/>
      </c>
      <c r="K424" t="inlineStr">
        <is>
          <t>O01</t>
        </is>
      </c>
      <c r="L424" t="inlineStr">
        <is>
          <t>K1.B1</t>
        </is>
      </c>
      <c r="M424" t="inlineStr">
        <is>
          <t>A5</t>
        </is>
      </c>
      <c r="N424" t="inlineStr">
        <is>
          <t>6</t>
        </is>
      </c>
    </row>
    <row r="425">
      <c r="A425" t="n">
        <v>424</v>
      </c>
      <c r="B425" t="inlineStr">
        <is>
          <t>424</t>
        </is>
      </c>
      <c r="C425" t="inlineStr">
        <is>
          <t>1</t>
        </is>
      </c>
      <c r="D425" t="inlineStr">
        <is>
          <t>1</t>
        </is>
      </c>
      <c r="E425">
        <f>O01+K1.G1-D1:SOURCE 2.1</f>
        <v/>
      </c>
      <c r="F425" t="inlineStr">
        <is>
          <t>O01</t>
        </is>
      </c>
      <c r="G425" t="inlineStr">
        <is>
          <t>K1.G1</t>
        </is>
      </c>
      <c r="H425" t="inlineStr">
        <is>
          <t>D1</t>
        </is>
      </c>
      <c r="I425" t="inlineStr">
        <is>
          <t>SOURCE 2.1</t>
        </is>
      </c>
      <c r="J425">
        <f>O01+K1.B1-A5:5</f>
        <v/>
      </c>
      <c r="K425" t="inlineStr">
        <is>
          <t>O01</t>
        </is>
      </c>
      <c r="L425" t="inlineStr">
        <is>
          <t>K1.B1</t>
        </is>
      </c>
      <c r="M425" t="inlineStr">
        <is>
          <t>A5</t>
        </is>
      </c>
      <c r="N425" t="inlineStr">
        <is>
          <t>5</t>
        </is>
      </c>
    </row>
    <row r="426">
      <c r="A426" t="n">
        <v>425</v>
      </c>
      <c r="B426" t="inlineStr">
        <is>
          <t>425</t>
        </is>
      </c>
      <c r="C426" t="inlineStr">
        <is>
          <t>nan</t>
        </is>
      </c>
      <c r="D426" t="inlineStr">
        <is>
          <t>nan</t>
        </is>
      </c>
      <c r="E426">
        <f>O01+K1-W402</f>
        <v/>
      </c>
      <c r="F426" t="inlineStr">
        <is>
          <t>O01</t>
        </is>
      </c>
      <c r="G426" t="inlineStr">
        <is>
          <t>K1</t>
        </is>
      </c>
      <c r="H426" t="inlineStr">
        <is>
          <t>W402</t>
        </is>
      </c>
      <c r="I426" t="inlineStr"/>
      <c r="J426">
        <f>O01+K1.G1-D1:SOURCE 2.G</f>
        <v/>
      </c>
      <c r="K426" t="inlineStr">
        <is>
          <t>O01</t>
        </is>
      </c>
      <c r="L426" t="inlineStr">
        <is>
          <t>K1.G1</t>
        </is>
      </c>
      <c r="M426" t="inlineStr">
        <is>
          <t>D1</t>
        </is>
      </c>
      <c r="N426" t="inlineStr">
        <is>
          <t>SOURCE 2.G</t>
        </is>
      </c>
    </row>
    <row r="427">
      <c r="A427" t="n">
        <v>426</v>
      </c>
      <c r="B427" t="inlineStr">
        <is>
          <t>426</t>
        </is>
      </c>
      <c r="C427" t="inlineStr">
        <is>
          <t>1</t>
        </is>
      </c>
      <c r="D427" t="inlineStr">
        <is>
          <t>1</t>
        </is>
      </c>
      <c r="E427">
        <f>O01+K1.G1-D1:RECORD 1</f>
        <v/>
      </c>
      <c r="F427" t="inlineStr">
        <is>
          <t>O01</t>
        </is>
      </c>
      <c r="G427" t="inlineStr">
        <is>
          <t>K1.G1</t>
        </is>
      </c>
      <c r="H427" t="inlineStr">
        <is>
          <t>D1</t>
        </is>
      </c>
      <c r="I427" t="inlineStr">
        <is>
          <t>RECORD 1</t>
        </is>
      </c>
      <c r="J427">
        <f>O01+K1.B1-A4:1</f>
        <v/>
      </c>
      <c r="K427" t="inlineStr">
        <is>
          <t>O01</t>
        </is>
      </c>
      <c r="L427" t="inlineStr">
        <is>
          <t>K1.B1</t>
        </is>
      </c>
      <c r="M427" t="inlineStr">
        <is>
          <t>A4</t>
        </is>
      </c>
      <c r="N427" t="inlineStr">
        <is>
          <t>1</t>
        </is>
      </c>
    </row>
    <row r="428">
      <c r="A428" t="n">
        <v>427</v>
      </c>
      <c r="B428" t="inlineStr">
        <is>
          <t>427</t>
        </is>
      </c>
      <c r="C428" t="inlineStr">
        <is>
          <t>SH</t>
        </is>
      </c>
      <c r="D428" t="inlineStr">
        <is>
          <t>SH</t>
        </is>
      </c>
      <c r="E428">
        <f>O01+K1-W401:SH</f>
        <v/>
      </c>
      <c r="F428" t="inlineStr">
        <is>
          <t>O01</t>
        </is>
      </c>
      <c r="G428" t="inlineStr">
        <is>
          <t>K1</t>
        </is>
      </c>
      <c r="H428" t="inlineStr">
        <is>
          <t>W401</t>
        </is>
      </c>
      <c r="I428" t="inlineStr">
        <is>
          <t>SH</t>
        </is>
      </c>
      <c r="J428">
        <f>O01+K1.B1-A4:2</f>
        <v/>
      </c>
      <c r="K428" t="inlineStr">
        <is>
          <t>O01</t>
        </is>
      </c>
      <c r="L428" t="inlineStr">
        <is>
          <t>K1.B1</t>
        </is>
      </c>
      <c r="M428" t="inlineStr">
        <is>
          <t>A4</t>
        </is>
      </c>
      <c r="N428" t="inlineStr">
        <is>
          <t>2</t>
        </is>
      </c>
    </row>
    <row r="429">
      <c r="A429" t="n">
        <v>428</v>
      </c>
      <c r="B429" t="inlineStr">
        <is>
          <t>428</t>
        </is>
      </c>
      <c r="C429" t="inlineStr">
        <is>
          <t>nan</t>
        </is>
      </c>
      <c r="D429" t="inlineStr">
        <is>
          <t>nan</t>
        </is>
      </c>
      <c r="E429">
        <f>O01+K1-W401</f>
        <v/>
      </c>
      <c r="F429" t="inlineStr">
        <is>
          <t>O01</t>
        </is>
      </c>
      <c r="G429" t="inlineStr">
        <is>
          <t>K1</t>
        </is>
      </c>
      <c r="H429" t="inlineStr">
        <is>
          <t>W401</t>
        </is>
      </c>
      <c r="I429" t="inlineStr"/>
      <c r="J429">
        <f>O01+K1.G1-D1:RECORD G</f>
        <v/>
      </c>
      <c r="K429" t="inlineStr">
        <is>
          <t>O01</t>
        </is>
      </c>
      <c r="L429" t="inlineStr">
        <is>
          <t>K1.G1</t>
        </is>
      </c>
      <c r="M429" t="inlineStr">
        <is>
          <t>D1</t>
        </is>
      </c>
      <c r="N429" t="inlineStr">
        <is>
          <t>RECORD G</t>
        </is>
      </c>
    </row>
    <row r="430">
      <c r="A430" t="n">
        <v>429</v>
      </c>
      <c r="B430" t="inlineStr">
        <is>
          <t>429</t>
        </is>
      </c>
      <c r="C430" t="inlineStr">
        <is>
          <t>BU</t>
        </is>
      </c>
      <c r="D430" t="inlineStr">
        <is>
          <t>BU</t>
        </is>
      </c>
      <c r="E430">
        <f>O01+K1.B1-K1:A2</f>
        <v/>
      </c>
      <c r="F430" t="inlineStr">
        <is>
          <t>O01</t>
        </is>
      </c>
      <c r="G430" t="inlineStr">
        <is>
          <t>K1.B1</t>
        </is>
      </c>
      <c r="H430" t="inlineStr">
        <is>
          <t>K1</t>
        </is>
      </c>
      <c r="I430" t="inlineStr">
        <is>
          <t>A2</t>
        </is>
      </c>
      <c r="J430">
        <f>O01+K1.B1-K2:A2</f>
        <v/>
      </c>
      <c r="K430" t="inlineStr">
        <is>
          <t>O01</t>
        </is>
      </c>
      <c r="L430" t="inlineStr">
        <is>
          <t>K1.B1</t>
        </is>
      </c>
      <c r="M430" t="inlineStr">
        <is>
          <t>K2</t>
        </is>
      </c>
      <c r="N430" t="inlineStr">
        <is>
          <t>A2</t>
        </is>
      </c>
    </row>
    <row r="431">
      <c r="A431" t="n">
        <v>430</v>
      </c>
      <c r="B431" t="inlineStr">
        <is>
          <t>430</t>
        </is>
      </c>
      <c r="C431" t="inlineStr">
        <is>
          <t>BU</t>
        </is>
      </c>
      <c r="D431" t="inlineStr">
        <is>
          <t>BU</t>
        </is>
      </c>
      <c r="E431">
        <f>O01+K1.B1-K2:A2</f>
        <v/>
      </c>
      <c r="F431" t="inlineStr">
        <is>
          <t>O01</t>
        </is>
      </c>
      <c r="G431" t="inlineStr">
        <is>
          <t>K1.B1</t>
        </is>
      </c>
      <c r="H431" t="inlineStr">
        <is>
          <t>K2</t>
        </is>
      </c>
      <c r="I431" t="inlineStr">
        <is>
          <t>A2</t>
        </is>
      </c>
      <c r="J431">
        <f>O01+K1.B1-K3:A2</f>
        <v/>
      </c>
      <c r="K431" t="inlineStr">
        <is>
          <t>O01</t>
        </is>
      </c>
      <c r="L431" t="inlineStr">
        <is>
          <t>K1.B1</t>
        </is>
      </c>
      <c r="M431" t="inlineStr">
        <is>
          <t>K3</t>
        </is>
      </c>
      <c r="N431" t="inlineStr">
        <is>
          <t>A2</t>
        </is>
      </c>
    </row>
    <row r="432">
      <c r="A432" t="n">
        <v>431</v>
      </c>
      <c r="B432" t="inlineStr">
        <is>
          <t>431</t>
        </is>
      </c>
      <c r="C432" t="inlineStr">
        <is>
          <t>BU</t>
        </is>
      </c>
      <c r="D432" t="inlineStr">
        <is>
          <t>BU</t>
        </is>
      </c>
      <c r="E432">
        <f>O01+K1.B1-K3:A2</f>
        <v/>
      </c>
      <c r="F432" t="inlineStr">
        <is>
          <t>O01</t>
        </is>
      </c>
      <c r="G432" t="inlineStr">
        <is>
          <t>K1.B1</t>
        </is>
      </c>
      <c r="H432" t="inlineStr">
        <is>
          <t>K3</t>
        </is>
      </c>
      <c r="I432" t="inlineStr">
        <is>
          <t>A2</t>
        </is>
      </c>
      <c r="J432">
        <f>O01+K1.B1-K4:A2</f>
        <v/>
      </c>
      <c r="K432" t="inlineStr">
        <is>
          <t>O01</t>
        </is>
      </c>
      <c r="L432" t="inlineStr">
        <is>
          <t>K1.B1</t>
        </is>
      </c>
      <c r="M432" t="inlineStr">
        <is>
          <t>K4</t>
        </is>
      </c>
      <c r="N432" t="inlineStr">
        <is>
          <t>A2</t>
        </is>
      </c>
    </row>
    <row r="433">
      <c r="A433" t="n">
        <v>432</v>
      </c>
      <c r="B433" t="inlineStr">
        <is>
          <t>432</t>
        </is>
      </c>
      <c r="C433" t="inlineStr">
        <is>
          <t>BU</t>
        </is>
      </c>
      <c r="D433" t="inlineStr">
        <is>
          <t>BU</t>
        </is>
      </c>
      <c r="E433">
        <f>O01+K1.B1-K4:A2</f>
        <v/>
      </c>
      <c r="F433" t="inlineStr">
        <is>
          <t>O01</t>
        </is>
      </c>
      <c r="G433" t="inlineStr">
        <is>
          <t>K1.B1</t>
        </is>
      </c>
      <c r="H433" t="inlineStr">
        <is>
          <t>K4</t>
        </is>
      </c>
      <c r="I433" t="inlineStr">
        <is>
          <t>A2</t>
        </is>
      </c>
      <c r="J433">
        <f>O01+K1.B1-K5:A2</f>
        <v/>
      </c>
      <c r="K433" t="inlineStr">
        <is>
          <t>O01</t>
        </is>
      </c>
      <c r="L433" t="inlineStr">
        <is>
          <t>K1.B1</t>
        </is>
      </c>
      <c r="M433" t="inlineStr">
        <is>
          <t>K5</t>
        </is>
      </c>
      <c r="N433" t="inlineStr">
        <is>
          <t>A2</t>
        </is>
      </c>
    </row>
    <row r="434">
      <c r="A434" t="n">
        <v>433</v>
      </c>
      <c r="B434" t="inlineStr">
        <is>
          <t>433</t>
        </is>
      </c>
      <c r="C434" t="inlineStr">
        <is>
          <t>BU</t>
        </is>
      </c>
      <c r="D434" t="inlineStr">
        <is>
          <t>BU</t>
        </is>
      </c>
      <c r="E434">
        <f>O01+K1.B1-K5:A2</f>
        <v/>
      </c>
      <c r="F434" t="inlineStr">
        <is>
          <t>O01</t>
        </is>
      </c>
      <c r="G434" t="inlineStr">
        <is>
          <t>K1.B1</t>
        </is>
      </c>
      <c r="H434" t="inlineStr">
        <is>
          <t>K5</t>
        </is>
      </c>
      <c r="I434" t="inlineStr">
        <is>
          <t>A2</t>
        </is>
      </c>
      <c r="J434">
        <f>O01+K1.B1-K6:A2</f>
        <v/>
      </c>
      <c r="K434" t="inlineStr">
        <is>
          <t>O01</t>
        </is>
      </c>
      <c r="L434" t="inlineStr">
        <is>
          <t>K1.B1</t>
        </is>
      </c>
      <c r="M434" t="inlineStr">
        <is>
          <t>K6</t>
        </is>
      </c>
      <c r="N434" t="inlineStr">
        <is>
          <t>A2</t>
        </is>
      </c>
    </row>
    <row r="435">
      <c r="A435" t="n">
        <v>434</v>
      </c>
      <c r="B435" t="inlineStr">
        <is>
          <t>434</t>
        </is>
      </c>
      <c r="C435" t="inlineStr">
        <is>
          <t>BU</t>
        </is>
      </c>
      <c r="D435" t="inlineStr">
        <is>
          <t>BU</t>
        </is>
      </c>
      <c r="E435">
        <f>O01+K1.B1-K6:A2</f>
        <v/>
      </c>
      <c r="F435" t="inlineStr">
        <is>
          <t>O01</t>
        </is>
      </c>
      <c r="G435" t="inlineStr">
        <is>
          <t>K1.B1</t>
        </is>
      </c>
      <c r="H435" t="inlineStr">
        <is>
          <t>K6</t>
        </is>
      </c>
      <c r="I435" t="inlineStr">
        <is>
          <t>A2</t>
        </is>
      </c>
      <c r="J435">
        <f>O01+K1.B1-K7:A2</f>
        <v/>
      </c>
      <c r="K435" t="inlineStr">
        <is>
          <t>O01</t>
        </is>
      </c>
      <c r="L435" t="inlineStr">
        <is>
          <t>K1.B1</t>
        </is>
      </c>
      <c r="M435" t="inlineStr">
        <is>
          <t>K7</t>
        </is>
      </c>
      <c r="N435" t="inlineStr">
        <is>
          <t>A2</t>
        </is>
      </c>
    </row>
    <row r="436">
      <c r="A436" t="n">
        <v>435</v>
      </c>
      <c r="B436" t="inlineStr">
        <is>
          <t>435</t>
        </is>
      </c>
      <c r="C436" t="inlineStr">
        <is>
          <t>BU</t>
        </is>
      </c>
      <c r="D436" t="inlineStr">
        <is>
          <t>BU</t>
        </is>
      </c>
      <c r="E436">
        <f>O01+K1.B1-K7:A2</f>
        <v/>
      </c>
      <c r="F436" t="inlineStr">
        <is>
          <t>O01</t>
        </is>
      </c>
      <c r="G436" t="inlineStr">
        <is>
          <t>K1.B1</t>
        </is>
      </c>
      <c r="H436" t="inlineStr">
        <is>
          <t>K7</t>
        </is>
      </c>
      <c r="I436" t="inlineStr">
        <is>
          <t>A2</t>
        </is>
      </c>
      <c r="J436">
        <f>O01+K1.B1-K8:A2</f>
        <v/>
      </c>
      <c r="K436" t="inlineStr">
        <is>
          <t>O01</t>
        </is>
      </c>
      <c r="L436" t="inlineStr">
        <is>
          <t>K1.B1</t>
        </is>
      </c>
      <c r="M436" t="inlineStr">
        <is>
          <t>K8</t>
        </is>
      </c>
      <c r="N436" t="inlineStr">
        <is>
          <t>A2</t>
        </is>
      </c>
    </row>
    <row r="437">
      <c r="A437" t="n">
        <v>436</v>
      </c>
      <c r="B437" t="inlineStr">
        <is>
          <t>436</t>
        </is>
      </c>
      <c r="C437" t="inlineStr">
        <is>
          <t>BU</t>
        </is>
      </c>
      <c r="D437" t="inlineStr">
        <is>
          <t>BU</t>
        </is>
      </c>
      <c r="E437">
        <f>O01+K1.B1-K8:A2</f>
        <v/>
      </c>
      <c r="F437" t="inlineStr">
        <is>
          <t>O01</t>
        </is>
      </c>
      <c r="G437" t="inlineStr">
        <is>
          <t>K1.B1</t>
        </is>
      </c>
      <c r="H437" t="inlineStr">
        <is>
          <t>K8</t>
        </is>
      </c>
      <c r="I437" t="inlineStr">
        <is>
          <t>A2</t>
        </is>
      </c>
      <c r="J437">
        <f>O01+K1.B1-W5(-P2):X1:1</f>
        <v/>
      </c>
      <c r="K437" t="inlineStr">
        <is>
          <t>O01</t>
        </is>
      </c>
      <c r="L437" t="inlineStr">
        <is>
          <t>K1.B1</t>
        </is>
      </c>
      <c r="M437" t="inlineStr">
        <is>
          <t>W5(-P2)</t>
        </is>
      </c>
      <c r="N437" t="inlineStr">
        <is>
          <t>X1:1</t>
        </is>
      </c>
    </row>
    <row r="438">
      <c r="A438" t="n">
        <v>437</v>
      </c>
      <c r="B438" t="inlineStr">
        <is>
          <t>437</t>
        </is>
      </c>
      <c r="C438" t="inlineStr">
        <is>
          <t>BU</t>
        </is>
      </c>
      <c r="D438" t="inlineStr">
        <is>
          <t>BU</t>
        </is>
      </c>
      <c r="E438">
        <f>O01+K1.B1-A1:1</f>
        <v/>
      </c>
      <c r="F438" t="inlineStr">
        <is>
          <t>O01</t>
        </is>
      </c>
      <c r="G438" t="inlineStr">
        <is>
          <t>K1.B1</t>
        </is>
      </c>
      <c r="H438" t="inlineStr">
        <is>
          <t>A1</t>
        </is>
      </c>
      <c r="I438" t="inlineStr">
        <is>
          <t>1</t>
        </is>
      </c>
      <c r="J438">
        <f>O01+K1.B1-K1:A1</f>
        <v/>
      </c>
      <c r="K438" t="inlineStr">
        <is>
          <t>O01</t>
        </is>
      </c>
      <c r="L438" t="inlineStr">
        <is>
          <t>K1.B1</t>
        </is>
      </c>
      <c r="M438" t="inlineStr">
        <is>
          <t>K1</t>
        </is>
      </c>
      <c r="N438" t="inlineStr">
        <is>
          <t>A1</t>
        </is>
      </c>
    </row>
    <row r="439">
      <c r="A439" t="n">
        <v>438</v>
      </c>
      <c r="B439" t="inlineStr">
        <is>
          <t>438</t>
        </is>
      </c>
      <c r="C439" t="inlineStr">
        <is>
          <t>BU</t>
        </is>
      </c>
      <c r="D439" t="inlineStr">
        <is>
          <t>BU</t>
        </is>
      </c>
      <c r="E439">
        <f>O01+K1.B1-K1:11</f>
        <v/>
      </c>
      <c r="F439" t="inlineStr">
        <is>
          <t>O01</t>
        </is>
      </c>
      <c r="G439" t="inlineStr">
        <is>
          <t>K1.B1</t>
        </is>
      </c>
      <c r="H439" t="inlineStr">
        <is>
          <t>K1</t>
        </is>
      </c>
      <c r="I439" t="inlineStr">
        <is>
          <t>11</t>
        </is>
      </c>
      <c r="J439">
        <f>O01+K1.B1-K2:11</f>
        <v/>
      </c>
      <c r="K439" t="inlineStr">
        <is>
          <t>O01</t>
        </is>
      </c>
      <c r="L439" t="inlineStr">
        <is>
          <t>K1.B1</t>
        </is>
      </c>
      <c r="M439" t="inlineStr">
        <is>
          <t>K2</t>
        </is>
      </c>
      <c r="N439" t="inlineStr">
        <is>
          <t>11</t>
        </is>
      </c>
    </row>
    <row r="440">
      <c r="A440" t="n">
        <v>439</v>
      </c>
      <c r="B440" t="inlineStr">
        <is>
          <t>439</t>
        </is>
      </c>
      <c r="C440" t="inlineStr">
        <is>
          <t>BU</t>
        </is>
      </c>
      <c r="D440" t="inlineStr">
        <is>
          <t>BU</t>
        </is>
      </c>
      <c r="E440">
        <f>O01+K1.B1-K2:11</f>
        <v/>
      </c>
      <c r="F440" t="inlineStr">
        <is>
          <t>O01</t>
        </is>
      </c>
      <c r="G440" t="inlineStr">
        <is>
          <t>K1.B1</t>
        </is>
      </c>
      <c r="H440" t="inlineStr">
        <is>
          <t>K2</t>
        </is>
      </c>
      <c r="I440" t="inlineStr">
        <is>
          <t>11</t>
        </is>
      </c>
      <c r="J440">
        <f>O01+K1.B1-K3:11</f>
        <v/>
      </c>
      <c r="K440" t="inlineStr">
        <is>
          <t>O01</t>
        </is>
      </c>
      <c r="L440" t="inlineStr">
        <is>
          <t>K1.B1</t>
        </is>
      </c>
      <c r="M440" t="inlineStr">
        <is>
          <t>K3</t>
        </is>
      </c>
      <c r="N440" t="inlineStr">
        <is>
          <t>11</t>
        </is>
      </c>
    </row>
    <row r="441">
      <c r="A441" t="n">
        <v>440</v>
      </c>
      <c r="B441" t="inlineStr">
        <is>
          <t>440</t>
        </is>
      </c>
      <c r="C441" t="inlineStr">
        <is>
          <t>BU</t>
        </is>
      </c>
      <c r="D441" t="inlineStr">
        <is>
          <t>BU</t>
        </is>
      </c>
      <c r="E441">
        <f>O01+K1.B1-K3:11</f>
        <v/>
      </c>
      <c r="F441" t="inlineStr">
        <is>
          <t>O01</t>
        </is>
      </c>
      <c r="G441" t="inlineStr">
        <is>
          <t>K1.B1</t>
        </is>
      </c>
      <c r="H441" t="inlineStr">
        <is>
          <t>K3</t>
        </is>
      </c>
      <c r="I441" t="inlineStr">
        <is>
          <t>11</t>
        </is>
      </c>
      <c r="J441">
        <f>O01+K1.B1-K4:11</f>
        <v/>
      </c>
      <c r="K441" t="inlineStr">
        <is>
          <t>O01</t>
        </is>
      </c>
      <c r="L441" t="inlineStr">
        <is>
          <t>K1.B1</t>
        </is>
      </c>
      <c r="M441" t="inlineStr">
        <is>
          <t>K4</t>
        </is>
      </c>
      <c r="N441" t="inlineStr">
        <is>
          <t>11</t>
        </is>
      </c>
    </row>
    <row r="442">
      <c r="A442" t="n">
        <v>441</v>
      </c>
      <c r="B442" t="inlineStr">
        <is>
          <t>441</t>
        </is>
      </c>
      <c r="C442" t="inlineStr">
        <is>
          <t>BU</t>
        </is>
      </c>
      <c r="D442" t="inlineStr">
        <is>
          <t>BU</t>
        </is>
      </c>
      <c r="E442">
        <f>O01+K1.B1-K4:11</f>
        <v/>
      </c>
      <c r="F442" t="inlineStr">
        <is>
          <t>O01</t>
        </is>
      </c>
      <c r="G442" t="inlineStr">
        <is>
          <t>K1.B1</t>
        </is>
      </c>
      <c r="H442" t="inlineStr">
        <is>
          <t>K4</t>
        </is>
      </c>
      <c r="I442" t="inlineStr">
        <is>
          <t>11</t>
        </is>
      </c>
      <c r="J442">
        <f>O01+K1.B1-K5:11</f>
        <v/>
      </c>
      <c r="K442" t="inlineStr">
        <is>
          <t>O01</t>
        </is>
      </c>
      <c r="L442" t="inlineStr">
        <is>
          <t>K1.B1</t>
        </is>
      </c>
      <c r="M442" t="inlineStr">
        <is>
          <t>K5</t>
        </is>
      </c>
      <c r="N442" t="inlineStr">
        <is>
          <t>11</t>
        </is>
      </c>
    </row>
    <row r="443">
      <c r="A443" t="n">
        <v>442</v>
      </c>
      <c r="B443" t="inlineStr">
        <is>
          <t>442</t>
        </is>
      </c>
      <c r="C443" t="inlineStr">
        <is>
          <t>BU</t>
        </is>
      </c>
      <c r="D443" t="inlineStr">
        <is>
          <t>BU</t>
        </is>
      </c>
      <c r="E443">
        <f>O01+K1.B1-K5:11</f>
        <v/>
      </c>
      <c r="F443" t="inlineStr">
        <is>
          <t>O01</t>
        </is>
      </c>
      <c r="G443" t="inlineStr">
        <is>
          <t>K1.B1</t>
        </is>
      </c>
      <c r="H443" t="inlineStr">
        <is>
          <t>K5</t>
        </is>
      </c>
      <c r="I443" t="inlineStr">
        <is>
          <t>11</t>
        </is>
      </c>
      <c r="J443">
        <f>O01+K1.B1-K6:11</f>
        <v/>
      </c>
      <c r="K443" t="inlineStr">
        <is>
          <t>O01</t>
        </is>
      </c>
      <c r="L443" t="inlineStr">
        <is>
          <t>K1.B1</t>
        </is>
      </c>
      <c r="M443" t="inlineStr">
        <is>
          <t>K6</t>
        </is>
      </c>
      <c r="N443" t="inlineStr">
        <is>
          <t>11</t>
        </is>
      </c>
    </row>
    <row r="444">
      <c r="A444" t="n">
        <v>443</v>
      </c>
      <c r="B444" t="inlineStr">
        <is>
          <t>443</t>
        </is>
      </c>
      <c r="C444" t="inlineStr">
        <is>
          <t>BU</t>
        </is>
      </c>
      <c r="D444" t="inlineStr">
        <is>
          <t>BU</t>
        </is>
      </c>
      <c r="E444">
        <f>O01+K1.B1-K6:11</f>
        <v/>
      </c>
      <c r="F444" t="inlineStr">
        <is>
          <t>O01</t>
        </is>
      </c>
      <c r="G444" t="inlineStr">
        <is>
          <t>K1.B1</t>
        </is>
      </c>
      <c r="H444" t="inlineStr">
        <is>
          <t>K6</t>
        </is>
      </c>
      <c r="I444" t="inlineStr">
        <is>
          <t>11</t>
        </is>
      </c>
      <c r="J444">
        <f>O01+K1.B1-K7:11</f>
        <v/>
      </c>
      <c r="K444" t="inlineStr">
        <is>
          <t>O01</t>
        </is>
      </c>
      <c r="L444" t="inlineStr">
        <is>
          <t>K1.B1</t>
        </is>
      </c>
      <c r="M444" t="inlineStr">
        <is>
          <t>K7</t>
        </is>
      </c>
      <c r="N444" t="inlineStr">
        <is>
          <t>11</t>
        </is>
      </c>
    </row>
    <row r="445">
      <c r="A445" t="n">
        <v>444</v>
      </c>
      <c r="B445" t="inlineStr">
        <is>
          <t>444</t>
        </is>
      </c>
      <c r="C445" t="inlineStr">
        <is>
          <t>BU</t>
        </is>
      </c>
      <c r="D445" t="inlineStr">
        <is>
          <t>BU</t>
        </is>
      </c>
      <c r="E445">
        <f>O01+K1.B1-K7:11</f>
        <v/>
      </c>
      <c r="F445" t="inlineStr">
        <is>
          <t>O01</t>
        </is>
      </c>
      <c r="G445" t="inlineStr">
        <is>
          <t>K1.B1</t>
        </is>
      </c>
      <c r="H445" t="inlineStr">
        <is>
          <t>K7</t>
        </is>
      </c>
      <c r="I445" t="inlineStr">
        <is>
          <t>11</t>
        </is>
      </c>
      <c r="J445">
        <f>O01+K1.B1-K8:11</f>
        <v/>
      </c>
      <c r="K445" t="inlineStr">
        <is>
          <t>O01</t>
        </is>
      </c>
      <c r="L445" t="inlineStr">
        <is>
          <t>K1.B1</t>
        </is>
      </c>
      <c r="M445" t="inlineStr">
        <is>
          <t>K8</t>
        </is>
      </c>
      <c r="N445" t="inlineStr">
        <is>
          <t>11</t>
        </is>
      </c>
    </row>
    <row r="446">
      <c r="A446" t="n">
        <v>445</v>
      </c>
      <c r="B446" t="inlineStr">
        <is>
          <t>445</t>
        </is>
      </c>
      <c r="C446" t="inlineStr">
        <is>
          <t>BU</t>
        </is>
      </c>
      <c r="D446" t="inlineStr">
        <is>
          <t>BU</t>
        </is>
      </c>
      <c r="E446">
        <f>O01+K1.B1-K8:11</f>
        <v/>
      </c>
      <c r="F446" t="inlineStr">
        <is>
          <t>O01</t>
        </is>
      </c>
      <c r="G446" t="inlineStr">
        <is>
          <t>K1.B1</t>
        </is>
      </c>
      <c r="H446" t="inlineStr">
        <is>
          <t>K8</t>
        </is>
      </c>
      <c r="I446" t="inlineStr">
        <is>
          <t>11</t>
        </is>
      </c>
      <c r="J446">
        <f>O01+K1.B1-X9:9:4</f>
        <v/>
      </c>
      <c r="K446" t="inlineStr">
        <is>
          <t>O01</t>
        </is>
      </c>
      <c r="L446" t="inlineStr">
        <is>
          <t>K1.B1</t>
        </is>
      </c>
      <c r="M446" t="inlineStr">
        <is>
          <t>X9</t>
        </is>
      </c>
      <c r="N446" t="inlineStr">
        <is>
          <t>9:4</t>
        </is>
      </c>
    </row>
    <row r="447">
      <c r="A447" t="n">
        <v>446</v>
      </c>
      <c r="B447" t="inlineStr">
        <is>
          <t>446</t>
        </is>
      </c>
      <c r="C447" t="inlineStr">
        <is>
          <t>BU</t>
        </is>
      </c>
      <c r="D447" t="inlineStr">
        <is>
          <t>BU</t>
        </is>
      </c>
      <c r="E447">
        <f>O01+K1.B1-X9:1:4</f>
        <v/>
      </c>
      <c r="F447" t="inlineStr">
        <is>
          <t>O01</t>
        </is>
      </c>
      <c r="G447" t="inlineStr">
        <is>
          <t>K1.B1</t>
        </is>
      </c>
      <c r="H447" t="inlineStr">
        <is>
          <t>X9</t>
        </is>
      </c>
      <c r="I447" t="inlineStr">
        <is>
          <t>1:4</t>
        </is>
      </c>
      <c r="J447">
        <f>O01+K1.B1-K1:14</f>
        <v/>
      </c>
      <c r="K447" t="inlineStr">
        <is>
          <t>O01</t>
        </is>
      </c>
      <c r="L447" t="inlineStr">
        <is>
          <t>K1.B1</t>
        </is>
      </c>
      <c r="M447" t="inlineStr">
        <is>
          <t>K1</t>
        </is>
      </c>
      <c r="N447" t="inlineStr">
        <is>
          <t>14</t>
        </is>
      </c>
    </row>
    <row r="448">
      <c r="A448" t="n">
        <v>447</v>
      </c>
      <c r="B448" t="inlineStr">
        <is>
          <t>447</t>
        </is>
      </c>
      <c r="C448" t="inlineStr">
        <is>
          <t>WHGN</t>
        </is>
      </c>
      <c r="D448" t="inlineStr">
        <is>
          <t>WHGN</t>
        </is>
      </c>
      <c r="E448">
        <f>O01+K1.G1-D1:-SYS I/O:18</f>
        <v/>
      </c>
      <c r="F448" t="inlineStr">
        <is>
          <t>O01</t>
        </is>
      </c>
      <c r="G448" t="inlineStr">
        <is>
          <t>K1.G1</t>
        </is>
      </c>
      <c r="H448" t="inlineStr">
        <is>
          <t>D1</t>
        </is>
      </c>
      <c r="I448" t="inlineStr">
        <is>
          <t>-SYS I/O:18</t>
        </is>
      </c>
      <c r="J448">
        <f>O01+K1.B1-X9:1:3</f>
        <v/>
      </c>
      <c r="K448" t="inlineStr">
        <is>
          <t>O01</t>
        </is>
      </c>
      <c r="L448" t="inlineStr">
        <is>
          <t>K1.B1</t>
        </is>
      </c>
      <c r="M448" t="inlineStr">
        <is>
          <t>X9</t>
        </is>
      </c>
      <c r="N448" t="inlineStr">
        <is>
          <t>1:3</t>
        </is>
      </c>
    </row>
    <row r="449">
      <c r="A449" t="n">
        <v>448</v>
      </c>
      <c r="B449" t="inlineStr">
        <is>
          <t>448</t>
        </is>
      </c>
      <c r="C449" t="inlineStr">
        <is>
          <t>BU</t>
        </is>
      </c>
      <c r="D449" t="inlineStr">
        <is>
          <t>BU</t>
        </is>
      </c>
      <c r="E449">
        <f>O01+K1.B1-A1:2</f>
        <v/>
      </c>
      <c r="F449" t="inlineStr">
        <is>
          <t>O01</t>
        </is>
      </c>
      <c r="G449" t="inlineStr">
        <is>
          <t>K1.B1</t>
        </is>
      </c>
      <c r="H449" t="inlineStr">
        <is>
          <t>A1</t>
        </is>
      </c>
      <c r="I449" t="inlineStr">
        <is>
          <t>2</t>
        </is>
      </c>
      <c r="J449">
        <f>O01+K1.B1-K2:A1</f>
        <v/>
      </c>
      <c r="K449" t="inlineStr">
        <is>
          <t>O01</t>
        </is>
      </c>
      <c r="L449" t="inlineStr">
        <is>
          <t>K1.B1</t>
        </is>
      </c>
      <c r="M449" t="inlineStr">
        <is>
          <t>K2</t>
        </is>
      </c>
      <c r="N449" t="inlineStr">
        <is>
          <t>A1</t>
        </is>
      </c>
    </row>
    <row r="450">
      <c r="A450" t="n">
        <v>449</v>
      </c>
      <c r="B450" t="inlineStr">
        <is>
          <t>449</t>
        </is>
      </c>
      <c r="C450" t="inlineStr">
        <is>
          <t>BU</t>
        </is>
      </c>
      <c r="D450" t="inlineStr">
        <is>
          <t>BU</t>
        </is>
      </c>
      <c r="E450">
        <f>O01+K1.B1-X9:2:5</f>
        <v/>
      </c>
      <c r="F450" t="inlineStr">
        <is>
          <t>O01</t>
        </is>
      </c>
      <c r="G450" t="inlineStr">
        <is>
          <t>K1.B1</t>
        </is>
      </c>
      <c r="H450" t="inlineStr">
        <is>
          <t>X9</t>
        </is>
      </c>
      <c r="I450" t="inlineStr">
        <is>
          <t>2:5</t>
        </is>
      </c>
      <c r="J450">
        <f>O01+K1.B1-K2:14</f>
        <v/>
      </c>
      <c r="K450" t="inlineStr">
        <is>
          <t>O01</t>
        </is>
      </c>
      <c r="L450" t="inlineStr">
        <is>
          <t>K1.B1</t>
        </is>
      </c>
      <c r="M450" t="inlineStr">
        <is>
          <t>K2</t>
        </is>
      </c>
      <c r="N450" t="inlineStr">
        <is>
          <t>14</t>
        </is>
      </c>
    </row>
    <row r="451">
      <c r="A451" t="n">
        <v>450</v>
      </c>
      <c r="B451" t="inlineStr">
        <is>
          <t>450</t>
        </is>
      </c>
      <c r="C451" t="inlineStr">
        <is>
          <t>BNGN</t>
        </is>
      </c>
      <c r="D451" t="inlineStr">
        <is>
          <t>BNGN</t>
        </is>
      </c>
      <c r="E451">
        <f>O01+K1.G1-D1:-SYS I/O:19</f>
        <v/>
      </c>
      <c r="F451" t="inlineStr">
        <is>
          <t>O01</t>
        </is>
      </c>
      <c r="G451" t="inlineStr">
        <is>
          <t>K1.G1</t>
        </is>
      </c>
      <c r="H451" t="inlineStr">
        <is>
          <t>D1</t>
        </is>
      </c>
      <c r="I451" t="inlineStr">
        <is>
          <t>-SYS I/O:19</t>
        </is>
      </c>
      <c r="J451">
        <f>O01+K1.B1-X9:2:2</f>
        <v/>
      </c>
      <c r="K451" t="inlineStr">
        <is>
          <t>O01</t>
        </is>
      </c>
      <c r="L451" t="inlineStr">
        <is>
          <t>K1.B1</t>
        </is>
      </c>
      <c r="M451" t="inlineStr">
        <is>
          <t>X9</t>
        </is>
      </c>
      <c r="N451" t="inlineStr">
        <is>
          <t>2:2</t>
        </is>
      </c>
    </row>
    <row r="452">
      <c r="A452" t="n">
        <v>451</v>
      </c>
      <c r="B452" t="inlineStr">
        <is>
          <t>451</t>
        </is>
      </c>
      <c r="C452" t="inlineStr">
        <is>
          <t>BU</t>
        </is>
      </c>
      <c r="D452" t="inlineStr">
        <is>
          <t>BU</t>
        </is>
      </c>
      <c r="E452">
        <f>O01+K1.B1-A1:3</f>
        <v/>
      </c>
      <c r="F452" t="inlineStr">
        <is>
          <t>O01</t>
        </is>
      </c>
      <c r="G452" t="inlineStr">
        <is>
          <t>K1.B1</t>
        </is>
      </c>
      <c r="H452" t="inlineStr">
        <is>
          <t>A1</t>
        </is>
      </c>
      <c r="I452" t="inlineStr">
        <is>
          <t>3</t>
        </is>
      </c>
      <c r="J452">
        <f>O01+K1.B1-K3:A1</f>
        <v/>
      </c>
      <c r="K452" t="inlineStr">
        <is>
          <t>O01</t>
        </is>
      </c>
      <c r="L452" t="inlineStr">
        <is>
          <t>K1.B1</t>
        </is>
      </c>
      <c r="M452" t="inlineStr">
        <is>
          <t>K3</t>
        </is>
      </c>
      <c r="N452" t="inlineStr">
        <is>
          <t>A1</t>
        </is>
      </c>
    </row>
    <row r="453">
      <c r="A453" t="n">
        <v>452</v>
      </c>
      <c r="B453" t="inlineStr">
        <is>
          <t>452</t>
        </is>
      </c>
      <c r="C453" t="inlineStr">
        <is>
          <t>BU</t>
        </is>
      </c>
      <c r="D453" t="inlineStr">
        <is>
          <t>BU</t>
        </is>
      </c>
      <c r="E453">
        <f>O01+K1.B1-X9:3:4</f>
        <v/>
      </c>
      <c r="F453" t="inlineStr">
        <is>
          <t>O01</t>
        </is>
      </c>
      <c r="G453" t="inlineStr">
        <is>
          <t>K1.B1</t>
        </is>
      </c>
      <c r="H453" t="inlineStr">
        <is>
          <t>X9</t>
        </is>
      </c>
      <c r="I453" t="inlineStr">
        <is>
          <t>3:4</t>
        </is>
      </c>
      <c r="J453">
        <f>O01+K1.B1-K3:14</f>
        <v/>
      </c>
      <c r="K453" t="inlineStr">
        <is>
          <t>O01</t>
        </is>
      </c>
      <c r="L453" t="inlineStr">
        <is>
          <t>K1.B1</t>
        </is>
      </c>
      <c r="M453" t="inlineStr">
        <is>
          <t>K3</t>
        </is>
      </c>
      <c r="N453" t="inlineStr">
        <is>
          <t>14</t>
        </is>
      </c>
    </row>
    <row r="454">
      <c r="A454" t="n">
        <v>453</v>
      </c>
      <c r="B454" t="inlineStr">
        <is>
          <t>453</t>
        </is>
      </c>
      <c r="C454" t="inlineStr">
        <is>
          <t>WHYE</t>
        </is>
      </c>
      <c r="D454" t="inlineStr">
        <is>
          <t>WHYE</t>
        </is>
      </c>
      <c r="E454">
        <f>O01+K1.G1-D1:-SYS I/O:20</f>
        <v/>
      </c>
      <c r="F454" t="inlineStr">
        <is>
          <t>O01</t>
        </is>
      </c>
      <c r="G454" t="inlineStr">
        <is>
          <t>K1.G1</t>
        </is>
      </c>
      <c r="H454" t="inlineStr">
        <is>
          <t>D1</t>
        </is>
      </c>
      <c r="I454" t="inlineStr">
        <is>
          <t>-SYS I/O:20</t>
        </is>
      </c>
      <c r="J454">
        <f>O01+K1.B1-X9:3:3</f>
        <v/>
      </c>
      <c r="K454" t="inlineStr">
        <is>
          <t>O01</t>
        </is>
      </c>
      <c r="L454" t="inlineStr">
        <is>
          <t>K1.B1</t>
        </is>
      </c>
      <c r="M454" t="inlineStr">
        <is>
          <t>X9</t>
        </is>
      </c>
      <c r="N454" t="inlineStr">
        <is>
          <t>3:3</t>
        </is>
      </c>
    </row>
    <row r="455">
      <c r="A455" t="n">
        <v>454</v>
      </c>
      <c r="B455" t="inlineStr">
        <is>
          <t>454</t>
        </is>
      </c>
      <c r="C455" t="inlineStr">
        <is>
          <t>BU</t>
        </is>
      </c>
      <c r="D455" t="inlineStr">
        <is>
          <t>BU</t>
        </is>
      </c>
      <c r="E455">
        <f>O01+K1.B1-A1:4</f>
        <v/>
      </c>
      <c r="F455" t="inlineStr">
        <is>
          <t>O01</t>
        </is>
      </c>
      <c r="G455" t="inlineStr">
        <is>
          <t>K1.B1</t>
        </is>
      </c>
      <c r="H455" t="inlineStr">
        <is>
          <t>A1</t>
        </is>
      </c>
      <c r="I455" t="inlineStr">
        <is>
          <t>4</t>
        </is>
      </c>
      <c r="J455">
        <f>O01+K1.B1-K4:A1</f>
        <v/>
      </c>
      <c r="K455" t="inlineStr">
        <is>
          <t>O01</t>
        </is>
      </c>
      <c r="L455" t="inlineStr">
        <is>
          <t>K1.B1</t>
        </is>
      </c>
      <c r="M455" t="inlineStr">
        <is>
          <t>K4</t>
        </is>
      </c>
      <c r="N455" t="inlineStr">
        <is>
          <t>A1</t>
        </is>
      </c>
    </row>
    <row r="456">
      <c r="A456" t="n">
        <v>455</v>
      </c>
      <c r="B456" t="inlineStr">
        <is>
          <t>455</t>
        </is>
      </c>
      <c r="C456" t="inlineStr">
        <is>
          <t>BU</t>
        </is>
      </c>
      <c r="D456" t="inlineStr">
        <is>
          <t>BU</t>
        </is>
      </c>
      <c r="E456">
        <f>O01+K1.B1-X9:4:5</f>
        <v/>
      </c>
      <c r="F456" t="inlineStr">
        <is>
          <t>O01</t>
        </is>
      </c>
      <c r="G456" t="inlineStr">
        <is>
          <t>K1.B1</t>
        </is>
      </c>
      <c r="H456" t="inlineStr">
        <is>
          <t>X9</t>
        </is>
      </c>
      <c r="I456" t="inlineStr">
        <is>
          <t>4:5</t>
        </is>
      </c>
      <c r="J456">
        <f>O01+K1.B1-K4:14</f>
        <v/>
      </c>
      <c r="K456" t="inlineStr">
        <is>
          <t>O01</t>
        </is>
      </c>
      <c r="L456" t="inlineStr">
        <is>
          <t>K1.B1</t>
        </is>
      </c>
      <c r="M456" t="inlineStr">
        <is>
          <t>K4</t>
        </is>
      </c>
      <c r="N456" t="inlineStr">
        <is>
          <t>14</t>
        </is>
      </c>
    </row>
    <row r="457">
      <c r="A457" t="n">
        <v>456</v>
      </c>
      <c r="B457" t="inlineStr">
        <is>
          <t>456</t>
        </is>
      </c>
      <c r="C457" t="inlineStr">
        <is>
          <t>YEBN</t>
        </is>
      </c>
      <c r="D457" t="inlineStr">
        <is>
          <t>YEBN</t>
        </is>
      </c>
      <c r="E457">
        <f>O01+K1.G1-D1:-SYS I/O:21</f>
        <v/>
      </c>
      <c r="F457" t="inlineStr">
        <is>
          <t>O01</t>
        </is>
      </c>
      <c r="G457" t="inlineStr">
        <is>
          <t>K1.G1</t>
        </is>
      </c>
      <c r="H457" t="inlineStr">
        <is>
          <t>D1</t>
        </is>
      </c>
      <c r="I457" t="inlineStr">
        <is>
          <t>-SYS I/O:21</t>
        </is>
      </c>
      <c r="J457">
        <f>O01+K1.B1-X9:4:2</f>
        <v/>
      </c>
      <c r="K457" t="inlineStr">
        <is>
          <t>O01</t>
        </is>
      </c>
      <c r="L457" t="inlineStr">
        <is>
          <t>K1.B1</t>
        </is>
      </c>
      <c r="M457" t="inlineStr">
        <is>
          <t>X9</t>
        </is>
      </c>
      <c r="N457" t="inlineStr">
        <is>
          <t>4:2</t>
        </is>
      </c>
    </row>
    <row r="458">
      <c r="A458" t="n">
        <v>457</v>
      </c>
      <c r="B458" t="inlineStr">
        <is>
          <t>457</t>
        </is>
      </c>
      <c r="C458" t="inlineStr">
        <is>
          <t>BU</t>
        </is>
      </c>
      <c r="D458" t="inlineStr">
        <is>
          <t>BU</t>
        </is>
      </c>
      <c r="E458">
        <f>O01+K1.B1-A1:5</f>
        <v/>
      </c>
      <c r="F458" t="inlineStr">
        <is>
          <t>O01</t>
        </is>
      </c>
      <c r="G458" t="inlineStr">
        <is>
          <t>K1.B1</t>
        </is>
      </c>
      <c r="H458" t="inlineStr">
        <is>
          <t>A1</t>
        </is>
      </c>
      <c r="I458" t="inlineStr">
        <is>
          <t>5</t>
        </is>
      </c>
      <c r="J458">
        <f>O01+K1.B1-K5:A1</f>
        <v/>
      </c>
      <c r="K458" t="inlineStr">
        <is>
          <t>O01</t>
        </is>
      </c>
      <c r="L458" t="inlineStr">
        <is>
          <t>K1.B1</t>
        </is>
      </c>
      <c r="M458" t="inlineStr">
        <is>
          <t>K5</t>
        </is>
      </c>
      <c r="N458" t="inlineStr">
        <is>
          <t>A1</t>
        </is>
      </c>
    </row>
    <row r="459">
      <c r="A459" t="n">
        <v>458</v>
      </c>
      <c r="B459" t="inlineStr">
        <is>
          <t>458</t>
        </is>
      </c>
      <c r="C459" t="inlineStr">
        <is>
          <t>BU</t>
        </is>
      </c>
      <c r="D459" t="inlineStr">
        <is>
          <t>BU</t>
        </is>
      </c>
      <c r="E459">
        <f>O01+K1.B1-X9:5:4</f>
        <v/>
      </c>
      <c r="F459" t="inlineStr">
        <is>
          <t>O01</t>
        </is>
      </c>
      <c r="G459" t="inlineStr">
        <is>
          <t>K1.B1</t>
        </is>
      </c>
      <c r="H459" t="inlineStr">
        <is>
          <t>X9</t>
        </is>
      </c>
      <c r="I459" t="inlineStr">
        <is>
          <t>5:4</t>
        </is>
      </c>
      <c r="J459">
        <f>O01+K1.B1-K5:14</f>
        <v/>
      </c>
      <c r="K459" t="inlineStr">
        <is>
          <t>O01</t>
        </is>
      </c>
      <c r="L459" t="inlineStr">
        <is>
          <t>K1.B1</t>
        </is>
      </c>
      <c r="M459" t="inlineStr">
        <is>
          <t>K5</t>
        </is>
      </c>
      <c r="N459" t="inlineStr">
        <is>
          <t>14</t>
        </is>
      </c>
    </row>
    <row r="460">
      <c r="A460" t="n">
        <v>459</v>
      </c>
      <c r="B460" t="inlineStr">
        <is>
          <t>459</t>
        </is>
      </c>
      <c r="C460" t="inlineStr">
        <is>
          <t>WHGY</t>
        </is>
      </c>
      <c r="D460" t="inlineStr">
        <is>
          <t>WHGY</t>
        </is>
      </c>
      <c r="E460">
        <f>O01+K1.G1-D1:-SYS I/O:22</f>
        <v/>
      </c>
      <c r="F460" t="inlineStr">
        <is>
          <t>O01</t>
        </is>
      </c>
      <c r="G460" t="inlineStr">
        <is>
          <t>K1.G1</t>
        </is>
      </c>
      <c r="H460" t="inlineStr">
        <is>
          <t>D1</t>
        </is>
      </c>
      <c r="I460" t="inlineStr">
        <is>
          <t>-SYS I/O:22</t>
        </is>
      </c>
      <c r="J460">
        <f>O01+K1.B1-X9:5:3</f>
        <v/>
      </c>
      <c r="K460" t="inlineStr">
        <is>
          <t>O01</t>
        </is>
      </c>
      <c r="L460" t="inlineStr">
        <is>
          <t>K1.B1</t>
        </is>
      </c>
      <c r="M460" t="inlineStr">
        <is>
          <t>X9</t>
        </is>
      </c>
      <c r="N460" t="inlineStr">
        <is>
          <t>5:3</t>
        </is>
      </c>
    </row>
    <row r="461">
      <c r="A461" t="n">
        <v>460</v>
      </c>
      <c r="B461" t="inlineStr">
        <is>
          <t>460</t>
        </is>
      </c>
      <c r="C461" t="inlineStr">
        <is>
          <t>BU</t>
        </is>
      </c>
      <c r="D461" t="inlineStr">
        <is>
          <t>BU</t>
        </is>
      </c>
      <c r="E461">
        <f>O01+K1.B1-A1:6</f>
        <v/>
      </c>
      <c r="F461" t="inlineStr">
        <is>
          <t>O01</t>
        </is>
      </c>
      <c r="G461" t="inlineStr">
        <is>
          <t>K1.B1</t>
        </is>
      </c>
      <c r="H461" t="inlineStr">
        <is>
          <t>A1</t>
        </is>
      </c>
      <c r="I461" t="inlineStr">
        <is>
          <t>6</t>
        </is>
      </c>
      <c r="J461">
        <f>O01+K1.B1-K6:A1</f>
        <v/>
      </c>
      <c r="K461" t="inlineStr">
        <is>
          <t>O01</t>
        </is>
      </c>
      <c r="L461" t="inlineStr">
        <is>
          <t>K1.B1</t>
        </is>
      </c>
      <c r="M461" t="inlineStr">
        <is>
          <t>K6</t>
        </is>
      </c>
      <c r="N461" t="inlineStr">
        <is>
          <t>A1</t>
        </is>
      </c>
    </row>
    <row r="462">
      <c r="A462" t="n">
        <v>461</v>
      </c>
      <c r="B462" t="inlineStr">
        <is>
          <t>461</t>
        </is>
      </c>
      <c r="C462" t="inlineStr">
        <is>
          <t>BU</t>
        </is>
      </c>
      <c r="D462" t="inlineStr">
        <is>
          <t>BU</t>
        </is>
      </c>
      <c r="E462">
        <f>O01+K1.B1-X9:6:5</f>
        <v/>
      </c>
      <c r="F462" t="inlineStr">
        <is>
          <t>O01</t>
        </is>
      </c>
      <c r="G462" t="inlineStr">
        <is>
          <t>K1.B1</t>
        </is>
      </c>
      <c r="H462" t="inlineStr">
        <is>
          <t>X9</t>
        </is>
      </c>
      <c r="I462" t="inlineStr">
        <is>
          <t>6:5</t>
        </is>
      </c>
      <c r="J462">
        <f>O01+K1.B1-K6:14</f>
        <v/>
      </c>
      <c r="K462" t="inlineStr">
        <is>
          <t>O01</t>
        </is>
      </c>
      <c r="L462" t="inlineStr">
        <is>
          <t>K1.B1</t>
        </is>
      </c>
      <c r="M462" t="inlineStr">
        <is>
          <t>K6</t>
        </is>
      </c>
      <c r="N462" t="inlineStr">
        <is>
          <t>14</t>
        </is>
      </c>
    </row>
    <row r="463">
      <c r="A463" t="n">
        <v>462</v>
      </c>
      <c r="B463" t="inlineStr">
        <is>
          <t>462</t>
        </is>
      </c>
      <c r="C463" t="inlineStr">
        <is>
          <t>GYBN</t>
        </is>
      </c>
      <c r="D463" t="inlineStr">
        <is>
          <t>GYBN</t>
        </is>
      </c>
      <c r="E463">
        <f>O01+K1.G1-D1:-SYS I/O:23</f>
        <v/>
      </c>
      <c r="F463" t="inlineStr">
        <is>
          <t>O01</t>
        </is>
      </c>
      <c r="G463" t="inlineStr">
        <is>
          <t>K1.G1</t>
        </is>
      </c>
      <c r="H463" t="inlineStr">
        <is>
          <t>D1</t>
        </is>
      </c>
      <c r="I463" t="inlineStr">
        <is>
          <t>-SYS I/O:23</t>
        </is>
      </c>
      <c r="J463">
        <f>O01+K1.B1-X9:6:2</f>
        <v/>
      </c>
      <c r="K463" t="inlineStr">
        <is>
          <t>O01</t>
        </is>
      </c>
      <c r="L463" t="inlineStr">
        <is>
          <t>K1.B1</t>
        </is>
      </c>
      <c r="M463" t="inlineStr">
        <is>
          <t>X9</t>
        </is>
      </c>
      <c r="N463" t="inlineStr">
        <is>
          <t>6:2</t>
        </is>
      </c>
    </row>
    <row r="464">
      <c r="A464" t="n">
        <v>463</v>
      </c>
      <c r="B464" t="inlineStr">
        <is>
          <t>463</t>
        </is>
      </c>
      <c r="C464" t="inlineStr">
        <is>
          <t>BU</t>
        </is>
      </c>
      <c r="D464" t="inlineStr">
        <is>
          <t>BU</t>
        </is>
      </c>
      <c r="E464">
        <f>O01+K1.B1-A1:7</f>
        <v/>
      </c>
      <c r="F464" t="inlineStr">
        <is>
          <t>O01</t>
        </is>
      </c>
      <c r="G464" t="inlineStr">
        <is>
          <t>K1.B1</t>
        </is>
      </c>
      <c r="H464" t="inlineStr">
        <is>
          <t>A1</t>
        </is>
      </c>
      <c r="I464" t="inlineStr">
        <is>
          <t>7</t>
        </is>
      </c>
      <c r="J464">
        <f>O01+K1.B1-K7:A1</f>
        <v/>
      </c>
      <c r="K464" t="inlineStr">
        <is>
          <t>O01</t>
        </is>
      </c>
      <c r="L464" t="inlineStr">
        <is>
          <t>K1.B1</t>
        </is>
      </c>
      <c r="M464" t="inlineStr">
        <is>
          <t>K7</t>
        </is>
      </c>
      <c r="N464" t="inlineStr">
        <is>
          <t>A1</t>
        </is>
      </c>
    </row>
    <row r="465">
      <c r="A465" t="n">
        <v>464</v>
      </c>
      <c r="B465" t="inlineStr">
        <is>
          <t>464</t>
        </is>
      </c>
      <c r="C465" t="inlineStr">
        <is>
          <t>BU</t>
        </is>
      </c>
      <c r="D465" t="inlineStr">
        <is>
          <t>BU</t>
        </is>
      </c>
      <c r="E465">
        <f>O01+K1.B1-X9:7:4</f>
        <v/>
      </c>
      <c r="F465" t="inlineStr">
        <is>
          <t>O01</t>
        </is>
      </c>
      <c r="G465" t="inlineStr">
        <is>
          <t>K1.B1</t>
        </is>
      </c>
      <c r="H465" t="inlineStr">
        <is>
          <t>X9</t>
        </is>
      </c>
      <c r="I465" t="inlineStr">
        <is>
          <t>7:4</t>
        </is>
      </c>
      <c r="J465">
        <f>O01+K1.B1-K7:14</f>
        <v/>
      </c>
      <c r="K465" t="inlineStr">
        <is>
          <t>O01</t>
        </is>
      </c>
      <c r="L465" t="inlineStr">
        <is>
          <t>K1.B1</t>
        </is>
      </c>
      <c r="M465" t="inlineStr">
        <is>
          <t>K7</t>
        </is>
      </c>
      <c r="N465" t="inlineStr">
        <is>
          <t>14</t>
        </is>
      </c>
    </row>
    <row r="466">
      <c r="A466" t="n">
        <v>465</v>
      </c>
      <c r="B466" t="inlineStr">
        <is>
          <t>465</t>
        </is>
      </c>
      <c r="C466" t="inlineStr">
        <is>
          <t>WHPK</t>
        </is>
      </c>
      <c r="D466" t="inlineStr">
        <is>
          <t>WHPK</t>
        </is>
      </c>
      <c r="E466">
        <f>O01+K1.G1-D1:-SYS I/O:24</f>
        <v/>
      </c>
      <c r="F466" t="inlineStr">
        <is>
          <t>O01</t>
        </is>
      </c>
      <c r="G466" t="inlineStr">
        <is>
          <t>K1.G1</t>
        </is>
      </c>
      <c r="H466" t="inlineStr">
        <is>
          <t>D1</t>
        </is>
      </c>
      <c r="I466" t="inlineStr">
        <is>
          <t>-SYS I/O:24</t>
        </is>
      </c>
      <c r="J466">
        <f>O01+K1.B1-X9:7:3</f>
        <v/>
      </c>
      <c r="K466" t="inlineStr">
        <is>
          <t>O01</t>
        </is>
      </c>
      <c r="L466" t="inlineStr">
        <is>
          <t>K1.B1</t>
        </is>
      </c>
      <c r="M466" t="inlineStr">
        <is>
          <t>X9</t>
        </is>
      </c>
      <c r="N466" t="inlineStr">
        <is>
          <t>7:3</t>
        </is>
      </c>
    </row>
    <row r="467">
      <c r="A467" t="n">
        <v>466</v>
      </c>
      <c r="B467" t="inlineStr">
        <is>
          <t>466</t>
        </is>
      </c>
      <c r="C467" t="inlineStr">
        <is>
          <t>BU</t>
        </is>
      </c>
      <c r="D467" t="inlineStr">
        <is>
          <t>BU</t>
        </is>
      </c>
      <c r="E467">
        <f>O01+K1.B1-X9:8:5</f>
        <v/>
      </c>
      <c r="F467" t="inlineStr">
        <is>
          <t>O01</t>
        </is>
      </c>
      <c r="G467" t="inlineStr">
        <is>
          <t>K1.B1</t>
        </is>
      </c>
      <c r="H467" t="inlineStr">
        <is>
          <t>X9</t>
        </is>
      </c>
      <c r="I467" t="inlineStr">
        <is>
          <t>8:5</t>
        </is>
      </c>
      <c r="J467">
        <f>O01+K1.B1-K8:14</f>
        <v/>
      </c>
      <c r="K467" t="inlineStr">
        <is>
          <t>O01</t>
        </is>
      </c>
      <c r="L467" t="inlineStr">
        <is>
          <t>K1.B1</t>
        </is>
      </c>
      <c r="M467" t="inlineStr">
        <is>
          <t>K8</t>
        </is>
      </c>
      <c r="N467" t="inlineStr">
        <is>
          <t>14</t>
        </is>
      </c>
    </row>
    <row r="468">
      <c r="A468" t="n">
        <v>467</v>
      </c>
      <c r="B468" t="inlineStr">
        <is>
          <t>467</t>
        </is>
      </c>
      <c r="C468" t="inlineStr">
        <is>
          <t>PKBN</t>
        </is>
      </c>
      <c r="D468" t="inlineStr">
        <is>
          <t>PKBN</t>
        </is>
      </c>
      <c r="E468">
        <f>O01+K1.G1-D1:-SYS I/O:25</f>
        <v/>
      </c>
      <c r="F468" t="inlineStr">
        <is>
          <t>O01</t>
        </is>
      </c>
      <c r="G468" t="inlineStr">
        <is>
          <t>K1.G1</t>
        </is>
      </c>
      <c r="H468" t="inlineStr">
        <is>
          <t>D1</t>
        </is>
      </c>
      <c r="I468" t="inlineStr">
        <is>
          <t>-SYS I/O:25</t>
        </is>
      </c>
      <c r="J468">
        <f>O01+K1.B1-X9:8:2</f>
        <v/>
      </c>
      <c r="K468" t="inlineStr">
        <is>
          <t>O01</t>
        </is>
      </c>
      <c r="L468" t="inlineStr">
        <is>
          <t>K1.B1</t>
        </is>
      </c>
      <c r="M468" t="inlineStr">
        <is>
          <t>X9</t>
        </is>
      </c>
      <c r="N468" t="inlineStr">
        <is>
          <t>8:2</t>
        </is>
      </c>
    </row>
    <row r="469">
      <c r="A469" t="n">
        <v>468</v>
      </c>
      <c r="B469" t="inlineStr">
        <is>
          <t>468</t>
        </is>
      </c>
      <c r="C469" t="inlineStr">
        <is>
          <t>BU</t>
        </is>
      </c>
      <c r="D469" t="inlineStr">
        <is>
          <t>BU</t>
        </is>
      </c>
      <c r="E469">
        <f>O01+K1.B1-A1:8</f>
        <v/>
      </c>
      <c r="F469" t="inlineStr">
        <is>
          <t>O01</t>
        </is>
      </c>
      <c r="G469" t="inlineStr">
        <is>
          <t>K1.B1</t>
        </is>
      </c>
      <c r="H469" t="inlineStr">
        <is>
          <t>A1</t>
        </is>
      </c>
      <c r="I469" t="inlineStr">
        <is>
          <t>8</t>
        </is>
      </c>
      <c r="J469">
        <f>O01+K1.B1-K8:A1</f>
        <v/>
      </c>
      <c r="K469" t="inlineStr">
        <is>
          <t>O01</t>
        </is>
      </c>
      <c r="L469" t="inlineStr">
        <is>
          <t>K1.B1</t>
        </is>
      </c>
      <c r="M469" t="inlineStr">
        <is>
          <t>K8</t>
        </is>
      </c>
      <c r="N469" t="inlineStr">
        <is>
          <t>A1</t>
        </is>
      </c>
    </row>
    <row r="470">
      <c r="A470" t="n">
        <v>469</v>
      </c>
      <c r="B470" t="inlineStr">
        <is>
          <t>469</t>
        </is>
      </c>
      <c r="C470" t="inlineStr">
        <is>
          <t>WHBU</t>
        </is>
      </c>
      <c r="D470" t="inlineStr">
        <is>
          <t>WHBU</t>
        </is>
      </c>
      <c r="E470">
        <f>O01+K1.G1-D1:-SYS I/O:13</f>
        <v/>
      </c>
      <c r="F470" t="inlineStr">
        <is>
          <t>O01</t>
        </is>
      </c>
      <c r="G470" t="inlineStr">
        <is>
          <t>K1.G1</t>
        </is>
      </c>
      <c r="H470" t="inlineStr">
        <is>
          <t>D1</t>
        </is>
      </c>
      <c r="I470" t="inlineStr">
        <is>
          <t>-SYS I/O:13</t>
        </is>
      </c>
      <c r="J470">
        <f>O01+K1.B1-X9:9:3</f>
        <v/>
      </c>
      <c r="K470" t="inlineStr">
        <is>
          <t>O01</t>
        </is>
      </c>
      <c r="L470" t="inlineStr">
        <is>
          <t>K1.B1</t>
        </is>
      </c>
      <c r="M470" t="inlineStr">
        <is>
          <t>X9</t>
        </is>
      </c>
      <c r="N470" t="inlineStr">
        <is>
          <t>9:3</t>
        </is>
      </c>
    </row>
    <row r="471">
      <c r="A471" t="n">
        <v>470</v>
      </c>
      <c r="B471" t="inlineStr">
        <is>
          <t>470</t>
        </is>
      </c>
      <c r="C471" t="inlineStr">
        <is>
          <t>nan</t>
        </is>
      </c>
      <c r="D471" t="inlineStr">
        <is>
          <t>nan</t>
        </is>
      </c>
      <c r="E471">
        <f>O01+K1-W300</f>
        <v/>
      </c>
      <c r="F471" t="inlineStr">
        <is>
          <t>O01</t>
        </is>
      </c>
      <c r="G471" t="inlineStr">
        <is>
          <t>K1</t>
        </is>
      </c>
      <c r="H471" t="inlineStr">
        <is>
          <t>W300</t>
        </is>
      </c>
      <c r="I471" t="inlineStr"/>
      <c r="J471">
        <f>A02+K1.B1-W9:SE</f>
        <v/>
      </c>
      <c r="K471" t="inlineStr">
        <is>
          <t>A02</t>
        </is>
      </c>
      <c r="L471" t="inlineStr">
        <is>
          <t>K1.B1</t>
        </is>
      </c>
      <c r="M471" t="inlineStr">
        <is>
          <t>W9</t>
        </is>
      </c>
      <c r="N471" t="inlineStr">
        <is>
          <t>SE</t>
        </is>
      </c>
    </row>
    <row r="472">
      <c r="A472" t="n">
        <v>471</v>
      </c>
      <c r="B472" t="inlineStr">
        <is>
          <t>471</t>
        </is>
      </c>
      <c r="C472" t="inlineStr">
        <is>
          <t>BU</t>
        </is>
      </c>
      <c r="D472" t="inlineStr">
        <is>
          <t>BU</t>
        </is>
      </c>
      <c r="E472">
        <f>O01+K1.B1-X9:10:5</f>
        <v/>
      </c>
      <c r="F472" t="inlineStr">
        <is>
          <t>O01</t>
        </is>
      </c>
      <c r="G472" t="inlineStr">
        <is>
          <t>K1.B1</t>
        </is>
      </c>
      <c r="H472" t="inlineStr">
        <is>
          <t>X9</t>
        </is>
      </c>
      <c r="I472" t="inlineStr">
        <is>
          <t>10:5</t>
        </is>
      </c>
      <c r="J472">
        <f>O01+K1.B1-A2:1</f>
        <v/>
      </c>
      <c r="K472" t="inlineStr">
        <is>
          <t>O01</t>
        </is>
      </c>
      <c r="L472" t="inlineStr">
        <is>
          <t>K1.B1</t>
        </is>
      </c>
      <c r="M472" t="inlineStr">
        <is>
          <t>A2</t>
        </is>
      </c>
      <c r="N472" t="inlineStr">
        <is>
          <t>1</t>
        </is>
      </c>
    </row>
    <row r="473">
      <c r="A473" t="n">
        <v>472</v>
      </c>
      <c r="B473" t="inlineStr">
        <is>
          <t>472</t>
        </is>
      </c>
      <c r="C473" t="inlineStr">
        <is>
          <t>WH</t>
        </is>
      </c>
      <c r="D473" t="inlineStr">
        <is>
          <t>WH</t>
        </is>
      </c>
      <c r="E473">
        <f>O01+K1.G1-D1:-SYS I/O:1</f>
        <v/>
      </c>
      <c r="F473" t="inlineStr">
        <is>
          <t>O01</t>
        </is>
      </c>
      <c r="G473" t="inlineStr">
        <is>
          <t>K1.G1</t>
        </is>
      </c>
      <c r="H473" t="inlineStr">
        <is>
          <t>D1</t>
        </is>
      </c>
      <c r="I473" t="inlineStr">
        <is>
          <t>-SYS I/O:1</t>
        </is>
      </c>
      <c r="J473">
        <f>O01+K1.B1-X9:10:2</f>
        <v/>
      </c>
      <c r="K473" t="inlineStr">
        <is>
          <t>O01</t>
        </is>
      </c>
      <c r="L473" t="inlineStr">
        <is>
          <t>K1.B1</t>
        </is>
      </c>
      <c r="M473" t="inlineStr">
        <is>
          <t>X9</t>
        </is>
      </c>
      <c r="N473" t="inlineStr">
        <is>
          <t>10:2</t>
        </is>
      </c>
    </row>
    <row r="474">
      <c r="A474" t="n">
        <v>473</v>
      </c>
      <c r="B474" t="inlineStr">
        <is>
          <t>473</t>
        </is>
      </c>
      <c r="C474" t="inlineStr">
        <is>
          <t>nan</t>
        </is>
      </c>
      <c r="D474" t="inlineStr">
        <is>
          <t>nan</t>
        </is>
      </c>
      <c r="E474">
        <f>O01+K1.B1-X9:11:4</f>
        <v/>
      </c>
      <c r="F474" t="inlineStr">
        <is>
          <t>O01</t>
        </is>
      </c>
      <c r="G474" t="inlineStr">
        <is>
          <t>K1.B1</t>
        </is>
      </c>
      <c r="H474" t="inlineStr">
        <is>
          <t>X9</t>
        </is>
      </c>
      <c r="I474" t="inlineStr">
        <is>
          <t>11:4</t>
        </is>
      </c>
      <c r="J474">
        <f>O01+K1.B1-X9:13:4</f>
        <v/>
      </c>
      <c r="K474" t="inlineStr">
        <is>
          <t>O01</t>
        </is>
      </c>
      <c r="L474" t="inlineStr">
        <is>
          <t>K1.B1</t>
        </is>
      </c>
      <c r="M474" t="inlineStr">
        <is>
          <t>X9</t>
        </is>
      </c>
      <c r="N474" t="inlineStr">
        <is>
          <t>13:4</t>
        </is>
      </c>
    </row>
    <row r="475">
      <c r="A475" t="n">
        <v>474</v>
      </c>
      <c r="B475" t="inlineStr">
        <is>
          <t>474</t>
        </is>
      </c>
      <c r="C475" t="inlineStr">
        <is>
          <t>BU</t>
        </is>
      </c>
      <c r="D475" t="inlineStr">
        <is>
          <t>BU</t>
        </is>
      </c>
      <c r="E475">
        <f>O01+K1.B1-X9:11:4</f>
        <v/>
      </c>
      <c r="F475" t="inlineStr">
        <is>
          <t>O01</t>
        </is>
      </c>
      <c r="G475" t="inlineStr">
        <is>
          <t>K1.B1</t>
        </is>
      </c>
      <c r="H475" t="inlineStr">
        <is>
          <t>X9</t>
        </is>
      </c>
      <c r="I475" t="inlineStr">
        <is>
          <t>11:4</t>
        </is>
      </c>
      <c r="J475">
        <f>O01+K1.B1-W5(-P1):X1:1</f>
        <v/>
      </c>
      <c r="K475" t="inlineStr">
        <is>
          <t>O01</t>
        </is>
      </c>
      <c r="L475" t="inlineStr">
        <is>
          <t>K1.B1</t>
        </is>
      </c>
      <c r="M475" t="inlineStr">
        <is>
          <t>W5(-P1)</t>
        </is>
      </c>
      <c r="N475" t="inlineStr">
        <is>
          <t>X1:1</t>
        </is>
      </c>
    </row>
    <row r="476">
      <c r="A476" t="n">
        <v>475</v>
      </c>
      <c r="B476" t="inlineStr">
        <is>
          <t>475</t>
        </is>
      </c>
      <c r="C476" t="inlineStr">
        <is>
          <t>BN</t>
        </is>
      </c>
      <c r="D476" t="inlineStr">
        <is>
          <t>BN</t>
        </is>
      </c>
      <c r="E476">
        <f>O01+K1.G1-D1:-SYS I/O:2</f>
        <v/>
      </c>
      <c r="F476" t="inlineStr">
        <is>
          <t>O01</t>
        </is>
      </c>
      <c r="G476" t="inlineStr">
        <is>
          <t>K1.G1</t>
        </is>
      </c>
      <c r="H476" t="inlineStr">
        <is>
          <t>D1</t>
        </is>
      </c>
      <c r="I476" t="inlineStr">
        <is>
          <t>-SYS I/O:2</t>
        </is>
      </c>
      <c r="J476">
        <f>O01+K1.B1-X9:11:3</f>
        <v/>
      </c>
      <c r="K476" t="inlineStr">
        <is>
          <t>O01</t>
        </is>
      </c>
      <c r="L476" t="inlineStr">
        <is>
          <t>K1.B1</t>
        </is>
      </c>
      <c r="M476" t="inlineStr">
        <is>
          <t>X9</t>
        </is>
      </c>
      <c r="N476" t="inlineStr">
        <is>
          <t>11:3</t>
        </is>
      </c>
    </row>
    <row r="477">
      <c r="A477" t="n">
        <v>476</v>
      </c>
      <c r="B477" t="inlineStr">
        <is>
          <t>476</t>
        </is>
      </c>
      <c r="C477" t="inlineStr">
        <is>
          <t>BU</t>
        </is>
      </c>
      <c r="D477" t="inlineStr">
        <is>
          <t>BU</t>
        </is>
      </c>
      <c r="E477">
        <f>O01+K1.B1-X9:12:5</f>
        <v/>
      </c>
      <c r="F477" t="inlineStr">
        <is>
          <t>O01</t>
        </is>
      </c>
      <c r="G477" t="inlineStr">
        <is>
          <t>K1.B1</t>
        </is>
      </c>
      <c r="H477" t="inlineStr">
        <is>
          <t>X9</t>
        </is>
      </c>
      <c r="I477" t="inlineStr">
        <is>
          <t>12:5</t>
        </is>
      </c>
      <c r="J477">
        <f>O01+K1.B1-A2:2</f>
        <v/>
      </c>
      <c r="K477" t="inlineStr">
        <is>
          <t>O01</t>
        </is>
      </c>
      <c r="L477" t="inlineStr">
        <is>
          <t>K1.B1</t>
        </is>
      </c>
      <c r="M477" t="inlineStr">
        <is>
          <t>A2</t>
        </is>
      </c>
      <c r="N477" t="inlineStr">
        <is>
          <t>2</t>
        </is>
      </c>
    </row>
    <row r="478">
      <c r="A478" t="n">
        <v>477</v>
      </c>
      <c r="B478" t="inlineStr">
        <is>
          <t>477</t>
        </is>
      </c>
      <c r="C478" t="inlineStr">
        <is>
          <t>GN</t>
        </is>
      </c>
      <c r="D478" t="inlineStr">
        <is>
          <t>GN</t>
        </is>
      </c>
      <c r="E478">
        <f>O01+K1.G1-D1:-SYS I/O:3</f>
        <v/>
      </c>
      <c r="F478" t="inlineStr">
        <is>
          <t>O01</t>
        </is>
      </c>
      <c r="G478" t="inlineStr">
        <is>
          <t>K1.G1</t>
        </is>
      </c>
      <c r="H478" t="inlineStr">
        <is>
          <t>D1</t>
        </is>
      </c>
      <c r="I478" t="inlineStr">
        <is>
          <t>-SYS I/O:3</t>
        </is>
      </c>
      <c r="J478">
        <f>O01+K1.B1-X9:12:2</f>
        <v/>
      </c>
      <c r="K478" t="inlineStr">
        <is>
          <t>O01</t>
        </is>
      </c>
      <c r="L478" t="inlineStr">
        <is>
          <t>K1.B1</t>
        </is>
      </c>
      <c r="M478" t="inlineStr">
        <is>
          <t>X9</t>
        </is>
      </c>
      <c r="N478" t="inlineStr">
        <is>
          <t>12:2</t>
        </is>
      </c>
    </row>
    <row r="479">
      <c r="A479" t="n">
        <v>478</v>
      </c>
      <c r="B479" t="inlineStr">
        <is>
          <t>478</t>
        </is>
      </c>
      <c r="C479" t="inlineStr">
        <is>
          <t>nan</t>
        </is>
      </c>
      <c r="D479" t="inlineStr">
        <is>
          <t>nan</t>
        </is>
      </c>
      <c r="E479">
        <f>O01+K1.B1-X9:13:4</f>
        <v/>
      </c>
      <c r="F479" t="inlineStr">
        <is>
          <t>O01</t>
        </is>
      </c>
      <c r="G479" t="inlineStr">
        <is>
          <t>K1.B1</t>
        </is>
      </c>
      <c r="H479" t="inlineStr">
        <is>
          <t>X9</t>
        </is>
      </c>
      <c r="I479" t="inlineStr">
        <is>
          <t>13:4</t>
        </is>
      </c>
      <c r="J479">
        <f>O01+K1.B1-X9:15:4</f>
        <v/>
      </c>
      <c r="K479" t="inlineStr">
        <is>
          <t>O01</t>
        </is>
      </c>
      <c r="L479" t="inlineStr">
        <is>
          <t>K1.B1</t>
        </is>
      </c>
      <c r="M479" t="inlineStr">
        <is>
          <t>X9</t>
        </is>
      </c>
      <c r="N479" t="inlineStr">
        <is>
          <t>15:4</t>
        </is>
      </c>
    </row>
    <row r="480">
      <c r="A480" t="n">
        <v>479</v>
      </c>
      <c r="B480" t="inlineStr">
        <is>
          <t>479</t>
        </is>
      </c>
      <c r="C480" t="inlineStr">
        <is>
          <t>YE</t>
        </is>
      </c>
      <c r="D480" t="inlineStr">
        <is>
          <t>YE</t>
        </is>
      </c>
      <c r="E480">
        <f>O01+K1.G1-D1:-SYS I/O:4</f>
        <v/>
      </c>
      <c r="F480" t="inlineStr">
        <is>
          <t>O01</t>
        </is>
      </c>
      <c r="G480" t="inlineStr">
        <is>
          <t>K1.G1</t>
        </is>
      </c>
      <c r="H480" t="inlineStr">
        <is>
          <t>D1</t>
        </is>
      </c>
      <c r="I480" t="inlineStr">
        <is>
          <t>-SYS I/O:4</t>
        </is>
      </c>
      <c r="J480">
        <f>O01+K1.B1-X9:13:3</f>
        <v/>
      </c>
      <c r="K480" t="inlineStr">
        <is>
          <t>O01</t>
        </is>
      </c>
      <c r="L480" t="inlineStr">
        <is>
          <t>K1.B1</t>
        </is>
      </c>
      <c r="M480" t="inlineStr">
        <is>
          <t>X9</t>
        </is>
      </c>
      <c r="N480" t="inlineStr">
        <is>
          <t>13:3</t>
        </is>
      </c>
    </row>
    <row r="481">
      <c r="A481" t="n">
        <v>480</v>
      </c>
      <c r="B481" t="inlineStr">
        <is>
          <t>480</t>
        </is>
      </c>
      <c r="C481" t="inlineStr">
        <is>
          <t>BU</t>
        </is>
      </c>
      <c r="D481" t="inlineStr">
        <is>
          <t>BU</t>
        </is>
      </c>
      <c r="E481">
        <f>O01+K1.B1-X9:14:5</f>
        <v/>
      </c>
      <c r="F481" t="inlineStr">
        <is>
          <t>O01</t>
        </is>
      </c>
      <c r="G481" t="inlineStr">
        <is>
          <t>K1.B1</t>
        </is>
      </c>
      <c r="H481" t="inlineStr">
        <is>
          <t>X9</t>
        </is>
      </c>
      <c r="I481" t="inlineStr">
        <is>
          <t>14:5</t>
        </is>
      </c>
      <c r="J481">
        <f>O01+K1.B1-A2:3</f>
        <v/>
      </c>
      <c r="K481" t="inlineStr">
        <is>
          <t>O01</t>
        </is>
      </c>
      <c r="L481" t="inlineStr">
        <is>
          <t>K1.B1</t>
        </is>
      </c>
      <c r="M481" t="inlineStr">
        <is>
          <t>A2</t>
        </is>
      </c>
      <c r="N481" t="inlineStr">
        <is>
          <t>3</t>
        </is>
      </c>
    </row>
    <row r="482">
      <c r="A482" t="n">
        <v>481</v>
      </c>
      <c r="B482" t="inlineStr">
        <is>
          <t>481</t>
        </is>
      </c>
      <c r="C482" t="inlineStr">
        <is>
          <t>GY</t>
        </is>
      </c>
      <c r="D482" t="inlineStr">
        <is>
          <t>GY</t>
        </is>
      </c>
      <c r="E482">
        <f>O01+K1.G1-D1:-SYS I/O:5</f>
        <v/>
      </c>
      <c r="F482" t="inlineStr">
        <is>
          <t>O01</t>
        </is>
      </c>
      <c r="G482" t="inlineStr">
        <is>
          <t>K1.G1</t>
        </is>
      </c>
      <c r="H482" t="inlineStr">
        <is>
          <t>D1</t>
        </is>
      </c>
      <c r="I482" t="inlineStr">
        <is>
          <t>-SYS I/O:5</t>
        </is>
      </c>
      <c r="J482">
        <f>O01+K1.B1-X9:14:2</f>
        <v/>
      </c>
      <c r="K482" t="inlineStr">
        <is>
          <t>O01</t>
        </is>
      </c>
      <c r="L482" t="inlineStr">
        <is>
          <t>K1.B1</t>
        </is>
      </c>
      <c r="M482" t="inlineStr">
        <is>
          <t>X9</t>
        </is>
      </c>
      <c r="N482" t="inlineStr">
        <is>
          <t>14:2</t>
        </is>
      </c>
    </row>
    <row r="483">
      <c r="A483" t="n">
        <v>482</v>
      </c>
      <c r="B483" t="inlineStr">
        <is>
          <t>482</t>
        </is>
      </c>
      <c r="C483" t="inlineStr">
        <is>
          <t>nan</t>
        </is>
      </c>
      <c r="D483" t="inlineStr">
        <is>
          <t>nan</t>
        </is>
      </c>
      <c r="E483">
        <f>O01+K1.B1-X9:15:4</f>
        <v/>
      </c>
      <c r="F483" t="inlineStr">
        <is>
          <t>O01</t>
        </is>
      </c>
      <c r="G483" t="inlineStr">
        <is>
          <t>K1.B1</t>
        </is>
      </c>
      <c r="H483" t="inlineStr">
        <is>
          <t>X9</t>
        </is>
      </c>
      <c r="I483" t="inlineStr">
        <is>
          <t>15:4</t>
        </is>
      </c>
      <c r="J483">
        <f>O01+K1.B1-X9:17:4</f>
        <v/>
      </c>
      <c r="K483" t="inlineStr">
        <is>
          <t>O01</t>
        </is>
      </c>
      <c r="L483" t="inlineStr">
        <is>
          <t>K1.B1</t>
        </is>
      </c>
      <c r="M483" t="inlineStr">
        <is>
          <t>X9</t>
        </is>
      </c>
      <c r="N483" t="inlineStr">
        <is>
          <t>17:4</t>
        </is>
      </c>
    </row>
    <row r="484">
      <c r="A484" t="n">
        <v>483</v>
      </c>
      <c r="B484" t="inlineStr">
        <is>
          <t>483</t>
        </is>
      </c>
      <c r="C484" t="inlineStr">
        <is>
          <t>PK</t>
        </is>
      </c>
      <c r="D484" t="inlineStr">
        <is>
          <t>PK</t>
        </is>
      </c>
      <c r="E484">
        <f>O01+K1.G1-D1:-SYS I/O:6</f>
        <v/>
      </c>
      <c r="F484" t="inlineStr">
        <is>
          <t>O01</t>
        </is>
      </c>
      <c r="G484" t="inlineStr">
        <is>
          <t>K1.G1</t>
        </is>
      </c>
      <c r="H484" t="inlineStr">
        <is>
          <t>D1</t>
        </is>
      </c>
      <c r="I484" t="inlineStr">
        <is>
          <t>-SYS I/O:6</t>
        </is>
      </c>
      <c r="J484">
        <f>O01+K1.B1-X9:15:3</f>
        <v/>
      </c>
      <c r="K484" t="inlineStr">
        <is>
          <t>O01</t>
        </is>
      </c>
      <c r="L484" t="inlineStr">
        <is>
          <t>K1.B1</t>
        </is>
      </c>
      <c r="M484" t="inlineStr">
        <is>
          <t>X9</t>
        </is>
      </c>
      <c r="N484" t="inlineStr">
        <is>
          <t>15:3</t>
        </is>
      </c>
    </row>
    <row r="485">
      <c r="A485" t="n">
        <v>484</v>
      </c>
      <c r="B485" t="inlineStr">
        <is>
          <t>484</t>
        </is>
      </c>
      <c r="C485" t="inlineStr">
        <is>
          <t>BU</t>
        </is>
      </c>
      <c r="D485" t="inlineStr">
        <is>
          <t>BU</t>
        </is>
      </c>
      <c r="E485">
        <f>O01+K1.B1-X9:16:5</f>
        <v/>
      </c>
      <c r="F485" t="inlineStr">
        <is>
          <t>O01</t>
        </is>
      </c>
      <c r="G485" t="inlineStr">
        <is>
          <t>K1.B1</t>
        </is>
      </c>
      <c r="H485" t="inlineStr">
        <is>
          <t>X9</t>
        </is>
      </c>
      <c r="I485" t="inlineStr">
        <is>
          <t>16:5</t>
        </is>
      </c>
      <c r="J485">
        <f>O01+K1.B1-A2:4</f>
        <v/>
      </c>
      <c r="K485" t="inlineStr">
        <is>
          <t>O01</t>
        </is>
      </c>
      <c r="L485" t="inlineStr">
        <is>
          <t>K1.B1</t>
        </is>
      </c>
      <c r="M485" t="inlineStr">
        <is>
          <t>A2</t>
        </is>
      </c>
      <c r="N485" t="inlineStr">
        <is>
          <t>4</t>
        </is>
      </c>
    </row>
    <row r="486">
      <c r="A486" t="n">
        <v>485</v>
      </c>
      <c r="B486" t="inlineStr">
        <is>
          <t>485</t>
        </is>
      </c>
      <c r="C486" t="inlineStr">
        <is>
          <t>BU</t>
        </is>
      </c>
      <c r="D486" t="inlineStr">
        <is>
          <t>BU</t>
        </is>
      </c>
      <c r="E486">
        <f>O01+K1.G1-D1:-SYS I/O:7</f>
        <v/>
      </c>
      <c r="F486" t="inlineStr">
        <is>
          <t>O01</t>
        </is>
      </c>
      <c r="G486" t="inlineStr">
        <is>
          <t>K1.G1</t>
        </is>
      </c>
      <c r="H486" t="inlineStr">
        <is>
          <t>D1</t>
        </is>
      </c>
      <c r="I486" t="inlineStr">
        <is>
          <t>-SYS I/O:7</t>
        </is>
      </c>
      <c r="J486">
        <f>O01+K1.B1-X9:16:2</f>
        <v/>
      </c>
      <c r="K486" t="inlineStr">
        <is>
          <t>O01</t>
        </is>
      </c>
      <c r="L486" t="inlineStr">
        <is>
          <t>K1.B1</t>
        </is>
      </c>
      <c r="M486" t="inlineStr">
        <is>
          <t>X9</t>
        </is>
      </c>
      <c r="N486" t="inlineStr">
        <is>
          <t>16:2</t>
        </is>
      </c>
    </row>
    <row r="487">
      <c r="A487" t="n">
        <v>486</v>
      </c>
      <c r="B487" t="inlineStr">
        <is>
          <t>486</t>
        </is>
      </c>
      <c r="C487" t="inlineStr">
        <is>
          <t>nan</t>
        </is>
      </c>
      <c r="D487" t="inlineStr">
        <is>
          <t>nan</t>
        </is>
      </c>
      <c r="E487">
        <f>O01+K1.B1-X9:17:4</f>
        <v/>
      </c>
      <c r="F487" t="inlineStr">
        <is>
          <t>O01</t>
        </is>
      </c>
      <c r="G487" t="inlineStr">
        <is>
          <t>K1.B1</t>
        </is>
      </c>
      <c r="H487" t="inlineStr">
        <is>
          <t>X9</t>
        </is>
      </c>
      <c r="I487" t="inlineStr">
        <is>
          <t>17:4</t>
        </is>
      </c>
      <c r="J487">
        <f>O01+K1.B1-X9:19:4</f>
        <v/>
      </c>
      <c r="K487" t="inlineStr">
        <is>
          <t>O01</t>
        </is>
      </c>
      <c r="L487" t="inlineStr">
        <is>
          <t>K1.B1</t>
        </is>
      </c>
      <c r="M487" t="inlineStr">
        <is>
          <t>X9</t>
        </is>
      </c>
      <c r="N487" t="inlineStr">
        <is>
          <t>19:4</t>
        </is>
      </c>
    </row>
    <row r="488">
      <c r="A488" t="n">
        <v>487</v>
      </c>
      <c r="B488" t="inlineStr">
        <is>
          <t>487</t>
        </is>
      </c>
      <c r="C488" t="inlineStr">
        <is>
          <t>RD</t>
        </is>
      </c>
      <c r="D488" t="inlineStr">
        <is>
          <t>RD</t>
        </is>
      </c>
      <c r="E488">
        <f>O01+K1.G1-D1:-SYS I/O:8</f>
        <v/>
      </c>
      <c r="F488" t="inlineStr">
        <is>
          <t>O01</t>
        </is>
      </c>
      <c r="G488" t="inlineStr">
        <is>
          <t>K1.G1</t>
        </is>
      </c>
      <c r="H488" t="inlineStr">
        <is>
          <t>D1</t>
        </is>
      </c>
      <c r="I488" t="inlineStr">
        <is>
          <t>-SYS I/O:8</t>
        </is>
      </c>
      <c r="J488">
        <f>O01+K1.B1-X9:17:3</f>
        <v/>
      </c>
      <c r="K488" t="inlineStr">
        <is>
          <t>O01</t>
        </is>
      </c>
      <c r="L488" t="inlineStr">
        <is>
          <t>K1.B1</t>
        </is>
      </c>
      <c r="M488" t="inlineStr">
        <is>
          <t>X9</t>
        </is>
      </c>
      <c r="N488" t="inlineStr">
        <is>
          <t>17:3</t>
        </is>
      </c>
    </row>
    <row r="489">
      <c r="A489" t="n">
        <v>488</v>
      </c>
      <c r="B489" t="inlineStr">
        <is>
          <t>488</t>
        </is>
      </c>
      <c r="C489" t="inlineStr">
        <is>
          <t>BU</t>
        </is>
      </c>
      <c r="D489" t="inlineStr">
        <is>
          <t>BU</t>
        </is>
      </c>
      <c r="E489">
        <f>O01+K1.B1-X9:18:5</f>
        <v/>
      </c>
      <c r="F489" t="inlineStr">
        <is>
          <t>O01</t>
        </is>
      </c>
      <c r="G489" t="inlineStr">
        <is>
          <t>K1.B1</t>
        </is>
      </c>
      <c r="H489" t="inlineStr">
        <is>
          <t>X9</t>
        </is>
      </c>
      <c r="I489" t="inlineStr">
        <is>
          <t>18:5</t>
        </is>
      </c>
      <c r="J489">
        <f>O01+K1.B1-A2:5</f>
        <v/>
      </c>
      <c r="K489" t="inlineStr">
        <is>
          <t>O01</t>
        </is>
      </c>
      <c r="L489" t="inlineStr">
        <is>
          <t>K1.B1</t>
        </is>
      </c>
      <c r="M489" t="inlineStr">
        <is>
          <t>A2</t>
        </is>
      </c>
      <c r="N489" t="inlineStr">
        <is>
          <t>5</t>
        </is>
      </c>
    </row>
    <row r="490">
      <c r="A490" t="n">
        <v>489</v>
      </c>
      <c r="B490" t="inlineStr">
        <is>
          <t>489</t>
        </is>
      </c>
      <c r="C490" t="inlineStr">
        <is>
          <t>BK</t>
        </is>
      </c>
      <c r="D490" t="inlineStr">
        <is>
          <t>BK</t>
        </is>
      </c>
      <c r="E490">
        <f>O01+K1.G1-D1:-SYS I/O:9</f>
        <v/>
      </c>
      <c r="F490" t="inlineStr">
        <is>
          <t>O01</t>
        </is>
      </c>
      <c r="G490" t="inlineStr">
        <is>
          <t>K1.G1</t>
        </is>
      </c>
      <c r="H490" t="inlineStr">
        <is>
          <t>D1</t>
        </is>
      </c>
      <c r="I490" t="inlineStr">
        <is>
          <t>-SYS I/O:9</t>
        </is>
      </c>
      <c r="J490">
        <f>O01+K1.B1-X9:18:2</f>
        <v/>
      </c>
      <c r="K490" t="inlineStr">
        <is>
          <t>O01</t>
        </is>
      </c>
      <c r="L490" t="inlineStr">
        <is>
          <t>K1.B1</t>
        </is>
      </c>
      <c r="M490" t="inlineStr">
        <is>
          <t>X9</t>
        </is>
      </c>
      <c r="N490" t="inlineStr">
        <is>
          <t>18:2</t>
        </is>
      </c>
    </row>
    <row r="491">
      <c r="A491" t="n">
        <v>490</v>
      </c>
      <c r="B491" t="inlineStr">
        <is>
          <t>490</t>
        </is>
      </c>
      <c r="C491" t="inlineStr">
        <is>
          <t>nan</t>
        </is>
      </c>
      <c r="D491" t="inlineStr">
        <is>
          <t>nan</t>
        </is>
      </c>
      <c r="E491">
        <f>O01+K1.B1-X9:19:4</f>
        <v/>
      </c>
      <c r="F491" t="inlineStr">
        <is>
          <t>O01</t>
        </is>
      </c>
      <c r="G491" t="inlineStr">
        <is>
          <t>K1.B1</t>
        </is>
      </c>
      <c r="H491" t="inlineStr">
        <is>
          <t>X9</t>
        </is>
      </c>
      <c r="I491" t="inlineStr">
        <is>
          <t>19:4</t>
        </is>
      </c>
      <c r="J491">
        <f>O01+K1.B1-X9:21:4</f>
        <v/>
      </c>
      <c r="K491" t="inlineStr">
        <is>
          <t>O01</t>
        </is>
      </c>
      <c r="L491" t="inlineStr">
        <is>
          <t>K1.B1</t>
        </is>
      </c>
      <c r="M491" t="inlineStr">
        <is>
          <t>X9</t>
        </is>
      </c>
      <c r="N491" t="inlineStr">
        <is>
          <t>21:4</t>
        </is>
      </c>
    </row>
    <row r="492">
      <c r="A492" t="n">
        <v>491</v>
      </c>
      <c r="B492" t="inlineStr">
        <is>
          <t>491</t>
        </is>
      </c>
      <c r="C492" t="inlineStr">
        <is>
          <t>VT</t>
        </is>
      </c>
      <c r="D492" t="inlineStr">
        <is>
          <t>VT</t>
        </is>
      </c>
      <c r="E492">
        <f>O01+K1.G1-D1:-SYS I/O:10</f>
        <v/>
      </c>
      <c r="F492" t="inlineStr">
        <is>
          <t>O01</t>
        </is>
      </c>
      <c r="G492" t="inlineStr">
        <is>
          <t>K1.G1</t>
        </is>
      </c>
      <c r="H492" t="inlineStr">
        <is>
          <t>D1</t>
        </is>
      </c>
      <c r="I492" t="inlineStr">
        <is>
          <t>-SYS I/O:10</t>
        </is>
      </c>
      <c r="J492">
        <f>O01+K1.B1-X9:19:3</f>
        <v/>
      </c>
      <c r="K492" t="inlineStr">
        <is>
          <t>O01</t>
        </is>
      </c>
      <c r="L492" t="inlineStr">
        <is>
          <t>K1.B1</t>
        </is>
      </c>
      <c r="M492" t="inlineStr">
        <is>
          <t>X9</t>
        </is>
      </c>
      <c r="N492" t="inlineStr">
        <is>
          <t>19:3</t>
        </is>
      </c>
    </row>
    <row r="493">
      <c r="A493" t="n">
        <v>492</v>
      </c>
      <c r="B493" t="inlineStr">
        <is>
          <t>492</t>
        </is>
      </c>
      <c r="C493" t="inlineStr">
        <is>
          <t>BU</t>
        </is>
      </c>
      <c r="D493" t="inlineStr">
        <is>
          <t>BU</t>
        </is>
      </c>
      <c r="E493">
        <f>O01+K1.B1-X9:20:5</f>
        <v/>
      </c>
      <c r="F493" t="inlineStr">
        <is>
          <t>O01</t>
        </is>
      </c>
      <c r="G493" t="inlineStr">
        <is>
          <t>K1.B1</t>
        </is>
      </c>
      <c r="H493" t="inlineStr">
        <is>
          <t>X9</t>
        </is>
      </c>
      <c r="I493" t="inlineStr">
        <is>
          <t>20:5</t>
        </is>
      </c>
      <c r="J493">
        <f>O01+K1.B1-A2:6</f>
        <v/>
      </c>
      <c r="K493" t="inlineStr">
        <is>
          <t>O01</t>
        </is>
      </c>
      <c r="L493" t="inlineStr">
        <is>
          <t>K1.B1</t>
        </is>
      </c>
      <c r="M493" t="inlineStr">
        <is>
          <t>A2</t>
        </is>
      </c>
      <c r="N493" t="inlineStr">
        <is>
          <t>6</t>
        </is>
      </c>
    </row>
    <row r="494">
      <c r="A494" t="n">
        <v>493</v>
      </c>
      <c r="B494" t="inlineStr">
        <is>
          <t>493</t>
        </is>
      </c>
      <c r="C494" t="inlineStr">
        <is>
          <t>GYPK</t>
        </is>
      </c>
      <c r="D494" t="inlineStr">
        <is>
          <t>GYPK</t>
        </is>
      </c>
      <c r="E494">
        <f>O01+K1.G1-D1:-SYS I/O:11</f>
        <v/>
      </c>
      <c r="F494" t="inlineStr">
        <is>
          <t>O01</t>
        </is>
      </c>
      <c r="G494" t="inlineStr">
        <is>
          <t>K1.G1</t>
        </is>
      </c>
      <c r="H494" t="inlineStr">
        <is>
          <t>D1</t>
        </is>
      </c>
      <c r="I494" t="inlineStr">
        <is>
          <t>-SYS I/O:11</t>
        </is>
      </c>
      <c r="J494">
        <f>O01+K1.B1-X9:20:2</f>
        <v/>
      </c>
      <c r="K494" t="inlineStr">
        <is>
          <t>O01</t>
        </is>
      </c>
      <c r="L494" t="inlineStr">
        <is>
          <t>K1.B1</t>
        </is>
      </c>
      <c r="M494" t="inlineStr">
        <is>
          <t>X9</t>
        </is>
      </c>
      <c r="N494" t="inlineStr">
        <is>
          <t>20:2</t>
        </is>
      </c>
    </row>
    <row r="495">
      <c r="A495" t="n">
        <v>494</v>
      </c>
      <c r="B495" t="inlineStr">
        <is>
          <t>494</t>
        </is>
      </c>
      <c r="C495" t="inlineStr">
        <is>
          <t>nan</t>
        </is>
      </c>
      <c r="D495" t="inlineStr">
        <is>
          <t>nan</t>
        </is>
      </c>
      <c r="E495">
        <f>O01+K1.B1-X9:21:4</f>
        <v/>
      </c>
      <c r="F495" t="inlineStr">
        <is>
          <t>O01</t>
        </is>
      </c>
      <c r="G495" t="inlineStr">
        <is>
          <t>K1.B1</t>
        </is>
      </c>
      <c r="H495" t="inlineStr">
        <is>
          <t>X9</t>
        </is>
      </c>
      <c r="I495" t="inlineStr">
        <is>
          <t>21:4</t>
        </is>
      </c>
      <c r="J495">
        <f>O01+K1.B1-X9:23:4</f>
        <v/>
      </c>
      <c r="K495" t="inlineStr">
        <is>
          <t>O01</t>
        </is>
      </c>
      <c r="L495" t="inlineStr">
        <is>
          <t>K1.B1</t>
        </is>
      </c>
      <c r="M495" t="inlineStr">
        <is>
          <t>X9</t>
        </is>
      </c>
      <c r="N495" t="inlineStr">
        <is>
          <t>23:4</t>
        </is>
      </c>
    </row>
    <row r="496">
      <c r="A496" t="n">
        <v>495</v>
      </c>
      <c r="B496" t="inlineStr">
        <is>
          <t>495</t>
        </is>
      </c>
      <c r="C496" t="inlineStr">
        <is>
          <t>RDBU</t>
        </is>
      </c>
      <c r="D496" t="inlineStr">
        <is>
          <t>RDBU</t>
        </is>
      </c>
      <c r="E496">
        <f>O01+K1.G1-D1:-SYS I/O:12</f>
        <v/>
      </c>
      <c r="F496" t="inlineStr">
        <is>
          <t>O01</t>
        </is>
      </c>
      <c r="G496" t="inlineStr">
        <is>
          <t>K1.G1</t>
        </is>
      </c>
      <c r="H496" t="inlineStr">
        <is>
          <t>D1</t>
        </is>
      </c>
      <c r="I496" t="inlineStr">
        <is>
          <t>-SYS I/O:12</t>
        </is>
      </c>
      <c r="J496">
        <f>O01+K1.B1-X9:21:3</f>
        <v/>
      </c>
      <c r="K496" t="inlineStr">
        <is>
          <t>O01</t>
        </is>
      </c>
      <c r="L496" t="inlineStr">
        <is>
          <t>K1.B1</t>
        </is>
      </c>
      <c r="M496" t="inlineStr">
        <is>
          <t>X9</t>
        </is>
      </c>
      <c r="N496" t="inlineStr">
        <is>
          <t>21:3</t>
        </is>
      </c>
    </row>
    <row r="497">
      <c r="A497" t="n">
        <v>496</v>
      </c>
      <c r="B497" t="inlineStr">
        <is>
          <t>496</t>
        </is>
      </c>
      <c r="C497" t="inlineStr">
        <is>
          <t>nan</t>
        </is>
      </c>
      <c r="D497" t="inlineStr">
        <is>
          <t>nan</t>
        </is>
      </c>
      <c r="E497">
        <f>O01+K1-W300</f>
        <v/>
      </c>
      <c r="F497" t="inlineStr">
        <is>
          <t>O01</t>
        </is>
      </c>
      <c r="G497" t="inlineStr">
        <is>
          <t>K1</t>
        </is>
      </c>
      <c r="H497" t="inlineStr">
        <is>
          <t>W300</t>
        </is>
      </c>
      <c r="I497" t="inlineStr"/>
      <c r="J497">
        <f>A02+K1.B1-W9:SE</f>
        <v/>
      </c>
      <c r="K497" t="inlineStr">
        <is>
          <t>A02</t>
        </is>
      </c>
      <c r="L497" t="inlineStr">
        <is>
          <t>K1.B1</t>
        </is>
      </c>
      <c r="M497" t="inlineStr">
        <is>
          <t>W9</t>
        </is>
      </c>
      <c r="N497" t="inlineStr">
        <is>
          <t>SE</t>
        </is>
      </c>
    </row>
    <row r="498">
      <c r="A498" t="n">
        <v>497</v>
      </c>
      <c r="B498" t="inlineStr">
        <is>
          <t>497</t>
        </is>
      </c>
      <c r="C498" t="inlineStr">
        <is>
          <t>SH</t>
        </is>
      </c>
      <c r="D498" t="inlineStr">
        <is>
          <t>SH</t>
        </is>
      </c>
      <c r="E498">
        <f>O01+K1-W300</f>
        <v/>
      </c>
      <c r="F498" t="inlineStr">
        <is>
          <t>O01</t>
        </is>
      </c>
      <c r="G498" t="inlineStr">
        <is>
          <t>K1</t>
        </is>
      </c>
      <c r="H498" t="inlineStr">
        <is>
          <t>W300</t>
        </is>
      </c>
      <c r="I498" t="inlineStr"/>
      <c r="J498">
        <f>O01+K1.G1-D1:-SYS I/O:CASE</f>
        <v/>
      </c>
      <c r="K498" t="inlineStr">
        <is>
          <t>O01</t>
        </is>
      </c>
      <c r="L498" t="inlineStr">
        <is>
          <t>K1.G1</t>
        </is>
      </c>
      <c r="M498" t="inlineStr">
        <is>
          <t>D1</t>
        </is>
      </c>
      <c r="N498" t="inlineStr">
        <is>
          <t>-SYS I/O:CASE</t>
        </is>
      </c>
    </row>
    <row r="499">
      <c r="A499" t="n">
        <v>498</v>
      </c>
      <c r="B499" t="inlineStr">
        <is>
          <t>498</t>
        </is>
      </c>
      <c r="C499" t="inlineStr">
        <is>
          <t>BU</t>
        </is>
      </c>
      <c r="D499" t="inlineStr">
        <is>
          <t>BU</t>
        </is>
      </c>
      <c r="E499">
        <f>O01+K1.B1-X9:22:5</f>
        <v/>
      </c>
      <c r="F499" t="inlineStr">
        <is>
          <t>O01</t>
        </is>
      </c>
      <c r="G499" t="inlineStr">
        <is>
          <t>K1.B1</t>
        </is>
      </c>
      <c r="H499" t="inlineStr">
        <is>
          <t>X9</t>
        </is>
      </c>
      <c r="I499" t="inlineStr">
        <is>
          <t>22:5</t>
        </is>
      </c>
      <c r="J499">
        <f>O01+K1.B1-A2:7</f>
        <v/>
      </c>
      <c r="K499" t="inlineStr">
        <is>
          <t>O01</t>
        </is>
      </c>
      <c r="L499" t="inlineStr">
        <is>
          <t>K1.B1</t>
        </is>
      </c>
      <c r="M499" t="inlineStr">
        <is>
          <t>A2</t>
        </is>
      </c>
      <c r="N499" t="inlineStr">
        <is>
          <t>7</t>
        </is>
      </c>
    </row>
    <row r="500">
      <c r="A500" t="n">
        <v>499</v>
      </c>
      <c r="B500" t="inlineStr">
        <is>
          <t>499</t>
        </is>
      </c>
      <c r="C500" t="inlineStr">
        <is>
          <t>WH</t>
        </is>
      </c>
      <c r="D500" t="inlineStr">
        <is>
          <t>WH</t>
        </is>
      </c>
      <c r="E500">
        <f>O01+K1.G1-D1:-AUX I/O:1</f>
        <v/>
      </c>
      <c r="F500" t="inlineStr">
        <is>
          <t>O01</t>
        </is>
      </c>
      <c r="G500" t="inlineStr">
        <is>
          <t>K1.G1</t>
        </is>
      </c>
      <c r="H500" t="inlineStr">
        <is>
          <t>D1</t>
        </is>
      </c>
      <c r="I500" t="inlineStr">
        <is>
          <t>-AUX I/O:1</t>
        </is>
      </c>
      <c r="J500">
        <f>O01+K1.B1-X9:22:2</f>
        <v/>
      </c>
      <c r="K500" t="inlineStr">
        <is>
          <t>O01</t>
        </is>
      </c>
      <c r="L500" t="inlineStr">
        <is>
          <t>K1.B1</t>
        </is>
      </c>
      <c r="M500" t="inlineStr">
        <is>
          <t>X9</t>
        </is>
      </c>
      <c r="N500" t="inlineStr">
        <is>
          <t>22:2</t>
        </is>
      </c>
    </row>
    <row r="501">
      <c r="A501" t="n">
        <v>500</v>
      </c>
      <c r="B501" t="inlineStr">
        <is>
          <t>500</t>
        </is>
      </c>
      <c r="C501" t="inlineStr">
        <is>
          <t>nan</t>
        </is>
      </c>
      <c r="D501" t="inlineStr">
        <is>
          <t>nan</t>
        </is>
      </c>
      <c r="E501">
        <f>O01+K1.B1-X9:23:4</f>
        <v/>
      </c>
      <c r="F501" t="inlineStr">
        <is>
          <t>O01</t>
        </is>
      </c>
      <c r="G501" t="inlineStr">
        <is>
          <t>K1.B1</t>
        </is>
      </c>
      <c r="H501" t="inlineStr">
        <is>
          <t>X9</t>
        </is>
      </c>
      <c r="I501" t="inlineStr">
        <is>
          <t>23:4</t>
        </is>
      </c>
      <c r="J501">
        <f>O01+K1.B1-X9:25:4</f>
        <v/>
      </c>
      <c r="K501" t="inlineStr">
        <is>
          <t>O01</t>
        </is>
      </c>
      <c r="L501" t="inlineStr">
        <is>
          <t>K1.B1</t>
        </is>
      </c>
      <c r="M501" t="inlineStr">
        <is>
          <t>X9</t>
        </is>
      </c>
      <c r="N501" t="inlineStr">
        <is>
          <t>25:4</t>
        </is>
      </c>
    </row>
    <row r="502">
      <c r="A502" t="n">
        <v>501</v>
      </c>
      <c r="B502" t="inlineStr">
        <is>
          <t>501</t>
        </is>
      </c>
      <c r="C502" t="inlineStr">
        <is>
          <t>BN</t>
        </is>
      </c>
      <c r="D502" t="inlineStr">
        <is>
          <t>BN</t>
        </is>
      </c>
      <c r="E502">
        <f>O01+K1.G1-D1:-AUX I/O:2</f>
        <v/>
      </c>
      <c r="F502" t="inlineStr">
        <is>
          <t>O01</t>
        </is>
      </c>
      <c r="G502" t="inlineStr">
        <is>
          <t>K1.G1</t>
        </is>
      </c>
      <c r="H502" t="inlineStr">
        <is>
          <t>D1</t>
        </is>
      </c>
      <c r="I502" t="inlineStr">
        <is>
          <t>-AUX I/O:2</t>
        </is>
      </c>
      <c r="J502">
        <f>O01+K1.B1-X9:23:3</f>
        <v/>
      </c>
      <c r="K502" t="inlineStr">
        <is>
          <t>O01</t>
        </is>
      </c>
      <c r="L502" t="inlineStr">
        <is>
          <t>K1.B1</t>
        </is>
      </c>
      <c r="M502" t="inlineStr">
        <is>
          <t>X9</t>
        </is>
      </c>
      <c r="N502" t="inlineStr">
        <is>
          <t>23:3</t>
        </is>
      </c>
    </row>
    <row r="503">
      <c r="A503" t="n">
        <v>502</v>
      </c>
      <c r="B503" t="inlineStr">
        <is>
          <t>502</t>
        </is>
      </c>
      <c r="C503" t="inlineStr">
        <is>
          <t>BU</t>
        </is>
      </c>
      <c r="D503" t="inlineStr">
        <is>
          <t>BU</t>
        </is>
      </c>
      <c r="E503">
        <f>O01+K1.B1-X9:24:5</f>
        <v/>
      </c>
      <c r="F503" t="inlineStr">
        <is>
          <t>O01</t>
        </is>
      </c>
      <c r="G503" t="inlineStr">
        <is>
          <t>K1.B1</t>
        </is>
      </c>
      <c r="H503" t="inlineStr">
        <is>
          <t>X9</t>
        </is>
      </c>
      <c r="I503" t="inlineStr">
        <is>
          <t>24:5</t>
        </is>
      </c>
      <c r="J503">
        <f>O01+K1.B1-A2:8</f>
        <v/>
      </c>
      <c r="K503" t="inlineStr">
        <is>
          <t>O01</t>
        </is>
      </c>
      <c r="L503" t="inlineStr">
        <is>
          <t>K1.B1</t>
        </is>
      </c>
      <c r="M503" t="inlineStr">
        <is>
          <t>A2</t>
        </is>
      </c>
      <c r="N503" t="inlineStr">
        <is>
          <t>8</t>
        </is>
      </c>
    </row>
    <row r="504">
      <c r="A504" t="n">
        <v>503</v>
      </c>
      <c r="B504" t="inlineStr">
        <is>
          <t>503</t>
        </is>
      </c>
      <c r="C504" t="inlineStr">
        <is>
          <t>GN</t>
        </is>
      </c>
      <c r="D504" t="inlineStr">
        <is>
          <t>GN</t>
        </is>
      </c>
      <c r="E504">
        <f>O01+K1.G1-D1:-AUX I/O:3</f>
        <v/>
      </c>
      <c r="F504" t="inlineStr">
        <is>
          <t>O01</t>
        </is>
      </c>
      <c r="G504" t="inlineStr">
        <is>
          <t>K1.G1</t>
        </is>
      </c>
      <c r="H504" t="inlineStr">
        <is>
          <t>D1</t>
        </is>
      </c>
      <c r="I504" t="inlineStr">
        <is>
          <t>-AUX I/O:3</t>
        </is>
      </c>
      <c r="J504">
        <f>O01+K1.B1-X9:24:2</f>
        <v/>
      </c>
      <c r="K504" t="inlineStr">
        <is>
          <t>O01</t>
        </is>
      </c>
      <c r="L504" t="inlineStr">
        <is>
          <t>K1.B1</t>
        </is>
      </c>
      <c r="M504" t="inlineStr">
        <is>
          <t>X9</t>
        </is>
      </c>
      <c r="N504" t="inlineStr">
        <is>
          <t>24:2</t>
        </is>
      </c>
    </row>
    <row r="505">
      <c r="A505" t="n">
        <v>504</v>
      </c>
      <c r="B505" t="inlineStr">
        <is>
          <t>504</t>
        </is>
      </c>
      <c r="C505" t="inlineStr">
        <is>
          <t>nan</t>
        </is>
      </c>
      <c r="D505" t="inlineStr">
        <is>
          <t>nan</t>
        </is>
      </c>
      <c r="E505">
        <f>O01+K1.B1-X9:25:4</f>
        <v/>
      </c>
      <c r="F505" t="inlineStr">
        <is>
          <t>O01</t>
        </is>
      </c>
      <c r="G505" t="inlineStr">
        <is>
          <t>K1.B1</t>
        </is>
      </c>
      <c r="H505" t="inlineStr">
        <is>
          <t>X9</t>
        </is>
      </c>
      <c r="I505" t="inlineStr">
        <is>
          <t>25:4</t>
        </is>
      </c>
      <c r="J505">
        <f>O01+K1.B1-X9:27:4</f>
        <v/>
      </c>
      <c r="K505" t="inlineStr">
        <is>
          <t>O01</t>
        </is>
      </c>
      <c r="L505" t="inlineStr">
        <is>
          <t>K1.B1</t>
        </is>
      </c>
      <c r="M505" t="inlineStr">
        <is>
          <t>X9</t>
        </is>
      </c>
      <c r="N505" t="inlineStr">
        <is>
          <t>27:4</t>
        </is>
      </c>
    </row>
    <row r="506">
      <c r="A506" t="n">
        <v>505</v>
      </c>
      <c r="B506" t="inlineStr">
        <is>
          <t>505</t>
        </is>
      </c>
      <c r="C506" t="inlineStr">
        <is>
          <t>YE</t>
        </is>
      </c>
      <c r="D506" t="inlineStr">
        <is>
          <t>YE</t>
        </is>
      </c>
      <c r="E506">
        <f>O01+K1.G1-D1:-AUX I/O:4</f>
        <v/>
      </c>
      <c r="F506" t="inlineStr">
        <is>
          <t>O01</t>
        </is>
      </c>
      <c r="G506" t="inlineStr">
        <is>
          <t>K1.G1</t>
        </is>
      </c>
      <c r="H506" t="inlineStr">
        <is>
          <t>D1</t>
        </is>
      </c>
      <c r="I506" t="inlineStr">
        <is>
          <t>-AUX I/O:4</t>
        </is>
      </c>
      <c r="J506">
        <f>O01+K1.B1-X9:25:3</f>
        <v/>
      </c>
      <c r="K506" t="inlineStr">
        <is>
          <t>O01</t>
        </is>
      </c>
      <c r="L506" t="inlineStr">
        <is>
          <t>K1.B1</t>
        </is>
      </c>
      <c r="M506" t="inlineStr">
        <is>
          <t>X9</t>
        </is>
      </c>
      <c r="N506" t="inlineStr">
        <is>
          <t>25:3</t>
        </is>
      </c>
    </row>
    <row r="507">
      <c r="A507" t="n">
        <v>506</v>
      </c>
      <c r="B507" t="inlineStr">
        <is>
          <t>506</t>
        </is>
      </c>
      <c r="C507" t="inlineStr">
        <is>
          <t>BU</t>
        </is>
      </c>
      <c r="D507" t="inlineStr">
        <is>
          <t>BU</t>
        </is>
      </c>
      <c r="E507">
        <f>O01+K1.B1-X9:26:5</f>
        <v/>
      </c>
      <c r="F507" t="inlineStr">
        <is>
          <t>O01</t>
        </is>
      </c>
      <c r="G507" t="inlineStr">
        <is>
          <t>K1.B1</t>
        </is>
      </c>
      <c r="H507" t="inlineStr">
        <is>
          <t>X9</t>
        </is>
      </c>
      <c r="I507" t="inlineStr">
        <is>
          <t>26:5</t>
        </is>
      </c>
      <c r="J507">
        <f>O01+K1.B1-A2:9</f>
        <v/>
      </c>
      <c r="K507" t="inlineStr">
        <is>
          <t>O01</t>
        </is>
      </c>
      <c r="L507" t="inlineStr">
        <is>
          <t>K1.B1</t>
        </is>
      </c>
      <c r="M507" t="inlineStr">
        <is>
          <t>A2</t>
        </is>
      </c>
      <c r="N507" t="inlineStr">
        <is>
          <t>9</t>
        </is>
      </c>
    </row>
    <row r="508">
      <c r="A508" t="n">
        <v>507</v>
      </c>
      <c r="B508" t="inlineStr">
        <is>
          <t>507</t>
        </is>
      </c>
      <c r="C508" t="inlineStr">
        <is>
          <t>GY</t>
        </is>
      </c>
      <c r="D508" t="inlineStr">
        <is>
          <t>GY</t>
        </is>
      </c>
      <c r="E508">
        <f>O01+K1.G1-D1:-AUX I/O:5</f>
        <v/>
      </c>
      <c r="F508" t="inlineStr">
        <is>
          <t>O01</t>
        </is>
      </c>
      <c r="G508" t="inlineStr">
        <is>
          <t>K1.G1</t>
        </is>
      </c>
      <c r="H508" t="inlineStr">
        <is>
          <t>D1</t>
        </is>
      </c>
      <c r="I508" t="inlineStr">
        <is>
          <t>-AUX I/O:5</t>
        </is>
      </c>
      <c r="J508">
        <f>O01+K1.B1-X9:26:2</f>
        <v/>
      </c>
      <c r="K508" t="inlineStr">
        <is>
          <t>O01</t>
        </is>
      </c>
      <c r="L508" t="inlineStr">
        <is>
          <t>K1.B1</t>
        </is>
      </c>
      <c r="M508" t="inlineStr">
        <is>
          <t>X9</t>
        </is>
      </c>
      <c r="N508" t="inlineStr">
        <is>
          <t>26:2</t>
        </is>
      </c>
    </row>
    <row r="509">
      <c r="A509" t="n">
        <v>508</v>
      </c>
      <c r="B509" t="inlineStr">
        <is>
          <t>508</t>
        </is>
      </c>
      <c r="C509" t="inlineStr">
        <is>
          <t>nan</t>
        </is>
      </c>
      <c r="D509" t="inlineStr">
        <is>
          <t>nan</t>
        </is>
      </c>
      <c r="E509">
        <f>O01+K1.B1-X9:27:4</f>
        <v/>
      </c>
      <c r="F509" t="inlineStr">
        <is>
          <t>O01</t>
        </is>
      </c>
      <c r="G509" t="inlineStr">
        <is>
          <t>K1.B1</t>
        </is>
      </c>
      <c r="H509" t="inlineStr">
        <is>
          <t>X9</t>
        </is>
      </c>
      <c r="I509" t="inlineStr">
        <is>
          <t>27:4</t>
        </is>
      </c>
      <c r="J509">
        <f>O01+K1.B1-X9:29:4</f>
        <v/>
      </c>
      <c r="K509" t="inlineStr">
        <is>
          <t>O01</t>
        </is>
      </c>
      <c r="L509" t="inlineStr">
        <is>
          <t>K1.B1</t>
        </is>
      </c>
      <c r="M509" t="inlineStr">
        <is>
          <t>X9</t>
        </is>
      </c>
      <c r="N509" t="inlineStr">
        <is>
          <t>29:4</t>
        </is>
      </c>
    </row>
    <row r="510">
      <c r="A510" t="n">
        <v>509</v>
      </c>
      <c r="B510" t="inlineStr">
        <is>
          <t>509</t>
        </is>
      </c>
      <c r="C510" t="inlineStr">
        <is>
          <t>PK</t>
        </is>
      </c>
      <c r="D510" t="inlineStr">
        <is>
          <t>PK</t>
        </is>
      </c>
      <c r="E510">
        <f>O01+K1.G1-D1:-AUX I/O:6</f>
        <v/>
      </c>
      <c r="F510" t="inlineStr">
        <is>
          <t>O01</t>
        </is>
      </c>
      <c r="G510" t="inlineStr">
        <is>
          <t>K1.G1</t>
        </is>
      </c>
      <c r="H510" t="inlineStr">
        <is>
          <t>D1</t>
        </is>
      </c>
      <c r="I510" t="inlineStr">
        <is>
          <t>-AUX I/O:6</t>
        </is>
      </c>
      <c r="J510">
        <f>O01+K1.B1-X9:27:3</f>
        <v/>
      </c>
      <c r="K510" t="inlineStr">
        <is>
          <t>O01</t>
        </is>
      </c>
      <c r="L510" t="inlineStr">
        <is>
          <t>K1.B1</t>
        </is>
      </c>
      <c r="M510" t="inlineStr">
        <is>
          <t>X9</t>
        </is>
      </c>
      <c r="N510" t="inlineStr">
        <is>
          <t>27:3</t>
        </is>
      </c>
    </row>
    <row r="511">
      <c r="A511" t="n">
        <v>510</v>
      </c>
      <c r="B511" t="inlineStr">
        <is>
          <t>510</t>
        </is>
      </c>
      <c r="C511" t="inlineStr">
        <is>
          <t>BU</t>
        </is>
      </c>
      <c r="D511" t="inlineStr">
        <is>
          <t>BU</t>
        </is>
      </c>
      <c r="E511">
        <f>O01+K1.B1-X9:28:5</f>
        <v/>
      </c>
      <c r="F511" t="inlineStr">
        <is>
          <t>O01</t>
        </is>
      </c>
      <c r="G511" t="inlineStr">
        <is>
          <t>K1.B1</t>
        </is>
      </c>
      <c r="H511" t="inlineStr">
        <is>
          <t>X9</t>
        </is>
      </c>
      <c r="I511" t="inlineStr">
        <is>
          <t>28:5</t>
        </is>
      </c>
      <c r="J511">
        <f>O01+K1.B1-A2:10</f>
        <v/>
      </c>
      <c r="K511" t="inlineStr">
        <is>
          <t>O01</t>
        </is>
      </c>
      <c r="L511" t="inlineStr">
        <is>
          <t>K1.B1</t>
        </is>
      </c>
      <c r="M511" t="inlineStr">
        <is>
          <t>A2</t>
        </is>
      </c>
      <c r="N511" t="inlineStr">
        <is>
          <t>10</t>
        </is>
      </c>
    </row>
    <row r="512">
      <c r="A512" t="n">
        <v>511</v>
      </c>
      <c r="B512" t="inlineStr">
        <is>
          <t>511</t>
        </is>
      </c>
      <c r="C512" t="inlineStr">
        <is>
          <t>BU</t>
        </is>
      </c>
      <c r="D512" t="inlineStr">
        <is>
          <t>BU</t>
        </is>
      </c>
      <c r="E512">
        <f>O01+K1.G1-D1:-AUX I/O:7</f>
        <v/>
      </c>
      <c r="F512" t="inlineStr">
        <is>
          <t>O01</t>
        </is>
      </c>
      <c r="G512" t="inlineStr">
        <is>
          <t>K1.G1</t>
        </is>
      </c>
      <c r="H512" t="inlineStr">
        <is>
          <t>D1</t>
        </is>
      </c>
      <c r="I512" t="inlineStr">
        <is>
          <t>-AUX I/O:7</t>
        </is>
      </c>
      <c r="J512">
        <f>O01+K1.B1-X9:28:2</f>
        <v/>
      </c>
      <c r="K512" t="inlineStr">
        <is>
          <t>O01</t>
        </is>
      </c>
      <c r="L512" t="inlineStr">
        <is>
          <t>K1.B1</t>
        </is>
      </c>
      <c r="M512" t="inlineStr">
        <is>
          <t>X9</t>
        </is>
      </c>
      <c r="N512" t="inlineStr">
        <is>
          <t>28:2</t>
        </is>
      </c>
    </row>
    <row r="513">
      <c r="A513" t="n">
        <v>512</v>
      </c>
      <c r="B513" t="inlineStr">
        <is>
          <t>512</t>
        </is>
      </c>
      <c r="C513" t="inlineStr">
        <is>
          <t>nan</t>
        </is>
      </c>
      <c r="D513" t="inlineStr">
        <is>
          <t>nan</t>
        </is>
      </c>
      <c r="E513">
        <f>O01+K1.B1-X9:29:4</f>
        <v/>
      </c>
      <c r="F513" t="inlineStr">
        <is>
          <t>O01</t>
        </is>
      </c>
      <c r="G513" t="inlineStr">
        <is>
          <t>K1.B1</t>
        </is>
      </c>
      <c r="H513" t="inlineStr">
        <is>
          <t>X9</t>
        </is>
      </c>
      <c r="I513" t="inlineStr">
        <is>
          <t>29:4</t>
        </is>
      </c>
      <c r="J513">
        <f>O01+K1.B1-X9:31:4</f>
        <v/>
      </c>
      <c r="K513" t="inlineStr">
        <is>
          <t>O01</t>
        </is>
      </c>
      <c r="L513" t="inlineStr">
        <is>
          <t>K1.B1</t>
        </is>
      </c>
      <c r="M513" t="inlineStr">
        <is>
          <t>X9</t>
        </is>
      </c>
      <c r="N513" t="inlineStr">
        <is>
          <t>31:4</t>
        </is>
      </c>
    </row>
    <row r="514">
      <c r="A514" t="n">
        <v>513</v>
      </c>
      <c r="B514" t="inlineStr">
        <is>
          <t>513</t>
        </is>
      </c>
      <c r="C514" t="inlineStr">
        <is>
          <t>RD</t>
        </is>
      </c>
      <c r="D514" t="inlineStr">
        <is>
          <t>RD</t>
        </is>
      </c>
      <c r="E514">
        <f>O01+K1.G1-D1:-AUX I/O:8</f>
        <v/>
      </c>
      <c r="F514" t="inlineStr">
        <is>
          <t>O01</t>
        </is>
      </c>
      <c r="G514" t="inlineStr">
        <is>
          <t>K1.G1</t>
        </is>
      </c>
      <c r="H514" t="inlineStr">
        <is>
          <t>D1</t>
        </is>
      </c>
      <c r="I514" t="inlineStr">
        <is>
          <t>-AUX I/O:8</t>
        </is>
      </c>
      <c r="J514">
        <f>O01+K1.B1-X9:29:3</f>
        <v/>
      </c>
      <c r="K514" t="inlineStr">
        <is>
          <t>O01</t>
        </is>
      </c>
      <c r="L514" t="inlineStr">
        <is>
          <t>K1.B1</t>
        </is>
      </c>
      <c r="M514" t="inlineStr">
        <is>
          <t>X9</t>
        </is>
      </c>
      <c r="N514" t="inlineStr">
        <is>
          <t>29:3</t>
        </is>
      </c>
    </row>
    <row r="515">
      <c r="A515" t="n">
        <v>514</v>
      </c>
      <c r="B515" t="inlineStr">
        <is>
          <t>514</t>
        </is>
      </c>
      <c r="C515" t="inlineStr">
        <is>
          <t>BU</t>
        </is>
      </c>
      <c r="D515" t="inlineStr">
        <is>
          <t>BU</t>
        </is>
      </c>
      <c r="E515">
        <f>O01+K1.B1-X9:30:5</f>
        <v/>
      </c>
      <c r="F515" t="inlineStr">
        <is>
          <t>O01</t>
        </is>
      </c>
      <c r="G515" t="inlineStr">
        <is>
          <t>K1.B1</t>
        </is>
      </c>
      <c r="H515" t="inlineStr">
        <is>
          <t>X9</t>
        </is>
      </c>
      <c r="I515" t="inlineStr">
        <is>
          <t>30:5</t>
        </is>
      </c>
      <c r="J515">
        <f>O01+K1.B1-A2:11</f>
        <v/>
      </c>
      <c r="K515" t="inlineStr">
        <is>
          <t>O01</t>
        </is>
      </c>
      <c r="L515" t="inlineStr">
        <is>
          <t>K1.B1</t>
        </is>
      </c>
      <c r="M515" t="inlineStr">
        <is>
          <t>A2</t>
        </is>
      </c>
      <c r="N515" t="inlineStr">
        <is>
          <t>11</t>
        </is>
      </c>
    </row>
    <row r="516">
      <c r="A516" t="n">
        <v>515</v>
      </c>
      <c r="B516" t="inlineStr">
        <is>
          <t>515</t>
        </is>
      </c>
      <c r="C516" t="inlineStr">
        <is>
          <t>BK</t>
        </is>
      </c>
      <c r="D516" t="inlineStr">
        <is>
          <t>BK</t>
        </is>
      </c>
      <c r="E516">
        <f>O01+K1.G1-D1:-AUX I/O:9</f>
        <v/>
      </c>
      <c r="F516" t="inlineStr">
        <is>
          <t>O01</t>
        </is>
      </c>
      <c r="G516" t="inlineStr">
        <is>
          <t>K1.G1</t>
        </is>
      </c>
      <c r="H516" t="inlineStr">
        <is>
          <t>D1</t>
        </is>
      </c>
      <c r="I516" t="inlineStr">
        <is>
          <t>-AUX I/O:9</t>
        </is>
      </c>
      <c r="J516">
        <f>O01+K1.B1-X9:30:2</f>
        <v/>
      </c>
      <c r="K516" t="inlineStr">
        <is>
          <t>O01</t>
        </is>
      </c>
      <c r="L516" t="inlineStr">
        <is>
          <t>K1.B1</t>
        </is>
      </c>
      <c r="M516" t="inlineStr">
        <is>
          <t>X9</t>
        </is>
      </c>
      <c r="N516" t="inlineStr">
        <is>
          <t>30:2</t>
        </is>
      </c>
    </row>
    <row r="517">
      <c r="A517" t="n">
        <v>516</v>
      </c>
      <c r="B517" t="inlineStr">
        <is>
          <t>516</t>
        </is>
      </c>
      <c r="C517" t="inlineStr">
        <is>
          <t>nan</t>
        </is>
      </c>
      <c r="D517" t="inlineStr">
        <is>
          <t>nan</t>
        </is>
      </c>
      <c r="E517">
        <f>O01+K1.B1-X9:31:4</f>
        <v/>
      </c>
      <c r="F517" t="inlineStr">
        <is>
          <t>O01</t>
        </is>
      </c>
      <c r="G517" t="inlineStr">
        <is>
          <t>K1.B1</t>
        </is>
      </c>
      <c r="H517" t="inlineStr">
        <is>
          <t>X9</t>
        </is>
      </c>
      <c r="I517" t="inlineStr">
        <is>
          <t>31:4</t>
        </is>
      </c>
      <c r="J517">
        <f>O01+K1.B1-X9:33:4</f>
        <v/>
      </c>
      <c r="K517" t="inlineStr">
        <is>
          <t>O01</t>
        </is>
      </c>
      <c r="L517" t="inlineStr">
        <is>
          <t>K1.B1</t>
        </is>
      </c>
      <c r="M517" t="inlineStr">
        <is>
          <t>X9</t>
        </is>
      </c>
      <c r="N517" t="inlineStr">
        <is>
          <t>33:4</t>
        </is>
      </c>
    </row>
    <row r="518">
      <c r="A518" t="n">
        <v>517</v>
      </c>
      <c r="B518" t="inlineStr">
        <is>
          <t>517</t>
        </is>
      </c>
      <c r="C518" t="inlineStr">
        <is>
          <t>VT</t>
        </is>
      </c>
      <c r="D518" t="inlineStr">
        <is>
          <t>VT</t>
        </is>
      </c>
      <c r="E518">
        <f>O01+K1.G1-D1:-AUX I/O:10</f>
        <v/>
      </c>
      <c r="F518" t="inlineStr">
        <is>
          <t>O01</t>
        </is>
      </c>
      <c r="G518" t="inlineStr">
        <is>
          <t>K1.G1</t>
        </is>
      </c>
      <c r="H518" t="inlineStr">
        <is>
          <t>D1</t>
        </is>
      </c>
      <c r="I518" t="inlineStr">
        <is>
          <t>-AUX I/O:10</t>
        </is>
      </c>
      <c r="J518">
        <f>O01+K1.B1-X9:31:3</f>
        <v/>
      </c>
      <c r="K518" t="inlineStr">
        <is>
          <t>O01</t>
        </is>
      </c>
      <c r="L518" t="inlineStr">
        <is>
          <t>K1.B1</t>
        </is>
      </c>
      <c r="M518" t="inlineStr">
        <is>
          <t>X9</t>
        </is>
      </c>
      <c r="N518" t="inlineStr">
        <is>
          <t>31:3</t>
        </is>
      </c>
    </row>
    <row r="519">
      <c r="A519" t="n">
        <v>518</v>
      </c>
      <c r="B519" t="inlineStr">
        <is>
          <t>518</t>
        </is>
      </c>
      <c r="C519" t="inlineStr">
        <is>
          <t>BU</t>
        </is>
      </c>
      <c r="D519" t="inlineStr">
        <is>
          <t>BU</t>
        </is>
      </c>
      <c r="E519">
        <f>O01+K1.B1-X9:32:5</f>
        <v/>
      </c>
      <c r="F519" t="inlineStr">
        <is>
          <t>O01</t>
        </is>
      </c>
      <c r="G519" t="inlineStr">
        <is>
          <t>K1.B1</t>
        </is>
      </c>
      <c r="H519" t="inlineStr">
        <is>
          <t>X9</t>
        </is>
      </c>
      <c r="I519" t="inlineStr">
        <is>
          <t>32:5</t>
        </is>
      </c>
      <c r="J519">
        <f>O01+K1.B1-A2:12</f>
        <v/>
      </c>
      <c r="K519" t="inlineStr">
        <is>
          <t>O01</t>
        </is>
      </c>
      <c r="L519" t="inlineStr">
        <is>
          <t>K1.B1</t>
        </is>
      </c>
      <c r="M519" t="inlineStr">
        <is>
          <t>A2</t>
        </is>
      </c>
      <c r="N519" t="inlineStr">
        <is>
          <t>12</t>
        </is>
      </c>
    </row>
    <row r="520">
      <c r="A520" t="n">
        <v>519</v>
      </c>
      <c r="B520" t="inlineStr">
        <is>
          <t>519</t>
        </is>
      </c>
      <c r="C520" t="inlineStr">
        <is>
          <t>GYPK</t>
        </is>
      </c>
      <c r="D520" t="inlineStr">
        <is>
          <t>GYPK</t>
        </is>
      </c>
      <c r="E520">
        <f>O01+K1.G1-D1:-AUX I/O:11</f>
        <v/>
      </c>
      <c r="F520" t="inlineStr">
        <is>
          <t>O01</t>
        </is>
      </c>
      <c r="G520" t="inlineStr">
        <is>
          <t>K1.G1</t>
        </is>
      </c>
      <c r="H520" t="inlineStr">
        <is>
          <t>D1</t>
        </is>
      </c>
      <c r="I520" t="inlineStr">
        <is>
          <t>-AUX I/O:11</t>
        </is>
      </c>
      <c r="J520">
        <f>O01+K1.B1-X9:32:2</f>
        <v/>
      </c>
      <c r="K520" t="inlineStr">
        <is>
          <t>O01</t>
        </is>
      </c>
      <c r="L520" t="inlineStr">
        <is>
          <t>K1.B1</t>
        </is>
      </c>
      <c r="M520" t="inlineStr">
        <is>
          <t>X9</t>
        </is>
      </c>
      <c r="N520" t="inlineStr">
        <is>
          <t>32:2</t>
        </is>
      </c>
    </row>
    <row r="521">
      <c r="A521" t="n">
        <v>520</v>
      </c>
      <c r="B521" t="inlineStr">
        <is>
          <t>520</t>
        </is>
      </c>
      <c r="C521" t="inlineStr">
        <is>
          <t>RDBU</t>
        </is>
      </c>
      <c r="D521" t="inlineStr">
        <is>
          <t>RDBU</t>
        </is>
      </c>
      <c r="E521">
        <f>O01+K1.G1-D1:-AUX I/O:12</f>
        <v/>
      </c>
      <c r="F521" t="inlineStr">
        <is>
          <t>O01</t>
        </is>
      </c>
      <c r="G521" t="inlineStr">
        <is>
          <t>K1.G1</t>
        </is>
      </c>
      <c r="H521" t="inlineStr">
        <is>
          <t>D1</t>
        </is>
      </c>
      <c r="I521" t="inlineStr">
        <is>
          <t>-AUX I/O:12</t>
        </is>
      </c>
      <c r="J521">
        <f>O01+K1.B1-X9:33:3</f>
        <v/>
      </c>
      <c r="K521" t="inlineStr">
        <is>
          <t>O01</t>
        </is>
      </c>
      <c r="L521" t="inlineStr">
        <is>
          <t>K1.B1</t>
        </is>
      </c>
      <c r="M521" t="inlineStr">
        <is>
          <t>X9</t>
        </is>
      </c>
      <c r="N521" t="inlineStr">
        <is>
          <t>33:3</t>
        </is>
      </c>
    </row>
    <row r="522">
      <c r="A522" t="n">
        <v>521</v>
      </c>
      <c r="B522" t="inlineStr">
        <is>
          <t>521</t>
        </is>
      </c>
      <c r="C522" t="inlineStr">
        <is>
          <t>nan</t>
        </is>
      </c>
      <c r="D522" t="inlineStr">
        <is>
          <t>nan</t>
        </is>
      </c>
      <c r="E522">
        <f>O01+K1-W301</f>
        <v/>
      </c>
      <c r="F522" t="inlineStr">
        <is>
          <t>O01</t>
        </is>
      </c>
      <c r="G522" t="inlineStr">
        <is>
          <t>K1</t>
        </is>
      </c>
      <c r="H522" t="inlineStr">
        <is>
          <t>W301</t>
        </is>
      </c>
      <c r="I522" t="inlineStr"/>
      <c r="J522">
        <f>A02+K1.B1-W9:SE</f>
        <v/>
      </c>
      <c r="K522" t="inlineStr">
        <is>
          <t>A02</t>
        </is>
      </c>
      <c r="L522" t="inlineStr">
        <is>
          <t>K1.B1</t>
        </is>
      </c>
      <c r="M522" t="inlineStr">
        <is>
          <t>W9</t>
        </is>
      </c>
      <c r="N522" t="inlineStr">
        <is>
          <t>SE</t>
        </is>
      </c>
    </row>
    <row r="523">
      <c r="A523" t="n">
        <v>522</v>
      </c>
      <c r="B523" t="inlineStr">
        <is>
          <t>522</t>
        </is>
      </c>
      <c r="C523" t="inlineStr">
        <is>
          <t>SE</t>
        </is>
      </c>
      <c r="D523" t="inlineStr">
        <is>
          <t>SE</t>
        </is>
      </c>
      <c r="E523">
        <f>O01+K1-W301</f>
        <v/>
      </c>
      <c r="F523" t="inlineStr">
        <is>
          <t>O01</t>
        </is>
      </c>
      <c r="G523" t="inlineStr">
        <is>
          <t>K1</t>
        </is>
      </c>
      <c r="H523" t="inlineStr">
        <is>
          <t>W301</t>
        </is>
      </c>
      <c r="I523" t="inlineStr"/>
      <c r="J523">
        <f>O01+K1.G1-D1:-AUX I/O:CASE</f>
        <v/>
      </c>
      <c r="K523" t="inlineStr">
        <is>
          <t>O01</t>
        </is>
      </c>
      <c r="L523" t="inlineStr">
        <is>
          <t>K1.G1</t>
        </is>
      </c>
      <c r="M523" t="inlineStr">
        <is>
          <t>D1</t>
        </is>
      </c>
      <c r="N523" t="inlineStr">
        <is>
          <t>-AUX I/O:CASE</t>
        </is>
      </c>
    </row>
    <row r="524">
      <c r="A524" t="n">
        <v>523</v>
      </c>
      <c r="B524" t="inlineStr">
        <is>
          <t>523</t>
        </is>
      </c>
      <c r="C524" t="inlineStr">
        <is>
          <t>2</t>
        </is>
      </c>
      <c r="D524" t="inlineStr">
        <is>
          <t>2</t>
        </is>
      </c>
      <c r="E524">
        <f>O01+S1-Y1:2</f>
        <v/>
      </c>
      <c r="F524" t="inlineStr">
        <is>
          <t>O01</t>
        </is>
      </c>
      <c r="G524" t="inlineStr">
        <is>
          <t>S1</t>
        </is>
      </c>
      <c r="H524" t="inlineStr">
        <is>
          <t>Y1</t>
        </is>
      </c>
      <c r="I524" t="inlineStr">
        <is>
          <t>2</t>
        </is>
      </c>
      <c r="J524">
        <f>A02+K1.B1-X20-X20.4M:3</f>
        <v/>
      </c>
      <c r="K524" t="inlineStr">
        <is>
          <t>A02</t>
        </is>
      </c>
      <c r="L524" t="inlineStr">
        <is>
          <t>K1.B1</t>
        </is>
      </c>
      <c r="M524" t="inlineStr">
        <is>
          <t>X20-X20.4M</t>
        </is>
      </c>
      <c r="N524" t="inlineStr">
        <is>
          <t>3</t>
        </is>
      </c>
    </row>
    <row r="525">
      <c r="A525" t="n">
        <v>524</v>
      </c>
      <c r="B525" t="inlineStr">
        <is>
          <t>524</t>
        </is>
      </c>
      <c r="C525" t="inlineStr">
        <is>
          <t>1</t>
        </is>
      </c>
      <c r="D525" t="inlineStr">
        <is>
          <t>1</t>
        </is>
      </c>
      <c r="E525">
        <f>A02+K1.B1-X20-X20.4M:1</f>
        <v/>
      </c>
      <c r="F525" t="inlineStr">
        <is>
          <t>A02</t>
        </is>
      </c>
      <c r="G525" t="inlineStr">
        <is>
          <t>K1.B1</t>
        </is>
      </c>
      <c r="H525" t="inlineStr">
        <is>
          <t>X20-X20.4M</t>
        </is>
      </c>
      <c r="I525" t="inlineStr">
        <is>
          <t>1</t>
        </is>
      </c>
      <c r="J525">
        <f>O01+S1-Y1:1</f>
        <v/>
      </c>
      <c r="K525" t="inlineStr">
        <is>
          <t>O01</t>
        </is>
      </c>
      <c r="L525" t="inlineStr">
        <is>
          <t>S1</t>
        </is>
      </c>
      <c r="M525" t="inlineStr">
        <is>
          <t>Y1</t>
        </is>
      </c>
      <c r="N525" t="inlineStr">
        <is>
          <t>1</t>
        </is>
      </c>
    </row>
    <row r="526">
      <c r="A526" t="n">
        <v>525</v>
      </c>
      <c r="B526" t="inlineStr">
        <is>
          <t>525</t>
        </is>
      </c>
      <c r="C526" t="inlineStr">
        <is>
          <t>BU</t>
        </is>
      </c>
      <c r="D526" t="inlineStr">
        <is>
          <t>BU</t>
        </is>
      </c>
      <c r="E526">
        <f>O01+K1.B1-A1:9</f>
        <v/>
      </c>
      <c r="F526" t="inlineStr">
        <is>
          <t>O01</t>
        </is>
      </c>
      <c r="G526" t="inlineStr">
        <is>
          <t>K1.B1</t>
        </is>
      </c>
      <c r="H526" t="inlineStr">
        <is>
          <t>A1</t>
        </is>
      </c>
      <c r="I526" t="inlineStr">
        <is>
          <t>9</t>
        </is>
      </c>
      <c r="J526">
        <f>A02+K1.B1-X20-X20.4F:1</f>
        <v/>
      </c>
      <c r="K526" t="inlineStr">
        <is>
          <t>A02</t>
        </is>
      </c>
      <c r="L526" t="inlineStr">
        <is>
          <t>K1.B1</t>
        </is>
      </c>
      <c r="M526" t="inlineStr">
        <is>
          <t>X20-X20.4F</t>
        </is>
      </c>
      <c r="N526" t="inlineStr">
        <is>
          <t>1</t>
        </is>
      </c>
    </row>
    <row r="527">
      <c r="A527" t="n">
        <v>526</v>
      </c>
      <c r="B527" t="inlineStr">
        <is>
          <t>526</t>
        </is>
      </c>
      <c r="C527" t="inlineStr">
        <is>
          <t>GNYE</t>
        </is>
      </c>
      <c r="D527" t="inlineStr">
        <is>
          <t>GNYE</t>
        </is>
      </c>
      <c r="E527">
        <f>A02+K1.B1-X20-X20.4M:2</f>
        <v/>
      </c>
      <c r="F527" t="inlineStr">
        <is>
          <t>A02</t>
        </is>
      </c>
      <c r="G527" t="inlineStr">
        <is>
          <t>K1.B1</t>
        </is>
      </c>
      <c r="H527" t="inlineStr">
        <is>
          <t>X20-X20.4M</t>
        </is>
      </c>
      <c r="I527" t="inlineStr">
        <is>
          <t>2</t>
        </is>
      </c>
      <c r="J527">
        <f>O01+S1-Y1:PE</f>
        <v/>
      </c>
      <c r="K527" t="inlineStr">
        <is>
          <t>O01</t>
        </is>
      </c>
      <c r="L527" t="inlineStr">
        <is>
          <t>S1</t>
        </is>
      </c>
      <c r="M527" t="inlineStr">
        <is>
          <t>Y1</t>
        </is>
      </c>
      <c r="N527" t="inlineStr">
        <is>
          <t>PE</t>
        </is>
      </c>
    </row>
    <row r="528">
      <c r="A528" t="n">
        <v>527</v>
      </c>
      <c r="B528" t="inlineStr">
        <is>
          <t>527</t>
        </is>
      </c>
      <c r="C528" t="inlineStr">
        <is>
          <t>BU</t>
        </is>
      </c>
      <c r="D528" t="inlineStr">
        <is>
          <t>BU</t>
        </is>
      </c>
      <c r="E528">
        <f>O01+K1.B1-W5(-P2):X1:2</f>
        <v/>
      </c>
      <c r="F528" t="inlineStr">
        <is>
          <t>O01</t>
        </is>
      </c>
      <c r="G528" t="inlineStr">
        <is>
          <t>K1.B1</t>
        </is>
      </c>
      <c r="H528" t="inlineStr">
        <is>
          <t>W5(-P2)</t>
        </is>
      </c>
      <c r="I528" t="inlineStr">
        <is>
          <t>X1:2</t>
        </is>
      </c>
      <c r="J528">
        <f>A02+K1.B1-X20-X20.4F:3</f>
        <v/>
      </c>
      <c r="K528" t="inlineStr">
        <is>
          <t>A02</t>
        </is>
      </c>
      <c r="L528" t="inlineStr">
        <is>
          <t>K1.B1</t>
        </is>
      </c>
      <c r="M528" t="inlineStr">
        <is>
          <t>X20-X20.4F</t>
        </is>
      </c>
      <c r="N528" t="inlineStr">
        <is>
          <t>3</t>
        </is>
      </c>
    </row>
    <row r="529">
      <c r="A529" t="n">
        <v>528</v>
      </c>
      <c r="B529" t="inlineStr">
        <is>
          <t>528</t>
        </is>
      </c>
      <c r="C529" t="inlineStr">
        <is>
          <t>1</t>
        </is>
      </c>
      <c r="D529" t="inlineStr">
        <is>
          <t>1</t>
        </is>
      </c>
      <c r="E529">
        <f>A02+K1.B1-X20-X20.4M:4</f>
        <v/>
      </c>
      <c r="F529" t="inlineStr">
        <is>
          <t>A02</t>
        </is>
      </c>
      <c r="G529" t="inlineStr">
        <is>
          <t>K1.B1</t>
        </is>
      </c>
      <c r="H529" t="inlineStr">
        <is>
          <t>X20-X20.4M</t>
        </is>
      </c>
      <c r="I529" t="inlineStr">
        <is>
          <t>4</t>
        </is>
      </c>
      <c r="J529">
        <f>O01+S1-J2:1</f>
        <v/>
      </c>
      <c r="K529" t="inlineStr">
        <is>
          <t>O01</t>
        </is>
      </c>
      <c r="L529" t="inlineStr">
        <is>
          <t>S1</t>
        </is>
      </c>
      <c r="M529" t="inlineStr">
        <is>
          <t>J2</t>
        </is>
      </c>
      <c r="N529" t="inlineStr">
        <is>
          <t>1</t>
        </is>
      </c>
    </row>
    <row r="530">
      <c r="A530" t="n">
        <v>529</v>
      </c>
      <c r="B530" t="inlineStr">
        <is>
          <t>529</t>
        </is>
      </c>
      <c r="C530" t="inlineStr">
        <is>
          <t>BU</t>
        </is>
      </c>
      <c r="D530" t="inlineStr">
        <is>
          <t>BU</t>
        </is>
      </c>
      <c r="E530">
        <f>O01+K1.B1-A3:1</f>
        <v/>
      </c>
      <c r="F530" t="inlineStr">
        <is>
          <t>O01</t>
        </is>
      </c>
      <c r="G530" t="inlineStr">
        <is>
          <t>K1.B1</t>
        </is>
      </c>
      <c r="H530" t="inlineStr">
        <is>
          <t>A3</t>
        </is>
      </c>
      <c r="I530" t="inlineStr">
        <is>
          <t>1</t>
        </is>
      </c>
      <c r="J530">
        <f>A02+K1.B1-X20-X20.4F:4</f>
        <v/>
      </c>
      <c r="K530" t="inlineStr">
        <is>
          <t>A02</t>
        </is>
      </c>
      <c r="L530" t="inlineStr">
        <is>
          <t>K1.B1</t>
        </is>
      </c>
      <c r="M530" t="inlineStr">
        <is>
          <t>X20-X20.4F</t>
        </is>
      </c>
      <c r="N530" t="inlineStr">
        <is>
          <t>4</t>
        </is>
      </c>
    </row>
    <row r="531">
      <c r="A531" t="n">
        <v>530</v>
      </c>
      <c r="B531" t="inlineStr">
        <is>
          <t>530</t>
        </is>
      </c>
      <c r="C531" t="inlineStr">
        <is>
          <t>2</t>
        </is>
      </c>
      <c r="D531" t="inlineStr">
        <is>
          <t>2</t>
        </is>
      </c>
      <c r="E531">
        <f>A02+K1.B1-X20-X20.4M:5</f>
        <v/>
      </c>
      <c r="F531" t="inlineStr">
        <is>
          <t>A02</t>
        </is>
      </c>
      <c r="G531" t="inlineStr">
        <is>
          <t>K1.B1</t>
        </is>
      </c>
      <c r="H531" t="inlineStr">
        <is>
          <t>X20-X20.4M</t>
        </is>
      </c>
      <c r="I531" t="inlineStr">
        <is>
          <t>5</t>
        </is>
      </c>
      <c r="J531">
        <f>O01+S1-J2:2</f>
        <v/>
      </c>
      <c r="K531" t="inlineStr">
        <is>
          <t>O01</t>
        </is>
      </c>
      <c r="L531" t="inlineStr">
        <is>
          <t>S1</t>
        </is>
      </c>
      <c r="M531" t="inlineStr">
        <is>
          <t>J2</t>
        </is>
      </c>
      <c r="N531" t="inlineStr">
        <is>
          <t>2</t>
        </is>
      </c>
    </row>
    <row r="532">
      <c r="A532" t="n">
        <v>531</v>
      </c>
      <c r="B532" t="inlineStr">
        <is>
          <t>531</t>
        </is>
      </c>
      <c r="C532" t="inlineStr">
        <is>
          <t>BU</t>
        </is>
      </c>
      <c r="D532" t="inlineStr">
        <is>
          <t>BU</t>
        </is>
      </c>
      <c r="E532">
        <f>O01+K1.B1-A3:2</f>
        <v/>
      </c>
      <c r="F532" t="inlineStr">
        <is>
          <t>O01</t>
        </is>
      </c>
      <c r="G532" t="inlineStr">
        <is>
          <t>K1.B1</t>
        </is>
      </c>
      <c r="H532" t="inlineStr">
        <is>
          <t>A3</t>
        </is>
      </c>
      <c r="I532" t="inlineStr">
        <is>
          <t>2</t>
        </is>
      </c>
      <c r="J532">
        <f>A02+K1.B1-X20-X20.4F:5</f>
        <v/>
      </c>
      <c r="K532" t="inlineStr">
        <is>
          <t>A02</t>
        </is>
      </c>
      <c r="L532" t="inlineStr">
        <is>
          <t>K1.B1</t>
        </is>
      </c>
      <c r="M532" t="inlineStr">
        <is>
          <t>X20-X20.4F</t>
        </is>
      </c>
      <c r="N532" t="inlineStr">
        <is>
          <t>5</t>
        </is>
      </c>
    </row>
    <row r="533">
      <c r="A533" t="n">
        <v>532</v>
      </c>
      <c r="B533" t="inlineStr">
        <is>
          <t>532</t>
        </is>
      </c>
      <c r="C533" t="inlineStr">
        <is>
          <t>3</t>
        </is>
      </c>
      <c r="D533" t="inlineStr">
        <is>
          <t>3</t>
        </is>
      </c>
      <c r="E533">
        <f>A02+K1.B1-X20-X20.4M:6</f>
        <v/>
      </c>
      <c r="F533" t="inlineStr">
        <is>
          <t>A02</t>
        </is>
      </c>
      <c r="G533" t="inlineStr">
        <is>
          <t>K1.B1</t>
        </is>
      </c>
      <c r="H533" t="inlineStr">
        <is>
          <t>X20-X20.4M</t>
        </is>
      </c>
      <c r="I533" t="inlineStr">
        <is>
          <t>6</t>
        </is>
      </c>
      <c r="J533">
        <f>O01+S1-J2:3</f>
        <v/>
      </c>
      <c r="K533" t="inlineStr">
        <is>
          <t>O01</t>
        </is>
      </c>
      <c r="L533" t="inlineStr">
        <is>
          <t>S1</t>
        </is>
      </c>
      <c r="M533" t="inlineStr">
        <is>
          <t>J2</t>
        </is>
      </c>
      <c r="N533" t="inlineStr">
        <is>
          <t>3</t>
        </is>
      </c>
    </row>
    <row r="534">
      <c r="A534" t="n">
        <v>533</v>
      </c>
      <c r="B534" t="inlineStr">
        <is>
          <t>533</t>
        </is>
      </c>
      <c r="C534" t="inlineStr">
        <is>
          <t>BU</t>
        </is>
      </c>
      <c r="D534" t="inlineStr">
        <is>
          <t>BU</t>
        </is>
      </c>
      <c r="E534">
        <f>O01+K1.B1-A3:3</f>
        <v/>
      </c>
      <c r="F534" t="inlineStr">
        <is>
          <t>O01</t>
        </is>
      </c>
      <c r="G534" t="inlineStr">
        <is>
          <t>K1.B1</t>
        </is>
      </c>
      <c r="H534" t="inlineStr">
        <is>
          <t>A3</t>
        </is>
      </c>
      <c r="I534" t="inlineStr">
        <is>
          <t>3</t>
        </is>
      </c>
      <c r="J534">
        <f>A02+K1.B1-X20-X20.4F:6</f>
        <v/>
      </c>
      <c r="K534" t="inlineStr">
        <is>
          <t>A02</t>
        </is>
      </c>
      <c r="L534" t="inlineStr">
        <is>
          <t>K1.B1</t>
        </is>
      </c>
      <c r="M534" t="inlineStr">
        <is>
          <t>X20-X20.4F</t>
        </is>
      </c>
      <c r="N534" t="inlineStr">
        <is>
          <t>6</t>
        </is>
      </c>
    </row>
    <row r="535">
      <c r="A535" t="n">
        <v>534</v>
      </c>
      <c r="B535" t="inlineStr">
        <is>
          <t>534</t>
        </is>
      </c>
      <c r="C535" t="inlineStr">
        <is>
          <t>4</t>
        </is>
      </c>
      <c r="D535" t="inlineStr">
        <is>
          <t>4</t>
        </is>
      </c>
      <c r="E535">
        <f>A02+K1.B1-X20-X20.4M:7</f>
        <v/>
      </c>
      <c r="F535" t="inlineStr">
        <is>
          <t>A02</t>
        </is>
      </c>
      <c r="G535" t="inlineStr">
        <is>
          <t>K1.B1</t>
        </is>
      </c>
      <c r="H535" t="inlineStr">
        <is>
          <t>X20-X20.4M</t>
        </is>
      </c>
      <c r="I535" t="inlineStr">
        <is>
          <t>7</t>
        </is>
      </c>
      <c r="J535">
        <f>O01+S1-J2:4</f>
        <v/>
      </c>
      <c r="K535" t="inlineStr">
        <is>
          <t>O01</t>
        </is>
      </c>
      <c r="L535" t="inlineStr">
        <is>
          <t>S1</t>
        </is>
      </c>
      <c r="M535" t="inlineStr">
        <is>
          <t>J2</t>
        </is>
      </c>
      <c r="N535" t="inlineStr">
        <is>
          <t>4</t>
        </is>
      </c>
    </row>
    <row r="536">
      <c r="A536" t="n">
        <v>535</v>
      </c>
      <c r="B536" t="inlineStr">
        <is>
          <t>535</t>
        </is>
      </c>
      <c r="C536" t="inlineStr">
        <is>
          <t>BU</t>
        </is>
      </c>
      <c r="D536" t="inlineStr">
        <is>
          <t>BU</t>
        </is>
      </c>
      <c r="E536">
        <f>O01+K1.B1-A3:4</f>
        <v/>
      </c>
      <c r="F536" t="inlineStr">
        <is>
          <t>O01</t>
        </is>
      </c>
      <c r="G536" t="inlineStr">
        <is>
          <t>K1.B1</t>
        </is>
      </c>
      <c r="H536" t="inlineStr">
        <is>
          <t>A3</t>
        </is>
      </c>
      <c r="I536" t="inlineStr">
        <is>
          <t>4</t>
        </is>
      </c>
      <c r="J536">
        <f>A02+K1.B1-X20-X20.4F:7</f>
        <v/>
      </c>
      <c r="K536" t="inlineStr">
        <is>
          <t>A02</t>
        </is>
      </c>
      <c r="L536" t="inlineStr">
        <is>
          <t>K1.B1</t>
        </is>
      </c>
      <c r="M536" t="inlineStr">
        <is>
          <t>X20-X20.4F</t>
        </is>
      </c>
      <c r="N536" t="inlineStr">
        <is>
          <t>7</t>
        </is>
      </c>
    </row>
    <row r="537">
      <c r="A537" t="n">
        <v>536</v>
      </c>
      <c r="B537" t="inlineStr">
        <is>
          <t>536</t>
        </is>
      </c>
      <c r="C537" t="inlineStr">
        <is>
          <t>5</t>
        </is>
      </c>
      <c r="D537" t="inlineStr">
        <is>
          <t>5</t>
        </is>
      </c>
      <c r="E537">
        <f>A02+K1.B1-X20-X20.4M:8</f>
        <v/>
      </c>
      <c r="F537" t="inlineStr">
        <is>
          <t>A02</t>
        </is>
      </c>
      <c r="G537" t="inlineStr">
        <is>
          <t>K1.B1</t>
        </is>
      </c>
      <c r="H537" t="inlineStr">
        <is>
          <t>X20-X20.4M</t>
        </is>
      </c>
      <c r="I537" t="inlineStr">
        <is>
          <t>8</t>
        </is>
      </c>
      <c r="J537">
        <f>O01+S1-J2:5</f>
        <v/>
      </c>
      <c r="K537" t="inlineStr">
        <is>
          <t>O01</t>
        </is>
      </c>
      <c r="L537" t="inlineStr">
        <is>
          <t>S1</t>
        </is>
      </c>
      <c r="M537" t="inlineStr">
        <is>
          <t>J2</t>
        </is>
      </c>
      <c r="N537" t="inlineStr">
        <is>
          <t>5</t>
        </is>
      </c>
    </row>
    <row r="538">
      <c r="A538" t="n">
        <v>537</v>
      </c>
      <c r="B538" t="inlineStr">
        <is>
          <t>537</t>
        </is>
      </c>
      <c r="C538" t="inlineStr">
        <is>
          <t>BU</t>
        </is>
      </c>
      <c r="D538" t="inlineStr">
        <is>
          <t>BU</t>
        </is>
      </c>
      <c r="E538">
        <f>O01+K1.B1-A3:5</f>
        <v/>
      </c>
      <c r="F538" t="inlineStr">
        <is>
          <t>O01</t>
        </is>
      </c>
      <c r="G538" t="inlineStr">
        <is>
          <t>K1.B1</t>
        </is>
      </c>
      <c r="H538" t="inlineStr">
        <is>
          <t>A3</t>
        </is>
      </c>
      <c r="I538" t="inlineStr">
        <is>
          <t>5</t>
        </is>
      </c>
      <c r="J538">
        <f>A02+K1.B1-X20-X20.4F:8</f>
        <v/>
      </c>
      <c r="K538" t="inlineStr">
        <is>
          <t>A02</t>
        </is>
      </c>
      <c r="L538" t="inlineStr">
        <is>
          <t>K1.B1</t>
        </is>
      </c>
      <c r="M538" t="inlineStr">
        <is>
          <t>X20-X20.4F</t>
        </is>
      </c>
      <c r="N538" t="inlineStr">
        <is>
          <t>8</t>
        </is>
      </c>
    </row>
    <row r="539">
      <c r="A539" t="n">
        <v>538</v>
      </c>
      <c r="B539" t="inlineStr">
        <is>
          <t>538</t>
        </is>
      </c>
      <c r="C539" t="inlineStr">
        <is>
          <t>6</t>
        </is>
      </c>
      <c r="D539" t="inlineStr">
        <is>
          <t>6</t>
        </is>
      </c>
      <c r="E539">
        <f>A02+K1.B1-X20-X20.4M:9</f>
        <v/>
      </c>
      <c r="F539" t="inlineStr">
        <is>
          <t>A02</t>
        </is>
      </c>
      <c r="G539" t="inlineStr">
        <is>
          <t>K1.B1</t>
        </is>
      </c>
      <c r="H539" t="inlineStr">
        <is>
          <t>X20-X20.4M</t>
        </is>
      </c>
      <c r="I539" t="inlineStr">
        <is>
          <t>9</t>
        </is>
      </c>
      <c r="J539">
        <f>O01+S1-J2:6</f>
        <v/>
      </c>
      <c r="K539" t="inlineStr">
        <is>
          <t>O01</t>
        </is>
      </c>
      <c r="L539" t="inlineStr">
        <is>
          <t>S1</t>
        </is>
      </c>
      <c r="M539" t="inlineStr">
        <is>
          <t>J2</t>
        </is>
      </c>
      <c r="N539" t="inlineStr">
        <is>
          <t>6</t>
        </is>
      </c>
    </row>
    <row r="540">
      <c r="A540" t="n">
        <v>539</v>
      </c>
      <c r="B540" t="inlineStr">
        <is>
          <t>539</t>
        </is>
      </c>
      <c r="C540" t="inlineStr">
        <is>
          <t>BU</t>
        </is>
      </c>
      <c r="D540" t="inlineStr">
        <is>
          <t>BU</t>
        </is>
      </c>
      <c r="E540">
        <f>O01+K1.B1-A3:6</f>
        <v/>
      </c>
      <c r="F540" t="inlineStr">
        <is>
          <t>O01</t>
        </is>
      </c>
      <c r="G540" t="inlineStr">
        <is>
          <t>K1.B1</t>
        </is>
      </c>
      <c r="H540" t="inlineStr">
        <is>
          <t>A3</t>
        </is>
      </c>
      <c r="I540" t="inlineStr">
        <is>
          <t>6</t>
        </is>
      </c>
      <c r="J540">
        <f>A02+K1.B1-X20-X20.4F:9</f>
        <v/>
      </c>
      <c r="K540" t="inlineStr">
        <is>
          <t>A02</t>
        </is>
      </c>
      <c r="L540" t="inlineStr">
        <is>
          <t>K1.B1</t>
        </is>
      </c>
      <c r="M540" t="inlineStr">
        <is>
          <t>X20-X20.4F</t>
        </is>
      </c>
      <c r="N540" t="inlineStr">
        <is>
          <t>9</t>
        </is>
      </c>
    </row>
    <row r="541">
      <c r="A541" t="n">
        <v>540</v>
      </c>
      <c r="B541" t="inlineStr">
        <is>
          <t>540</t>
        </is>
      </c>
      <c r="C541" t="inlineStr">
        <is>
          <t>7</t>
        </is>
      </c>
      <c r="D541" t="inlineStr">
        <is>
          <t>7</t>
        </is>
      </c>
      <c r="E541">
        <f>A02+K1.B1-X20-X20.4M:10</f>
        <v/>
      </c>
      <c r="F541" t="inlineStr">
        <is>
          <t>A02</t>
        </is>
      </c>
      <c r="G541" t="inlineStr">
        <is>
          <t>K1.B1</t>
        </is>
      </c>
      <c r="H541" t="inlineStr">
        <is>
          <t>X20-X20.4M</t>
        </is>
      </c>
      <c r="I541" t="inlineStr">
        <is>
          <t>10</t>
        </is>
      </c>
      <c r="J541">
        <f>O01+S1-J2:7</f>
        <v/>
      </c>
      <c r="K541" t="inlineStr">
        <is>
          <t>O01</t>
        </is>
      </c>
      <c r="L541" t="inlineStr">
        <is>
          <t>S1</t>
        </is>
      </c>
      <c r="M541" t="inlineStr">
        <is>
          <t>J2</t>
        </is>
      </c>
      <c r="N541" t="inlineStr">
        <is>
          <t>7</t>
        </is>
      </c>
    </row>
    <row r="542">
      <c r="A542" t="n">
        <v>541</v>
      </c>
      <c r="B542" t="inlineStr">
        <is>
          <t>541</t>
        </is>
      </c>
      <c r="C542" t="inlineStr">
        <is>
          <t>BU</t>
        </is>
      </c>
      <c r="D542" t="inlineStr">
        <is>
          <t>BU</t>
        </is>
      </c>
      <c r="E542">
        <f>O01+K1.B1-A3:7</f>
        <v/>
      </c>
      <c r="F542" t="inlineStr">
        <is>
          <t>O01</t>
        </is>
      </c>
      <c r="G542" t="inlineStr">
        <is>
          <t>K1.B1</t>
        </is>
      </c>
      <c r="H542" t="inlineStr">
        <is>
          <t>A3</t>
        </is>
      </c>
      <c r="I542" t="inlineStr">
        <is>
          <t>7</t>
        </is>
      </c>
      <c r="J542">
        <f>A02+K1.B1-X20-X20.4F:10</f>
        <v/>
      </c>
      <c r="K542" t="inlineStr">
        <is>
          <t>A02</t>
        </is>
      </c>
      <c r="L542" t="inlineStr">
        <is>
          <t>K1.B1</t>
        </is>
      </c>
      <c r="M542" t="inlineStr">
        <is>
          <t>X20-X20.4F</t>
        </is>
      </c>
      <c r="N542" t="inlineStr">
        <is>
          <t>10</t>
        </is>
      </c>
    </row>
    <row r="543">
      <c r="A543" t="n">
        <v>542</v>
      </c>
      <c r="B543" t="inlineStr">
        <is>
          <t>542</t>
        </is>
      </c>
      <c r="C543" t="inlineStr">
        <is>
          <t>8</t>
        </is>
      </c>
      <c r="D543" t="inlineStr">
        <is>
          <t>8</t>
        </is>
      </c>
      <c r="E543">
        <f>A02+K1.B1-X20-X20.4M:11</f>
        <v/>
      </c>
      <c r="F543" t="inlineStr">
        <is>
          <t>A02</t>
        </is>
      </c>
      <c r="G543" t="inlineStr">
        <is>
          <t>K1.B1</t>
        </is>
      </c>
      <c r="H543" t="inlineStr">
        <is>
          <t>X20-X20.4M</t>
        </is>
      </c>
      <c r="I543" t="inlineStr">
        <is>
          <t>11</t>
        </is>
      </c>
      <c r="J543">
        <f>O01+S1-J2:8</f>
        <v/>
      </c>
      <c r="K543" t="inlineStr">
        <is>
          <t>O01</t>
        </is>
      </c>
      <c r="L543" t="inlineStr">
        <is>
          <t>S1</t>
        </is>
      </c>
      <c r="M543" t="inlineStr">
        <is>
          <t>J2</t>
        </is>
      </c>
      <c r="N543" t="inlineStr">
        <is>
          <t>8</t>
        </is>
      </c>
    </row>
    <row r="544">
      <c r="A544" t="n">
        <v>543</v>
      </c>
      <c r="B544" t="inlineStr">
        <is>
          <t>543</t>
        </is>
      </c>
      <c r="C544" t="inlineStr">
        <is>
          <t>BU</t>
        </is>
      </c>
      <c r="D544" t="inlineStr">
        <is>
          <t>BU</t>
        </is>
      </c>
      <c r="E544">
        <f>O01+K1.B1-A3:8</f>
        <v/>
      </c>
      <c r="F544" t="inlineStr">
        <is>
          <t>O01</t>
        </is>
      </c>
      <c r="G544" t="inlineStr">
        <is>
          <t>K1.B1</t>
        </is>
      </c>
      <c r="H544" t="inlineStr">
        <is>
          <t>A3</t>
        </is>
      </c>
      <c r="I544" t="inlineStr">
        <is>
          <t>8</t>
        </is>
      </c>
      <c r="J544">
        <f>A02+K1.B1-X20-X20.4F:11</f>
        <v/>
      </c>
      <c r="K544" t="inlineStr">
        <is>
          <t>A02</t>
        </is>
      </c>
      <c r="L544" t="inlineStr">
        <is>
          <t>K1.B1</t>
        </is>
      </c>
      <c r="M544" t="inlineStr">
        <is>
          <t>X20-X20.4F</t>
        </is>
      </c>
      <c r="N544" t="inlineStr">
        <is>
          <t>11</t>
        </is>
      </c>
    </row>
    <row r="545">
      <c r="A545" t="n">
        <v>544</v>
      </c>
      <c r="B545" t="inlineStr">
        <is>
          <t>544</t>
        </is>
      </c>
      <c r="C545" t="inlineStr">
        <is>
          <t>9</t>
        </is>
      </c>
      <c r="D545" t="inlineStr">
        <is>
          <t>9</t>
        </is>
      </c>
      <c r="E545">
        <f>A02+K1.B1-X20-X20.4M:12</f>
        <v/>
      </c>
      <c r="F545" t="inlineStr">
        <is>
          <t>A02</t>
        </is>
      </c>
      <c r="G545" t="inlineStr">
        <is>
          <t>K1.B1</t>
        </is>
      </c>
      <c r="H545" t="inlineStr">
        <is>
          <t>X20-X20.4M</t>
        </is>
      </c>
      <c r="I545" t="inlineStr">
        <is>
          <t>12</t>
        </is>
      </c>
      <c r="J545">
        <f>O01+S1-J2:9</f>
        <v/>
      </c>
      <c r="K545" t="inlineStr">
        <is>
          <t>O01</t>
        </is>
      </c>
      <c r="L545" t="inlineStr">
        <is>
          <t>S1</t>
        </is>
      </c>
      <c r="M545" t="inlineStr">
        <is>
          <t>J2</t>
        </is>
      </c>
      <c r="N545" t="inlineStr">
        <is>
          <t>9</t>
        </is>
      </c>
    </row>
    <row r="546">
      <c r="A546" t="n">
        <v>545</v>
      </c>
      <c r="B546" t="inlineStr">
        <is>
          <t>545</t>
        </is>
      </c>
      <c r="C546" t="inlineStr">
        <is>
          <t>BU</t>
        </is>
      </c>
      <c r="D546" t="inlineStr">
        <is>
          <t>BU</t>
        </is>
      </c>
      <c r="E546">
        <f>O01+K1.B1-A3:9</f>
        <v/>
      </c>
      <c r="F546" t="inlineStr">
        <is>
          <t>O01</t>
        </is>
      </c>
      <c r="G546" t="inlineStr">
        <is>
          <t>K1.B1</t>
        </is>
      </c>
      <c r="H546" t="inlineStr">
        <is>
          <t>A3</t>
        </is>
      </c>
      <c r="I546" t="inlineStr">
        <is>
          <t>9</t>
        </is>
      </c>
      <c r="J546">
        <f>A02+K1.B1-X20-X20.4F:12</f>
        <v/>
      </c>
      <c r="K546" t="inlineStr">
        <is>
          <t>A02</t>
        </is>
      </c>
      <c r="L546" t="inlineStr">
        <is>
          <t>K1.B1</t>
        </is>
      </c>
      <c r="M546" t="inlineStr">
        <is>
          <t>X20-X20.4F</t>
        </is>
      </c>
      <c r="N546" t="inlineStr">
        <is>
          <t>12</t>
        </is>
      </c>
    </row>
    <row r="547">
      <c r="A547" t="n">
        <v>546</v>
      </c>
      <c r="B547" t="inlineStr">
        <is>
          <t>546</t>
        </is>
      </c>
      <c r="C547" t="inlineStr">
        <is>
          <t>10</t>
        </is>
      </c>
      <c r="D547" t="inlineStr">
        <is>
          <t>10</t>
        </is>
      </c>
      <c r="E547">
        <f>A02+K1.B1-X20-X20.4M:13</f>
        <v/>
      </c>
      <c r="F547" t="inlineStr">
        <is>
          <t>A02</t>
        </is>
      </c>
      <c r="G547" t="inlineStr">
        <is>
          <t>K1.B1</t>
        </is>
      </c>
      <c r="H547" t="inlineStr">
        <is>
          <t>X20-X20.4M</t>
        </is>
      </c>
      <c r="I547" t="inlineStr">
        <is>
          <t>13</t>
        </is>
      </c>
      <c r="J547">
        <f>O01+S1-J2:10</f>
        <v/>
      </c>
      <c r="K547" t="inlineStr">
        <is>
          <t>O01</t>
        </is>
      </c>
      <c r="L547" t="inlineStr">
        <is>
          <t>S1</t>
        </is>
      </c>
      <c r="M547" t="inlineStr">
        <is>
          <t>J2</t>
        </is>
      </c>
      <c r="N547" t="inlineStr">
        <is>
          <t>10</t>
        </is>
      </c>
    </row>
    <row r="548">
      <c r="A548" t="n">
        <v>547</v>
      </c>
      <c r="B548" t="inlineStr">
        <is>
          <t>547</t>
        </is>
      </c>
      <c r="C548" t="inlineStr">
        <is>
          <t>BU</t>
        </is>
      </c>
      <c r="D548" t="inlineStr">
        <is>
          <t>BU</t>
        </is>
      </c>
      <c r="E548">
        <f>O01+K1.B1-A3:10</f>
        <v/>
      </c>
      <c r="F548" t="inlineStr">
        <is>
          <t>O01</t>
        </is>
      </c>
      <c r="G548" t="inlineStr">
        <is>
          <t>K1.B1</t>
        </is>
      </c>
      <c r="H548" t="inlineStr">
        <is>
          <t>A3</t>
        </is>
      </c>
      <c r="I548" t="inlineStr">
        <is>
          <t>10</t>
        </is>
      </c>
      <c r="J548">
        <f>A02+K1.B1-X20-X20.4F:13</f>
        <v/>
      </c>
      <c r="K548" t="inlineStr">
        <is>
          <t>A02</t>
        </is>
      </c>
      <c r="L548" t="inlineStr">
        <is>
          <t>K1.B1</t>
        </is>
      </c>
      <c r="M548" t="inlineStr">
        <is>
          <t>X20-X20.4F</t>
        </is>
      </c>
      <c r="N548" t="inlineStr">
        <is>
          <t>13</t>
        </is>
      </c>
    </row>
    <row r="549">
      <c r="A549" t="n">
        <v>548</v>
      </c>
      <c r="B549" t="inlineStr">
        <is>
          <t>548</t>
        </is>
      </c>
      <c r="C549" t="inlineStr">
        <is>
          <t>11</t>
        </is>
      </c>
      <c r="D549" t="inlineStr">
        <is>
          <t>11</t>
        </is>
      </c>
      <c r="E549">
        <f>A02+K1.B1-X20-X20.4M:14</f>
        <v/>
      </c>
      <c r="F549" t="inlineStr">
        <is>
          <t>A02</t>
        </is>
      </c>
      <c r="G549" t="inlineStr">
        <is>
          <t>K1.B1</t>
        </is>
      </c>
      <c r="H549" t="inlineStr">
        <is>
          <t>X20-X20.4M</t>
        </is>
      </c>
      <c r="I549" t="inlineStr">
        <is>
          <t>14</t>
        </is>
      </c>
      <c r="J549">
        <f>O01+S1-J2:11</f>
        <v/>
      </c>
      <c r="K549" t="inlineStr">
        <is>
          <t>O01</t>
        </is>
      </c>
      <c r="L549" t="inlineStr">
        <is>
          <t>S1</t>
        </is>
      </c>
      <c r="M549" t="inlineStr">
        <is>
          <t>J2</t>
        </is>
      </c>
      <c r="N549" t="inlineStr">
        <is>
          <t>11</t>
        </is>
      </c>
    </row>
    <row r="550">
      <c r="A550" t="n">
        <v>549</v>
      </c>
      <c r="B550" t="inlineStr">
        <is>
          <t>549</t>
        </is>
      </c>
      <c r="C550" t="inlineStr">
        <is>
          <t>BU</t>
        </is>
      </c>
      <c r="D550" t="inlineStr">
        <is>
          <t>BU</t>
        </is>
      </c>
      <c r="E550">
        <f>O01+K1.B1-A3:11</f>
        <v/>
      </c>
      <c r="F550" t="inlineStr">
        <is>
          <t>O01</t>
        </is>
      </c>
      <c r="G550" t="inlineStr">
        <is>
          <t>K1.B1</t>
        </is>
      </c>
      <c r="H550" t="inlineStr">
        <is>
          <t>A3</t>
        </is>
      </c>
      <c r="I550" t="inlineStr">
        <is>
          <t>11</t>
        </is>
      </c>
      <c r="J550">
        <f>A02+K1.B1-X20-X20.4F:14</f>
        <v/>
      </c>
      <c r="K550" t="inlineStr">
        <is>
          <t>A02</t>
        </is>
      </c>
      <c r="L550" t="inlineStr">
        <is>
          <t>K1.B1</t>
        </is>
      </c>
      <c r="M550" t="inlineStr">
        <is>
          <t>X20-X20.4F</t>
        </is>
      </c>
      <c r="N550" t="inlineStr">
        <is>
          <t>14</t>
        </is>
      </c>
    </row>
    <row r="551">
      <c r="A551" t="n">
        <v>550</v>
      </c>
      <c r="B551" t="inlineStr">
        <is>
          <t>550</t>
        </is>
      </c>
      <c r="C551" t="inlineStr">
        <is>
          <t>12</t>
        </is>
      </c>
      <c r="D551" t="inlineStr">
        <is>
          <t>12</t>
        </is>
      </c>
      <c r="E551">
        <f>A02+K1.B1-X20-X20.4M:15</f>
        <v/>
      </c>
      <c r="F551" t="inlineStr">
        <is>
          <t>A02</t>
        </is>
      </c>
      <c r="G551" t="inlineStr">
        <is>
          <t>K1.B1</t>
        </is>
      </c>
      <c r="H551" t="inlineStr">
        <is>
          <t>X20-X20.4M</t>
        </is>
      </c>
      <c r="I551" t="inlineStr">
        <is>
          <t>15</t>
        </is>
      </c>
      <c r="J551">
        <f>O01+S1-J2:12</f>
        <v/>
      </c>
      <c r="K551" t="inlineStr">
        <is>
          <t>O01</t>
        </is>
      </c>
      <c r="L551" t="inlineStr">
        <is>
          <t>S1</t>
        </is>
      </c>
      <c r="M551" t="inlineStr">
        <is>
          <t>J2</t>
        </is>
      </c>
      <c r="N551" t="inlineStr">
        <is>
          <t>12</t>
        </is>
      </c>
    </row>
    <row r="552">
      <c r="A552" t="n">
        <v>551</v>
      </c>
      <c r="B552" t="inlineStr">
        <is>
          <t>551</t>
        </is>
      </c>
      <c r="C552" t="inlineStr">
        <is>
          <t>BU</t>
        </is>
      </c>
      <c r="D552" t="inlineStr">
        <is>
          <t>BU</t>
        </is>
      </c>
      <c r="E552">
        <f>O01+K1.B1-A3:12</f>
        <v/>
      </c>
      <c r="F552" t="inlineStr">
        <is>
          <t>O01</t>
        </is>
      </c>
      <c r="G552" t="inlineStr">
        <is>
          <t>K1.B1</t>
        </is>
      </c>
      <c r="H552" t="inlineStr">
        <is>
          <t>A3</t>
        </is>
      </c>
      <c r="I552" t="inlineStr">
        <is>
          <t>12</t>
        </is>
      </c>
      <c r="J552">
        <f>A02+K1.B1-X20-X20.4F:15</f>
        <v/>
      </c>
      <c r="K552" t="inlineStr">
        <is>
          <t>A02</t>
        </is>
      </c>
      <c r="L552" t="inlineStr">
        <is>
          <t>K1.B1</t>
        </is>
      </c>
      <c r="M552" t="inlineStr">
        <is>
          <t>X20-X20.4F</t>
        </is>
      </c>
      <c r="N552" t="inlineStr">
        <is>
          <t>15</t>
        </is>
      </c>
    </row>
    <row r="553">
      <c r="A553" t="n">
        <v>552</v>
      </c>
      <c r="B553" t="inlineStr">
        <is>
          <t>552</t>
        </is>
      </c>
      <c r="C553" t="inlineStr">
        <is>
          <t>13</t>
        </is>
      </c>
      <c r="D553" t="inlineStr">
        <is>
          <t>13</t>
        </is>
      </c>
      <c r="E553">
        <f>A02+K1.B1-X20-X20.4M:16</f>
        <v/>
      </c>
      <c r="F553" t="inlineStr">
        <is>
          <t>A02</t>
        </is>
      </c>
      <c r="G553" t="inlineStr">
        <is>
          <t>K1.B1</t>
        </is>
      </c>
      <c r="H553" t="inlineStr">
        <is>
          <t>X20-X20.4M</t>
        </is>
      </c>
      <c r="I553" t="inlineStr">
        <is>
          <t>16</t>
        </is>
      </c>
      <c r="J553">
        <f>O01+S1-J2:13</f>
        <v/>
      </c>
      <c r="K553" t="inlineStr">
        <is>
          <t>O01</t>
        </is>
      </c>
      <c r="L553" t="inlineStr">
        <is>
          <t>S1</t>
        </is>
      </c>
      <c r="M553" t="inlineStr">
        <is>
          <t>J2</t>
        </is>
      </c>
      <c r="N553" t="inlineStr">
        <is>
          <t>13</t>
        </is>
      </c>
    </row>
    <row r="554">
      <c r="A554" t="n">
        <v>553</v>
      </c>
      <c r="B554" t="inlineStr">
        <is>
          <t>553</t>
        </is>
      </c>
      <c r="C554" t="inlineStr">
        <is>
          <t>BU</t>
        </is>
      </c>
      <c r="D554" t="inlineStr">
        <is>
          <t>BU</t>
        </is>
      </c>
      <c r="E554">
        <f>O01+K1.B1-W5(-P1):X1:2</f>
        <v/>
      </c>
      <c r="F554" t="inlineStr">
        <is>
          <t>O01</t>
        </is>
      </c>
      <c r="G554" t="inlineStr">
        <is>
          <t>K1.B1</t>
        </is>
      </c>
      <c r="H554" t="inlineStr">
        <is>
          <t>W5(-P1)</t>
        </is>
      </c>
      <c r="I554" t="inlineStr">
        <is>
          <t>X1:2</t>
        </is>
      </c>
      <c r="J554">
        <f>A02+K1.B1-X20-X20.4F:16</f>
        <v/>
      </c>
      <c r="K554" t="inlineStr">
        <is>
          <t>A02</t>
        </is>
      </c>
      <c r="L554" t="inlineStr">
        <is>
          <t>K1.B1</t>
        </is>
      </c>
      <c r="M554" t="inlineStr">
        <is>
          <t>X20-X20.4F</t>
        </is>
      </c>
      <c r="N554" t="inlineStr">
        <is>
          <t>16</t>
        </is>
      </c>
    </row>
    <row r="555">
      <c r="A555" t="n">
        <v>554</v>
      </c>
      <c r="B555" t="inlineStr">
        <is>
          <t>554</t>
        </is>
      </c>
      <c r="C555" t="inlineStr">
        <is>
          <t>BU</t>
        </is>
      </c>
      <c r="D555" t="inlineStr">
        <is>
          <t>BU</t>
        </is>
      </c>
      <c r="E555">
        <f>O01+K1.B1-V1:2.1</f>
        <v/>
      </c>
      <c r="F555" t="inlineStr">
        <is>
          <t>O01</t>
        </is>
      </c>
      <c r="G555" t="inlineStr">
        <is>
          <t>K1.B1</t>
        </is>
      </c>
      <c r="H555" t="inlineStr">
        <is>
          <t>V1</t>
        </is>
      </c>
      <c r="I555" t="inlineStr">
        <is>
          <t>2.1</t>
        </is>
      </c>
      <c r="J555">
        <f>O01+K1.B1-W5(-P1):X1:9</f>
        <v/>
      </c>
      <c r="K555" t="inlineStr">
        <is>
          <t>O01</t>
        </is>
      </c>
      <c r="L555" t="inlineStr">
        <is>
          <t>K1.B1</t>
        </is>
      </c>
      <c r="M555" t="inlineStr">
        <is>
          <t>W5(-P1)</t>
        </is>
      </c>
      <c r="N555" t="inlineStr">
        <is>
          <t>X1:9</t>
        </is>
      </c>
    </row>
    <row r="556">
      <c r="A556" t="n">
        <v>555</v>
      </c>
      <c r="B556" t="inlineStr">
        <is>
          <t>555</t>
        </is>
      </c>
      <c r="C556" t="inlineStr">
        <is>
          <t>BU</t>
        </is>
      </c>
      <c r="D556" t="inlineStr">
        <is>
          <t>BU</t>
        </is>
      </c>
      <c r="E556">
        <f>A02+K1.B1-W6(-P2):X2:3</f>
        <v/>
      </c>
      <c r="F556" t="inlineStr">
        <is>
          <t>A02</t>
        </is>
      </c>
      <c r="G556" t="inlineStr">
        <is>
          <t>K1.B1</t>
        </is>
      </c>
      <c r="H556" t="inlineStr">
        <is>
          <t>W6(-P2)</t>
        </is>
      </c>
      <c r="I556" t="inlineStr">
        <is>
          <t>X2:3</t>
        </is>
      </c>
      <c r="J556">
        <f>O01+K1.B1-W5(-P2):X1:9</f>
        <v/>
      </c>
      <c r="K556" t="inlineStr">
        <is>
          <t>O01</t>
        </is>
      </c>
      <c r="L556" t="inlineStr">
        <is>
          <t>K1.B1</t>
        </is>
      </c>
      <c r="M556" t="inlineStr">
        <is>
          <t>W5(-P2)</t>
        </is>
      </c>
      <c r="N556" t="inlineStr">
        <is>
          <t>X1:9</t>
        </is>
      </c>
    </row>
    <row r="557">
      <c r="A557" t="n">
        <v>556</v>
      </c>
      <c r="B557" t="inlineStr">
        <is>
          <t>556</t>
        </is>
      </c>
      <c r="C557" t="inlineStr">
        <is>
          <t>BU</t>
        </is>
      </c>
      <c r="D557" t="inlineStr">
        <is>
          <t>BU</t>
        </is>
      </c>
      <c r="E557">
        <f>O01+K1.B1-A6:2</f>
        <v/>
      </c>
      <c r="F557" t="inlineStr">
        <is>
          <t>O01</t>
        </is>
      </c>
      <c r="G557" t="inlineStr">
        <is>
          <t>K1.B1</t>
        </is>
      </c>
      <c r="H557" t="inlineStr">
        <is>
          <t>A6</t>
        </is>
      </c>
      <c r="I557" t="inlineStr">
        <is>
          <t>2</t>
        </is>
      </c>
      <c r="J557">
        <f>O01+K1.B1-W5(-P1):X1:6</f>
        <v/>
      </c>
      <c r="K557" t="inlineStr">
        <is>
          <t>O01</t>
        </is>
      </c>
      <c r="L557" t="inlineStr">
        <is>
          <t>K1.B1</t>
        </is>
      </c>
      <c r="M557" t="inlineStr">
        <is>
          <t>W5(-P1)</t>
        </is>
      </c>
      <c r="N557" t="inlineStr">
        <is>
          <t>X1:6</t>
        </is>
      </c>
    </row>
    <row r="558">
      <c r="A558" t="n">
        <v>557</v>
      </c>
      <c r="B558" t="inlineStr">
        <is>
          <t>557</t>
        </is>
      </c>
      <c r="C558" t="inlineStr">
        <is>
          <t>BU</t>
        </is>
      </c>
      <c r="D558" t="inlineStr">
        <is>
          <t>BU</t>
        </is>
      </c>
      <c r="E558">
        <f>O01+K1.B1-A6:7</f>
        <v/>
      </c>
      <c r="F558" t="inlineStr">
        <is>
          <t>O01</t>
        </is>
      </c>
      <c r="G558" t="inlineStr">
        <is>
          <t>K1.B1</t>
        </is>
      </c>
      <c r="H558" t="inlineStr">
        <is>
          <t>A6</t>
        </is>
      </c>
      <c r="I558" t="inlineStr">
        <is>
          <t>7</t>
        </is>
      </c>
      <c r="J558">
        <f>O01+K1.B1-W5(-P2):X1:8</f>
        <v/>
      </c>
      <c r="K558" t="inlineStr">
        <is>
          <t>O01</t>
        </is>
      </c>
      <c r="L558" t="inlineStr">
        <is>
          <t>K1.B1</t>
        </is>
      </c>
      <c r="M558" t="inlineStr">
        <is>
          <t>W5(-P2)</t>
        </is>
      </c>
      <c r="N558" t="inlineStr">
        <is>
          <t>X1:8</t>
        </is>
      </c>
    </row>
    <row r="559">
      <c r="A559" t="n">
        <v>558</v>
      </c>
      <c r="B559" t="inlineStr">
        <is>
          <t>558</t>
        </is>
      </c>
      <c r="C559" t="inlineStr">
        <is>
          <t>BK</t>
        </is>
      </c>
      <c r="D559" t="inlineStr">
        <is>
          <t>BK</t>
        </is>
      </c>
      <c r="E559">
        <f>P01+K1.G1-E1-X1:L</f>
        <v/>
      </c>
      <c r="F559" t="inlineStr">
        <is>
          <t>P01</t>
        </is>
      </c>
      <c r="G559" t="inlineStr">
        <is>
          <t>K1.G1</t>
        </is>
      </c>
      <c r="H559" t="inlineStr">
        <is>
          <t>E1-X1</t>
        </is>
      </c>
      <c r="I559" t="inlineStr">
        <is>
          <t>L</t>
        </is>
      </c>
      <c r="J559">
        <f>O02+K1.G1-D2:L</f>
        <v/>
      </c>
      <c r="K559" t="inlineStr">
        <is>
          <t>O02</t>
        </is>
      </c>
      <c r="L559" t="inlineStr">
        <is>
          <t>K1.G1</t>
        </is>
      </c>
      <c r="M559" t="inlineStr">
        <is>
          <t>D2</t>
        </is>
      </c>
      <c r="N559" t="inlineStr">
        <is>
          <t>L</t>
        </is>
      </c>
    </row>
    <row r="560">
      <c r="A560" t="n">
        <v>559</v>
      </c>
      <c r="B560" t="inlineStr">
        <is>
          <t>559</t>
        </is>
      </c>
      <c r="C560" t="inlineStr">
        <is>
          <t>BU</t>
        </is>
      </c>
      <c r="D560" t="inlineStr">
        <is>
          <t>BU</t>
        </is>
      </c>
      <c r="E560">
        <f>P01+K1.G1-E1-X1:N</f>
        <v/>
      </c>
      <c r="F560" t="inlineStr">
        <is>
          <t>P01</t>
        </is>
      </c>
      <c r="G560" t="inlineStr">
        <is>
          <t>K1.G1</t>
        </is>
      </c>
      <c r="H560" t="inlineStr">
        <is>
          <t>E1-X1</t>
        </is>
      </c>
      <c r="I560" t="inlineStr">
        <is>
          <t>N</t>
        </is>
      </c>
      <c r="J560">
        <f>O02+K1.G1-D2:N</f>
        <v/>
      </c>
      <c r="K560" t="inlineStr">
        <is>
          <t>O02</t>
        </is>
      </c>
      <c r="L560" t="inlineStr">
        <is>
          <t>K1.G1</t>
        </is>
      </c>
      <c r="M560" t="inlineStr">
        <is>
          <t>D2</t>
        </is>
      </c>
      <c r="N560" t="inlineStr">
        <is>
          <t>N</t>
        </is>
      </c>
    </row>
    <row r="561">
      <c r="A561" t="n">
        <v>560</v>
      </c>
      <c r="B561" t="inlineStr">
        <is>
          <t>560</t>
        </is>
      </c>
      <c r="C561" t="inlineStr">
        <is>
          <t>GNYE</t>
        </is>
      </c>
      <c r="D561" t="inlineStr">
        <is>
          <t>GNYE</t>
        </is>
      </c>
      <c r="E561">
        <f>P01+K1.G1-E1-X1:PE</f>
        <v/>
      </c>
      <c r="F561" t="inlineStr">
        <is>
          <t>P01</t>
        </is>
      </c>
      <c r="G561" t="inlineStr">
        <is>
          <t>K1.G1</t>
        </is>
      </c>
      <c r="H561" t="inlineStr">
        <is>
          <t>E1-X1</t>
        </is>
      </c>
      <c r="I561" t="inlineStr">
        <is>
          <t>PE</t>
        </is>
      </c>
      <c r="J561">
        <f>O02+K1.G1-D2:PE</f>
        <v/>
      </c>
      <c r="K561" t="inlineStr">
        <is>
          <t>O02</t>
        </is>
      </c>
      <c r="L561" t="inlineStr">
        <is>
          <t>K1.G1</t>
        </is>
      </c>
      <c r="M561" t="inlineStr">
        <is>
          <t>D2</t>
        </is>
      </c>
      <c r="N561" t="inlineStr">
        <is>
          <t>PE</t>
        </is>
      </c>
    </row>
    <row r="562">
      <c r="A562" t="n">
        <v>561</v>
      </c>
      <c r="B562" t="inlineStr">
        <is>
          <t>561</t>
        </is>
      </c>
      <c r="C562" t="inlineStr">
        <is>
          <t>GN</t>
        </is>
      </c>
      <c r="D562" t="inlineStr">
        <is>
          <t>GN</t>
        </is>
      </c>
      <c r="E562">
        <f>O02+K1.G1-D2:RJ45</f>
        <v/>
      </c>
      <c r="F562" t="inlineStr">
        <is>
          <t>O02</t>
        </is>
      </c>
      <c r="G562" t="inlineStr">
        <is>
          <t>K1.G1</t>
        </is>
      </c>
      <c r="H562" t="inlineStr">
        <is>
          <t>D2</t>
        </is>
      </c>
      <c r="I562" t="inlineStr">
        <is>
          <t>RJ45</t>
        </is>
      </c>
      <c r="J562">
        <f>P01+K1.B1-A0.10:3:3</f>
        <v/>
      </c>
      <c r="K562" t="inlineStr">
        <is>
          <t>P01</t>
        </is>
      </c>
      <c r="L562" t="inlineStr">
        <is>
          <t>K1.B1</t>
        </is>
      </c>
      <c r="M562" t="inlineStr">
        <is>
          <t>A0.10</t>
        </is>
      </c>
      <c r="N562" t="inlineStr">
        <is>
          <t>3:3</t>
        </is>
      </c>
    </row>
    <row r="563">
      <c r="A563" t="n">
        <v>562</v>
      </c>
      <c r="B563" t="inlineStr">
        <is>
          <t>562</t>
        </is>
      </c>
      <c r="C563" t="inlineStr">
        <is>
          <t>BU</t>
        </is>
      </c>
      <c r="D563" t="inlineStr">
        <is>
          <t>BU</t>
        </is>
      </c>
      <c r="E563">
        <f>O01+K1.B1-A3:13</f>
        <v/>
      </c>
      <c r="F563" t="inlineStr">
        <is>
          <t>O01</t>
        </is>
      </c>
      <c r="G563" t="inlineStr">
        <is>
          <t>K1.B1</t>
        </is>
      </c>
      <c r="H563" t="inlineStr">
        <is>
          <t>A3</t>
        </is>
      </c>
      <c r="I563" t="inlineStr">
        <is>
          <t>13</t>
        </is>
      </c>
      <c r="J563">
        <f>O02+K1.B1-X9:1:4</f>
        <v/>
      </c>
      <c r="K563" t="inlineStr">
        <is>
          <t>O02</t>
        </is>
      </c>
      <c r="L563" t="inlineStr">
        <is>
          <t>K1.B1</t>
        </is>
      </c>
      <c r="M563" t="inlineStr">
        <is>
          <t>X9</t>
        </is>
      </c>
      <c r="N563" t="inlineStr">
        <is>
          <t>1:4</t>
        </is>
      </c>
    </row>
    <row r="564">
      <c r="A564" t="n">
        <v>563</v>
      </c>
      <c r="B564" t="inlineStr">
        <is>
          <t>563</t>
        </is>
      </c>
      <c r="C564" t="inlineStr">
        <is>
          <t>BN</t>
        </is>
      </c>
      <c r="D564" t="inlineStr">
        <is>
          <t>BN</t>
        </is>
      </c>
      <c r="E564">
        <f>O02+K1.G1-D2-X6:7</f>
        <v/>
      </c>
      <c r="F564" t="inlineStr">
        <is>
          <t>O02</t>
        </is>
      </c>
      <c r="G564" t="inlineStr">
        <is>
          <t>K1.G1</t>
        </is>
      </c>
      <c r="H564" t="inlineStr">
        <is>
          <t>D2-X6</t>
        </is>
      </c>
      <c r="I564" t="inlineStr">
        <is>
          <t>7</t>
        </is>
      </c>
      <c r="J564">
        <f>O02+K1.B1-X9:1:3</f>
        <v/>
      </c>
      <c r="K564" t="inlineStr">
        <is>
          <t>O02</t>
        </is>
      </c>
      <c r="L564" t="inlineStr">
        <is>
          <t>K1.B1</t>
        </is>
      </c>
      <c r="M564" t="inlineStr">
        <is>
          <t>X9</t>
        </is>
      </c>
      <c r="N564" t="inlineStr">
        <is>
          <t>1:3</t>
        </is>
      </c>
    </row>
    <row r="565">
      <c r="A565" t="n">
        <v>564</v>
      </c>
      <c r="B565" t="inlineStr">
        <is>
          <t>564</t>
        </is>
      </c>
      <c r="C565" t="inlineStr">
        <is>
          <t>BU</t>
        </is>
      </c>
      <c r="D565" t="inlineStr">
        <is>
          <t>BU</t>
        </is>
      </c>
      <c r="E565">
        <f>O02+K1.B1-X9:2:5</f>
        <v/>
      </c>
      <c r="F565" t="inlineStr">
        <is>
          <t>O02</t>
        </is>
      </c>
      <c r="G565" t="inlineStr">
        <is>
          <t>K1.B1</t>
        </is>
      </c>
      <c r="H565" t="inlineStr">
        <is>
          <t>X9</t>
        </is>
      </c>
      <c r="I565" t="inlineStr">
        <is>
          <t>2:5</t>
        </is>
      </c>
      <c r="J565">
        <f>A02+K1.B1-W5(-P1):P1:2</f>
        <v/>
      </c>
      <c r="K565" t="inlineStr">
        <is>
          <t>A02</t>
        </is>
      </c>
      <c r="L565" t="inlineStr">
        <is>
          <t>K1.B1</t>
        </is>
      </c>
      <c r="M565" t="inlineStr">
        <is>
          <t>W5(-P1)</t>
        </is>
      </c>
      <c r="N565" t="inlineStr">
        <is>
          <t>P1:2</t>
        </is>
      </c>
    </row>
    <row r="566">
      <c r="A566" t="n">
        <v>565</v>
      </c>
      <c r="B566" t="inlineStr">
        <is>
          <t>565</t>
        </is>
      </c>
      <c r="C566" t="inlineStr">
        <is>
          <t>WH</t>
        </is>
      </c>
      <c r="D566" t="inlineStr">
        <is>
          <t>WH</t>
        </is>
      </c>
      <c r="E566">
        <f>O02+K1.G1-D2-X6:8</f>
        <v/>
      </c>
      <c r="F566" t="inlineStr">
        <is>
          <t>O02</t>
        </is>
      </c>
      <c r="G566" t="inlineStr">
        <is>
          <t>K1.G1</t>
        </is>
      </c>
      <c r="H566" t="inlineStr">
        <is>
          <t>D2-X6</t>
        </is>
      </c>
      <c r="I566" t="inlineStr">
        <is>
          <t>8</t>
        </is>
      </c>
      <c r="J566">
        <f>O02+K1.B1-X9:2:2</f>
        <v/>
      </c>
      <c r="K566" t="inlineStr">
        <is>
          <t>O02</t>
        </is>
      </c>
      <c r="L566" t="inlineStr">
        <is>
          <t>K1.B1</t>
        </is>
      </c>
      <c r="M566" t="inlineStr">
        <is>
          <t>X9</t>
        </is>
      </c>
      <c r="N566" t="inlineStr">
        <is>
          <t>2:2</t>
        </is>
      </c>
    </row>
    <row r="567">
      <c r="A567" t="n">
        <v>566</v>
      </c>
      <c r="B567" t="inlineStr">
        <is>
          <t>566</t>
        </is>
      </c>
      <c r="C567" t="inlineStr">
        <is>
          <t>BU</t>
        </is>
      </c>
      <c r="D567" t="inlineStr">
        <is>
          <t>BU</t>
        </is>
      </c>
      <c r="E567">
        <f>O02+K1.B1-X9:3:4</f>
        <v/>
      </c>
      <c r="F567" t="inlineStr">
        <is>
          <t>O02</t>
        </is>
      </c>
      <c r="G567" t="inlineStr">
        <is>
          <t>K1.B1</t>
        </is>
      </c>
      <c r="H567" t="inlineStr">
        <is>
          <t>X9</t>
        </is>
      </c>
      <c r="I567" t="inlineStr">
        <is>
          <t>3:4</t>
        </is>
      </c>
      <c r="J567">
        <f>A02+K1.B1-W5(-P2):P2:2</f>
        <v/>
      </c>
      <c r="K567" t="inlineStr">
        <is>
          <t>A02</t>
        </is>
      </c>
      <c r="L567" t="inlineStr">
        <is>
          <t>K1.B1</t>
        </is>
      </c>
      <c r="M567" t="inlineStr">
        <is>
          <t>W5(-P2)</t>
        </is>
      </c>
      <c r="N567" t="inlineStr">
        <is>
          <t>P2:2</t>
        </is>
      </c>
    </row>
    <row r="568">
      <c r="A568" t="n">
        <v>567</v>
      </c>
      <c r="B568" t="inlineStr">
        <is>
          <t>567</t>
        </is>
      </c>
      <c r="C568" t="inlineStr">
        <is>
          <t>GN</t>
        </is>
      </c>
      <c r="D568" t="inlineStr">
        <is>
          <t>GN</t>
        </is>
      </c>
      <c r="E568">
        <f>O02+K1.G1-D2-X6:9</f>
        <v/>
      </c>
      <c r="F568" t="inlineStr">
        <is>
          <t>O02</t>
        </is>
      </c>
      <c r="G568" t="inlineStr">
        <is>
          <t>K1.G1</t>
        </is>
      </c>
      <c r="H568" t="inlineStr">
        <is>
          <t>D2-X6</t>
        </is>
      </c>
      <c r="I568" t="inlineStr">
        <is>
          <t>9</t>
        </is>
      </c>
      <c r="J568">
        <f>O02+K1.B1-X9:3:3</f>
        <v/>
      </c>
      <c r="K568" t="inlineStr">
        <is>
          <t>O02</t>
        </is>
      </c>
      <c r="L568" t="inlineStr">
        <is>
          <t>K1.B1</t>
        </is>
      </c>
      <c r="M568" t="inlineStr">
        <is>
          <t>X9</t>
        </is>
      </c>
      <c r="N568" t="inlineStr">
        <is>
          <t>3:3</t>
        </is>
      </c>
    </row>
    <row r="569">
      <c r="A569" t="n">
        <v>568</v>
      </c>
      <c r="B569" t="inlineStr">
        <is>
          <t>568</t>
        </is>
      </c>
      <c r="C569" t="inlineStr">
        <is>
          <t>BU</t>
        </is>
      </c>
      <c r="D569" t="inlineStr">
        <is>
          <t>BU</t>
        </is>
      </c>
      <c r="E569">
        <f>O02+S1-X1:1</f>
        <v/>
      </c>
      <c r="F569" t="inlineStr">
        <is>
          <t>O02</t>
        </is>
      </c>
      <c r="G569" t="inlineStr">
        <is>
          <t>S1</t>
        </is>
      </c>
      <c r="H569" t="inlineStr">
        <is>
          <t>X1</t>
        </is>
      </c>
      <c r="I569" t="inlineStr">
        <is>
          <t>1</t>
        </is>
      </c>
      <c r="J569">
        <f>O02+S1-H1:1</f>
        <v/>
      </c>
      <c r="K569" t="inlineStr">
        <is>
          <t>O02</t>
        </is>
      </c>
      <c r="L569" t="inlineStr">
        <is>
          <t>S1</t>
        </is>
      </c>
      <c r="M569" t="inlineStr">
        <is>
          <t>H1</t>
        </is>
      </c>
      <c r="N569" t="inlineStr">
        <is>
          <t>1</t>
        </is>
      </c>
    </row>
    <row r="570">
      <c r="A570" t="n">
        <v>569</v>
      </c>
      <c r="B570" t="inlineStr">
        <is>
          <t>569</t>
        </is>
      </c>
      <c r="C570" t="inlineStr">
        <is>
          <t>BU</t>
        </is>
      </c>
      <c r="D570" t="inlineStr">
        <is>
          <t>BU</t>
        </is>
      </c>
      <c r="E570">
        <f>O02+S1-X1:4</f>
        <v/>
      </c>
      <c r="F570" t="inlineStr">
        <is>
          <t>O02</t>
        </is>
      </c>
      <c r="G570" t="inlineStr">
        <is>
          <t>S1</t>
        </is>
      </c>
      <c r="H570" t="inlineStr">
        <is>
          <t>X1</t>
        </is>
      </c>
      <c r="I570" t="inlineStr">
        <is>
          <t>4</t>
        </is>
      </c>
      <c r="J570">
        <f>O02+S1-H1:1</f>
        <v/>
      </c>
      <c r="K570" t="inlineStr">
        <is>
          <t>O02</t>
        </is>
      </c>
      <c r="L570" t="inlineStr">
        <is>
          <t>S1</t>
        </is>
      </c>
      <c r="M570" t="inlineStr">
        <is>
          <t>H1</t>
        </is>
      </c>
      <c r="N570" t="inlineStr">
        <is>
          <t>1</t>
        </is>
      </c>
    </row>
    <row r="571">
      <c r="A571" t="n">
        <v>570</v>
      </c>
      <c r="B571" t="inlineStr">
        <is>
          <t>570</t>
        </is>
      </c>
      <c r="C571" t="inlineStr">
        <is>
          <t>BU</t>
        </is>
      </c>
      <c r="D571" t="inlineStr">
        <is>
          <t>BU</t>
        </is>
      </c>
      <c r="E571">
        <f>O02+S1-X1:1</f>
        <v/>
      </c>
      <c r="F571" t="inlineStr">
        <is>
          <t>O02</t>
        </is>
      </c>
      <c r="G571" t="inlineStr">
        <is>
          <t>S1</t>
        </is>
      </c>
      <c r="H571" t="inlineStr">
        <is>
          <t>X1</t>
        </is>
      </c>
      <c r="I571" t="inlineStr">
        <is>
          <t>1</t>
        </is>
      </c>
      <c r="J571">
        <f>O02+S1-X1:1</f>
        <v/>
      </c>
      <c r="K571" t="inlineStr">
        <is>
          <t>O02</t>
        </is>
      </c>
      <c r="L571" t="inlineStr">
        <is>
          <t>S1</t>
        </is>
      </c>
      <c r="M571" t="inlineStr">
        <is>
          <t>X1</t>
        </is>
      </c>
      <c r="N571" t="inlineStr">
        <is>
          <t>1</t>
        </is>
      </c>
    </row>
    <row r="572">
      <c r="A572" t="n">
        <v>571</v>
      </c>
      <c r="B572" t="inlineStr">
        <is>
          <t>571</t>
        </is>
      </c>
      <c r="C572" t="inlineStr">
        <is>
          <t>WH</t>
        </is>
      </c>
      <c r="D572" t="inlineStr">
        <is>
          <t>WH</t>
        </is>
      </c>
      <c r="E572">
        <f>A02+K1.B1-X20-X20.5M:1</f>
        <v/>
      </c>
      <c r="F572" t="inlineStr">
        <is>
          <t>A02</t>
        </is>
      </c>
      <c r="G572" t="inlineStr">
        <is>
          <t>K1.B1</t>
        </is>
      </c>
      <c r="H572" t="inlineStr">
        <is>
          <t>X20-X20.5M</t>
        </is>
      </c>
      <c r="I572" t="inlineStr">
        <is>
          <t>1</t>
        </is>
      </c>
      <c r="J572">
        <f>O02+S1-X1:1</f>
        <v/>
      </c>
      <c r="K572" t="inlineStr">
        <is>
          <t>O02</t>
        </is>
      </c>
      <c r="L572" t="inlineStr">
        <is>
          <t>S1</t>
        </is>
      </c>
      <c r="M572" t="inlineStr">
        <is>
          <t>X1</t>
        </is>
      </c>
      <c r="N572" t="inlineStr">
        <is>
          <t>1</t>
        </is>
      </c>
    </row>
    <row r="573">
      <c r="A573" t="n">
        <v>572</v>
      </c>
      <c r="B573" t="inlineStr">
        <is>
          <t>572</t>
        </is>
      </c>
      <c r="C573" t="inlineStr">
        <is>
          <t>BN</t>
        </is>
      </c>
      <c r="D573" t="inlineStr">
        <is>
          <t>BN</t>
        </is>
      </c>
      <c r="E573">
        <f>O02+S1-X1:1</f>
        <v/>
      </c>
      <c r="F573" t="inlineStr">
        <is>
          <t>O02</t>
        </is>
      </c>
      <c r="G573" t="inlineStr">
        <is>
          <t>S1</t>
        </is>
      </c>
      <c r="H573" t="inlineStr">
        <is>
          <t>X1</t>
        </is>
      </c>
      <c r="I573" t="inlineStr">
        <is>
          <t>1</t>
        </is>
      </c>
      <c r="J573">
        <f>A02+K1.B1-X20-X20.5M:2</f>
        <v/>
      </c>
      <c r="K573" t="inlineStr">
        <is>
          <t>A02</t>
        </is>
      </c>
      <c r="L573" t="inlineStr">
        <is>
          <t>K1.B1</t>
        </is>
      </c>
      <c r="M573" t="inlineStr">
        <is>
          <t>X20-X20.5M</t>
        </is>
      </c>
      <c r="N573" t="inlineStr">
        <is>
          <t>2</t>
        </is>
      </c>
    </row>
    <row r="574">
      <c r="A574" t="n">
        <v>573</v>
      </c>
      <c r="B574" t="inlineStr">
        <is>
          <t>573</t>
        </is>
      </c>
      <c r="C574" t="inlineStr">
        <is>
          <t>WH</t>
        </is>
      </c>
      <c r="D574" t="inlineStr">
        <is>
          <t>WH</t>
        </is>
      </c>
      <c r="E574">
        <f>O02+K1.G1-D2-X2:.1</f>
        <v/>
      </c>
      <c r="F574" t="inlineStr">
        <is>
          <t>O02</t>
        </is>
      </c>
      <c r="G574" t="inlineStr">
        <is>
          <t>K1.G1</t>
        </is>
      </c>
      <c r="H574" t="inlineStr">
        <is>
          <t>D2-X2</t>
        </is>
      </c>
      <c r="I574" t="inlineStr">
        <is>
          <t>.1</t>
        </is>
      </c>
      <c r="J574">
        <f>A02+K1.B1-X20-X20.5F:1</f>
        <v/>
      </c>
      <c r="K574" t="inlineStr">
        <is>
          <t>A02</t>
        </is>
      </c>
      <c r="L574" t="inlineStr">
        <is>
          <t>K1.B1</t>
        </is>
      </c>
      <c r="M574" t="inlineStr">
        <is>
          <t>X20-X20.5F</t>
        </is>
      </c>
      <c r="N574" t="inlineStr">
        <is>
          <t>1</t>
        </is>
      </c>
    </row>
    <row r="575">
      <c r="A575" t="n">
        <v>574</v>
      </c>
      <c r="B575" t="inlineStr">
        <is>
          <t>574</t>
        </is>
      </c>
      <c r="C575" t="inlineStr">
        <is>
          <t>BN</t>
        </is>
      </c>
      <c r="D575" t="inlineStr">
        <is>
          <t>BN</t>
        </is>
      </c>
      <c r="E575">
        <f>O02+K1.G1-D2-X2:.2</f>
        <v/>
      </c>
      <c r="F575" t="inlineStr">
        <is>
          <t>O02</t>
        </is>
      </c>
      <c r="G575" t="inlineStr">
        <is>
          <t>K1.G1</t>
        </is>
      </c>
      <c r="H575" t="inlineStr">
        <is>
          <t>D2-X2</t>
        </is>
      </c>
      <c r="I575" t="inlineStr">
        <is>
          <t>.2</t>
        </is>
      </c>
      <c r="J575">
        <f>A02+K1.B1-X20-X20.5F:2</f>
        <v/>
      </c>
      <c r="K575" t="inlineStr">
        <is>
          <t>A02</t>
        </is>
      </c>
      <c r="L575" t="inlineStr">
        <is>
          <t>K1.B1</t>
        </is>
      </c>
      <c r="M575" t="inlineStr">
        <is>
          <t>X20-X20.5F</t>
        </is>
      </c>
      <c r="N575" t="inlineStr">
        <is>
          <t>2</t>
        </is>
      </c>
    </row>
    <row r="576">
      <c r="A576" t="n">
        <v>575</v>
      </c>
      <c r="B576" t="inlineStr">
        <is>
          <t>575</t>
        </is>
      </c>
      <c r="C576" t="inlineStr">
        <is>
          <t>BU</t>
        </is>
      </c>
      <c r="D576" t="inlineStr">
        <is>
          <t>BU</t>
        </is>
      </c>
      <c r="E576">
        <f>O02+S1-X1:4</f>
        <v/>
      </c>
      <c r="F576" t="inlineStr">
        <is>
          <t>O02</t>
        </is>
      </c>
      <c r="G576" t="inlineStr">
        <is>
          <t>S1</t>
        </is>
      </c>
      <c r="H576" t="inlineStr">
        <is>
          <t>X1</t>
        </is>
      </c>
      <c r="I576" t="inlineStr">
        <is>
          <t>4</t>
        </is>
      </c>
      <c r="J576">
        <f>O02+S1-X1:4</f>
        <v/>
      </c>
      <c r="K576" t="inlineStr">
        <is>
          <t>O02</t>
        </is>
      </c>
      <c r="L576" t="inlineStr">
        <is>
          <t>S1</t>
        </is>
      </c>
      <c r="M576" t="inlineStr">
        <is>
          <t>X1</t>
        </is>
      </c>
      <c r="N576" t="inlineStr">
        <is>
          <t>4</t>
        </is>
      </c>
    </row>
    <row r="577">
      <c r="A577" t="n">
        <v>576</v>
      </c>
      <c r="B577" t="inlineStr">
        <is>
          <t>576</t>
        </is>
      </c>
      <c r="C577" t="inlineStr">
        <is>
          <t>GY</t>
        </is>
      </c>
      <c r="D577" t="inlineStr">
        <is>
          <t>GY</t>
        </is>
      </c>
      <c r="E577">
        <f>A02+K1.B1-X20-X20.5M:3</f>
        <v/>
      </c>
      <c r="F577" t="inlineStr">
        <is>
          <t>A02</t>
        </is>
      </c>
      <c r="G577" t="inlineStr">
        <is>
          <t>K1.B1</t>
        </is>
      </c>
      <c r="H577" t="inlineStr">
        <is>
          <t>X20-X20.5M</t>
        </is>
      </c>
      <c r="I577" t="inlineStr">
        <is>
          <t>3</t>
        </is>
      </c>
      <c r="J577">
        <f>O02+S1-X1:4</f>
        <v/>
      </c>
      <c r="K577" t="inlineStr">
        <is>
          <t>O02</t>
        </is>
      </c>
      <c r="L577" t="inlineStr">
        <is>
          <t>S1</t>
        </is>
      </c>
      <c r="M577" t="inlineStr">
        <is>
          <t>X1</t>
        </is>
      </c>
      <c r="N577" t="inlineStr">
        <is>
          <t>4</t>
        </is>
      </c>
    </row>
    <row r="578">
      <c r="A578" t="n">
        <v>577</v>
      </c>
      <c r="B578" t="inlineStr">
        <is>
          <t>577</t>
        </is>
      </c>
      <c r="C578" t="inlineStr">
        <is>
          <t>PK</t>
        </is>
      </c>
      <c r="D578" t="inlineStr">
        <is>
          <t>PK</t>
        </is>
      </c>
      <c r="E578">
        <f>O02+S1-X1:4</f>
        <v/>
      </c>
      <c r="F578" t="inlineStr">
        <is>
          <t>O02</t>
        </is>
      </c>
      <c r="G578" t="inlineStr">
        <is>
          <t>S1</t>
        </is>
      </c>
      <c r="H578" t="inlineStr">
        <is>
          <t>X1</t>
        </is>
      </c>
      <c r="I578" t="inlineStr">
        <is>
          <t>4</t>
        </is>
      </c>
      <c r="J578">
        <f>A02+K1.B1-X20-X20.5M:4</f>
        <v/>
      </c>
      <c r="K578" t="inlineStr">
        <is>
          <t>A02</t>
        </is>
      </c>
      <c r="L578" t="inlineStr">
        <is>
          <t>K1.B1</t>
        </is>
      </c>
      <c r="M578" t="inlineStr">
        <is>
          <t>X20-X20.5M</t>
        </is>
      </c>
      <c r="N578" t="inlineStr">
        <is>
          <t>4</t>
        </is>
      </c>
    </row>
    <row r="579">
      <c r="A579" t="n">
        <v>578</v>
      </c>
      <c r="B579" t="inlineStr">
        <is>
          <t>578</t>
        </is>
      </c>
      <c r="C579" t="inlineStr">
        <is>
          <t>GY</t>
        </is>
      </c>
      <c r="D579" t="inlineStr">
        <is>
          <t>GY</t>
        </is>
      </c>
      <c r="E579">
        <f>O02+K1.G1-D2-X2:.6</f>
        <v/>
      </c>
      <c r="F579" t="inlineStr">
        <is>
          <t>O02</t>
        </is>
      </c>
      <c r="G579" t="inlineStr">
        <is>
          <t>K1.G1</t>
        </is>
      </c>
      <c r="H579" t="inlineStr">
        <is>
          <t>D2-X2</t>
        </is>
      </c>
      <c r="I579" t="inlineStr">
        <is>
          <t>.6</t>
        </is>
      </c>
      <c r="J579">
        <f>A02+K1.B1-X20-X20.5F:3</f>
        <v/>
      </c>
      <c r="K579" t="inlineStr">
        <is>
          <t>A02</t>
        </is>
      </c>
      <c r="L579" t="inlineStr">
        <is>
          <t>K1.B1</t>
        </is>
      </c>
      <c r="M579" t="inlineStr">
        <is>
          <t>X20-X20.5F</t>
        </is>
      </c>
      <c r="N579" t="inlineStr">
        <is>
          <t>3</t>
        </is>
      </c>
    </row>
    <row r="580">
      <c r="A580" t="n">
        <v>579</v>
      </c>
      <c r="B580" t="inlineStr">
        <is>
          <t>579</t>
        </is>
      </c>
      <c r="C580" t="inlineStr">
        <is>
          <t>PK</t>
        </is>
      </c>
      <c r="D580" t="inlineStr">
        <is>
          <t>PK</t>
        </is>
      </c>
      <c r="E580">
        <f>O02+K1.G1-D2-X2:.7</f>
        <v/>
      </c>
      <c r="F580" t="inlineStr">
        <is>
          <t>O02</t>
        </is>
      </c>
      <c r="G580" t="inlineStr">
        <is>
          <t>K1.G1</t>
        </is>
      </c>
      <c r="H580" t="inlineStr">
        <is>
          <t>D2-X2</t>
        </is>
      </c>
      <c r="I580" t="inlineStr">
        <is>
          <t>.7</t>
        </is>
      </c>
      <c r="J580">
        <f>A02+K1.B1-X20-X20.5F:4</f>
        <v/>
      </c>
      <c r="K580" t="inlineStr">
        <is>
          <t>A02</t>
        </is>
      </c>
      <c r="L580" t="inlineStr">
        <is>
          <t>K1.B1</t>
        </is>
      </c>
      <c r="M580" t="inlineStr">
        <is>
          <t>X20-X20.5F</t>
        </is>
      </c>
      <c r="N580" t="inlineStr">
        <is>
          <t>4</t>
        </is>
      </c>
    </row>
    <row r="581">
      <c r="A581" t="n">
        <v>580</v>
      </c>
      <c r="B581" t="inlineStr">
        <is>
          <t>580</t>
        </is>
      </c>
      <c r="C581" t="inlineStr">
        <is>
          <t>BU</t>
        </is>
      </c>
      <c r="D581" t="inlineStr">
        <is>
          <t>BU</t>
        </is>
      </c>
      <c r="E581">
        <f>O02+S1-H1:2</f>
        <v/>
      </c>
      <c r="F581" t="inlineStr">
        <is>
          <t>O02</t>
        </is>
      </c>
      <c r="G581" t="inlineStr">
        <is>
          <t>S1</t>
        </is>
      </c>
      <c r="H581" t="inlineStr">
        <is>
          <t>H1</t>
        </is>
      </c>
      <c r="I581" t="inlineStr">
        <is>
          <t>2</t>
        </is>
      </c>
      <c r="J581">
        <f>O02+S1-X1:3</f>
        <v/>
      </c>
      <c r="K581" t="inlineStr">
        <is>
          <t>O02</t>
        </is>
      </c>
      <c r="L581" t="inlineStr">
        <is>
          <t>S1</t>
        </is>
      </c>
      <c r="M581" t="inlineStr">
        <is>
          <t>X1</t>
        </is>
      </c>
      <c r="N581" t="inlineStr">
        <is>
          <t>3</t>
        </is>
      </c>
    </row>
    <row r="582">
      <c r="A582" t="n">
        <v>581</v>
      </c>
      <c r="B582" t="inlineStr">
        <is>
          <t>581</t>
        </is>
      </c>
      <c r="C582" t="inlineStr">
        <is>
          <t>BU</t>
        </is>
      </c>
      <c r="D582" t="inlineStr">
        <is>
          <t>BU</t>
        </is>
      </c>
      <c r="E582">
        <f>O02+S1-H1:2</f>
        <v/>
      </c>
      <c r="F582" t="inlineStr">
        <is>
          <t>O02</t>
        </is>
      </c>
      <c r="G582" t="inlineStr">
        <is>
          <t>S1</t>
        </is>
      </c>
      <c r="H582" t="inlineStr">
        <is>
          <t>H1</t>
        </is>
      </c>
      <c r="I582" t="inlineStr">
        <is>
          <t>2</t>
        </is>
      </c>
      <c r="J582">
        <f>O02+S1-X1:2</f>
        <v/>
      </c>
      <c r="K582" t="inlineStr">
        <is>
          <t>O02</t>
        </is>
      </c>
      <c r="L582" t="inlineStr">
        <is>
          <t>S1</t>
        </is>
      </c>
      <c r="M582" t="inlineStr">
        <is>
          <t>X1</t>
        </is>
      </c>
      <c r="N582" t="inlineStr">
        <is>
          <t>2</t>
        </is>
      </c>
    </row>
    <row r="583">
      <c r="A583" t="n">
        <v>582</v>
      </c>
      <c r="B583" t="inlineStr">
        <is>
          <t>582</t>
        </is>
      </c>
      <c r="C583" t="inlineStr">
        <is>
          <t>BU</t>
        </is>
      </c>
      <c r="D583" t="inlineStr">
        <is>
          <t>BU</t>
        </is>
      </c>
      <c r="E583">
        <f>O02+S1-X1:3</f>
        <v/>
      </c>
      <c r="F583" t="inlineStr">
        <is>
          <t>O02</t>
        </is>
      </c>
      <c r="G583" t="inlineStr">
        <is>
          <t>S1</t>
        </is>
      </c>
      <c r="H583" t="inlineStr">
        <is>
          <t>X1</t>
        </is>
      </c>
      <c r="I583" t="inlineStr">
        <is>
          <t>3</t>
        </is>
      </c>
      <c r="J583">
        <f>O02+S1-X1:3</f>
        <v/>
      </c>
      <c r="K583" t="inlineStr">
        <is>
          <t>O02</t>
        </is>
      </c>
      <c r="L583" t="inlineStr">
        <is>
          <t>S1</t>
        </is>
      </c>
      <c r="M583" t="inlineStr">
        <is>
          <t>X1</t>
        </is>
      </c>
      <c r="N583" t="inlineStr">
        <is>
          <t>3</t>
        </is>
      </c>
    </row>
    <row r="584">
      <c r="A584" t="n">
        <v>583</v>
      </c>
      <c r="B584" t="inlineStr">
        <is>
          <t>583</t>
        </is>
      </c>
      <c r="C584" t="inlineStr">
        <is>
          <t>GN</t>
        </is>
      </c>
      <c r="D584" t="inlineStr">
        <is>
          <t>GN</t>
        </is>
      </c>
      <c r="E584">
        <f>A02+K1.B1-X20-X20.5M:5</f>
        <v/>
      </c>
      <c r="F584" t="inlineStr">
        <is>
          <t>A02</t>
        </is>
      </c>
      <c r="G584" t="inlineStr">
        <is>
          <t>K1.B1</t>
        </is>
      </c>
      <c r="H584" t="inlineStr">
        <is>
          <t>X20-X20.5M</t>
        </is>
      </c>
      <c r="I584" t="inlineStr">
        <is>
          <t>5</t>
        </is>
      </c>
      <c r="J584">
        <f>O02+S1-X1:3</f>
        <v/>
      </c>
      <c r="K584" t="inlineStr">
        <is>
          <t>O02</t>
        </is>
      </c>
      <c r="L584" t="inlineStr">
        <is>
          <t>S1</t>
        </is>
      </c>
      <c r="M584" t="inlineStr">
        <is>
          <t>X1</t>
        </is>
      </c>
      <c r="N584" t="inlineStr">
        <is>
          <t>3</t>
        </is>
      </c>
    </row>
    <row r="585">
      <c r="A585" t="n">
        <v>584</v>
      </c>
      <c r="B585" t="inlineStr">
        <is>
          <t>584</t>
        </is>
      </c>
      <c r="C585" t="inlineStr">
        <is>
          <t>YE</t>
        </is>
      </c>
      <c r="D585" t="inlineStr">
        <is>
          <t>YE</t>
        </is>
      </c>
      <c r="E585">
        <f>O02+S1-X1:3</f>
        <v/>
      </c>
      <c r="F585" t="inlineStr">
        <is>
          <t>O02</t>
        </is>
      </c>
      <c r="G585" t="inlineStr">
        <is>
          <t>S1</t>
        </is>
      </c>
      <c r="H585" t="inlineStr">
        <is>
          <t>X1</t>
        </is>
      </c>
      <c r="I585" t="inlineStr">
        <is>
          <t>3</t>
        </is>
      </c>
      <c r="J585">
        <f>A02+K1.B1-X20-X20.5M:6</f>
        <v/>
      </c>
      <c r="K585" t="inlineStr">
        <is>
          <t>A02</t>
        </is>
      </c>
      <c r="L585" t="inlineStr">
        <is>
          <t>K1.B1</t>
        </is>
      </c>
      <c r="M585" t="inlineStr">
        <is>
          <t>X20-X20.5M</t>
        </is>
      </c>
      <c r="N585" t="inlineStr">
        <is>
          <t>6</t>
        </is>
      </c>
    </row>
    <row r="586">
      <c r="A586" t="n">
        <v>585</v>
      </c>
      <c r="B586" t="inlineStr">
        <is>
          <t>585</t>
        </is>
      </c>
      <c r="C586" t="inlineStr">
        <is>
          <t>GN</t>
        </is>
      </c>
      <c r="D586" t="inlineStr">
        <is>
          <t>GN</t>
        </is>
      </c>
      <c r="E586">
        <f>O02+K1.G1-D2-X2:.4</f>
        <v/>
      </c>
      <c r="F586" t="inlineStr">
        <is>
          <t>O02</t>
        </is>
      </c>
      <c r="G586" t="inlineStr">
        <is>
          <t>K1.G1</t>
        </is>
      </c>
      <c r="H586" t="inlineStr">
        <is>
          <t>D2-X2</t>
        </is>
      </c>
      <c r="I586" t="inlineStr">
        <is>
          <t>.4</t>
        </is>
      </c>
      <c r="J586">
        <f>A02+K1.B1-X20-X20.5F:5</f>
        <v/>
      </c>
      <c r="K586" t="inlineStr">
        <is>
          <t>A02</t>
        </is>
      </c>
      <c r="L586" t="inlineStr">
        <is>
          <t>K1.B1</t>
        </is>
      </c>
      <c r="M586" t="inlineStr">
        <is>
          <t>X20-X20.5F</t>
        </is>
      </c>
      <c r="N586" t="inlineStr">
        <is>
          <t>5</t>
        </is>
      </c>
    </row>
    <row r="587">
      <c r="A587" t="n">
        <v>586</v>
      </c>
      <c r="B587" t="inlineStr">
        <is>
          <t>586</t>
        </is>
      </c>
      <c r="C587" t="inlineStr">
        <is>
          <t>YE</t>
        </is>
      </c>
      <c r="D587" t="inlineStr">
        <is>
          <t>YE</t>
        </is>
      </c>
      <c r="E587">
        <f>O02+K1.G1-D2-X2:.5</f>
        <v/>
      </c>
      <c r="F587" t="inlineStr">
        <is>
          <t>O02</t>
        </is>
      </c>
      <c r="G587" t="inlineStr">
        <is>
          <t>K1.G1</t>
        </is>
      </c>
      <c r="H587" t="inlineStr">
        <is>
          <t>D2-X2</t>
        </is>
      </c>
      <c r="I587" t="inlineStr">
        <is>
          <t>.5</t>
        </is>
      </c>
      <c r="J587">
        <f>A02+K1.B1-X20-X20.5F:6</f>
        <v/>
      </c>
      <c r="K587" t="inlineStr">
        <is>
          <t>A02</t>
        </is>
      </c>
      <c r="L587" t="inlineStr">
        <is>
          <t>K1.B1</t>
        </is>
      </c>
      <c r="M587" t="inlineStr">
        <is>
          <t>X20-X20.5F</t>
        </is>
      </c>
      <c r="N587" t="inlineStr">
        <is>
          <t>6</t>
        </is>
      </c>
    </row>
    <row r="588">
      <c r="A588" t="n">
        <v>587</v>
      </c>
      <c r="B588" t="inlineStr">
        <is>
          <t>587</t>
        </is>
      </c>
      <c r="C588" t="inlineStr">
        <is>
          <t>BU</t>
        </is>
      </c>
      <c r="D588" t="inlineStr">
        <is>
          <t>BU</t>
        </is>
      </c>
      <c r="E588">
        <f>O02+S1-X1:2</f>
        <v/>
      </c>
      <c r="F588" t="inlineStr">
        <is>
          <t>O02</t>
        </is>
      </c>
      <c r="G588" t="inlineStr">
        <is>
          <t>S1</t>
        </is>
      </c>
      <c r="H588" t="inlineStr">
        <is>
          <t>X1</t>
        </is>
      </c>
      <c r="I588" t="inlineStr">
        <is>
          <t>2</t>
        </is>
      </c>
      <c r="J588">
        <f>O02+S1-X1:2</f>
        <v/>
      </c>
      <c r="K588" t="inlineStr">
        <is>
          <t>O02</t>
        </is>
      </c>
      <c r="L588" t="inlineStr">
        <is>
          <t>S1</t>
        </is>
      </c>
      <c r="M588" t="inlineStr">
        <is>
          <t>X1</t>
        </is>
      </c>
      <c r="N588" t="inlineStr">
        <is>
          <t>2</t>
        </is>
      </c>
    </row>
    <row r="589">
      <c r="A589" t="n">
        <v>588</v>
      </c>
      <c r="B589" t="inlineStr">
        <is>
          <t>588</t>
        </is>
      </c>
      <c r="C589" t="inlineStr">
        <is>
          <t>RD</t>
        </is>
      </c>
      <c r="D589" t="inlineStr">
        <is>
          <t>RD</t>
        </is>
      </c>
      <c r="E589">
        <f>A02+K1.B1-X20-X20.5M:7</f>
        <v/>
      </c>
      <c r="F589" t="inlineStr">
        <is>
          <t>A02</t>
        </is>
      </c>
      <c r="G589" t="inlineStr">
        <is>
          <t>K1.B1</t>
        </is>
      </c>
      <c r="H589" t="inlineStr">
        <is>
          <t>X20-X20.5M</t>
        </is>
      </c>
      <c r="I589" t="inlineStr">
        <is>
          <t>7</t>
        </is>
      </c>
      <c r="J589">
        <f>O02+S1-X1:2</f>
        <v/>
      </c>
      <c r="K589" t="inlineStr">
        <is>
          <t>O02</t>
        </is>
      </c>
      <c r="L589" t="inlineStr">
        <is>
          <t>S1</t>
        </is>
      </c>
      <c r="M589" t="inlineStr">
        <is>
          <t>X1</t>
        </is>
      </c>
      <c r="N589" t="inlineStr">
        <is>
          <t>2</t>
        </is>
      </c>
    </row>
    <row r="590">
      <c r="A590" t="n">
        <v>589</v>
      </c>
      <c r="B590" t="inlineStr">
        <is>
          <t>589</t>
        </is>
      </c>
      <c r="C590" t="inlineStr">
        <is>
          <t>BU</t>
        </is>
      </c>
      <c r="D590" t="inlineStr">
        <is>
          <t>BU</t>
        </is>
      </c>
      <c r="E590">
        <f>O02+S1-X1:2</f>
        <v/>
      </c>
      <c r="F590" t="inlineStr">
        <is>
          <t>O02</t>
        </is>
      </c>
      <c r="G590" t="inlineStr">
        <is>
          <t>S1</t>
        </is>
      </c>
      <c r="H590" t="inlineStr">
        <is>
          <t>X1</t>
        </is>
      </c>
      <c r="I590" t="inlineStr">
        <is>
          <t>2</t>
        </is>
      </c>
      <c r="J590">
        <f>A02+K1.B1-X20-X20.5M:8</f>
        <v/>
      </c>
      <c r="K590" t="inlineStr">
        <is>
          <t>A02</t>
        </is>
      </c>
      <c r="L590" t="inlineStr">
        <is>
          <t>K1.B1</t>
        </is>
      </c>
      <c r="M590" t="inlineStr">
        <is>
          <t>X20-X20.5M</t>
        </is>
      </c>
      <c r="N590" t="inlineStr">
        <is>
          <t>8</t>
        </is>
      </c>
    </row>
    <row r="591">
      <c r="A591" t="n">
        <v>590</v>
      </c>
      <c r="B591" t="inlineStr">
        <is>
          <t>590</t>
        </is>
      </c>
      <c r="C591" t="inlineStr">
        <is>
          <t>RD</t>
        </is>
      </c>
      <c r="D591" t="inlineStr">
        <is>
          <t>RD</t>
        </is>
      </c>
      <c r="E591">
        <f>O02+K1.G1-D2-X2:.8</f>
        <v/>
      </c>
      <c r="F591" t="inlineStr">
        <is>
          <t>O02</t>
        </is>
      </c>
      <c r="G591" t="inlineStr">
        <is>
          <t>K1.G1</t>
        </is>
      </c>
      <c r="H591" t="inlineStr">
        <is>
          <t>D2-X2</t>
        </is>
      </c>
      <c r="I591" t="inlineStr">
        <is>
          <t>.8</t>
        </is>
      </c>
      <c r="J591">
        <f>A02+K1.B1-X20-X20.5F:7</f>
        <v/>
      </c>
      <c r="K591" t="inlineStr">
        <is>
          <t>A02</t>
        </is>
      </c>
      <c r="L591" t="inlineStr">
        <is>
          <t>K1.B1</t>
        </is>
      </c>
      <c r="M591" t="inlineStr">
        <is>
          <t>X20-X20.5F</t>
        </is>
      </c>
      <c r="N591" t="inlineStr">
        <is>
          <t>7</t>
        </is>
      </c>
    </row>
    <row r="592">
      <c r="A592" t="n">
        <v>591</v>
      </c>
      <c r="B592" t="inlineStr">
        <is>
          <t>591</t>
        </is>
      </c>
      <c r="C592" t="inlineStr">
        <is>
          <t>BU</t>
        </is>
      </c>
      <c r="D592" t="inlineStr">
        <is>
          <t>BU</t>
        </is>
      </c>
      <c r="E592">
        <f>O02+K1.G1-D2-X2:.9</f>
        <v/>
      </c>
      <c r="F592" t="inlineStr">
        <is>
          <t>O02</t>
        </is>
      </c>
      <c r="G592" t="inlineStr">
        <is>
          <t>K1.G1</t>
        </is>
      </c>
      <c r="H592" t="inlineStr">
        <is>
          <t>D2-X2</t>
        </is>
      </c>
      <c r="I592" t="inlineStr">
        <is>
          <t>.9</t>
        </is>
      </c>
      <c r="J592">
        <f>A02+K1.B1-X20-X20.5F:8</f>
        <v/>
      </c>
      <c r="K592" t="inlineStr">
        <is>
          <t>A02</t>
        </is>
      </c>
      <c r="L592" t="inlineStr">
        <is>
          <t>K1.B1</t>
        </is>
      </c>
      <c r="M592" t="inlineStr">
        <is>
          <t>X20-X20.5F</t>
        </is>
      </c>
      <c r="N592" t="inlineStr">
        <is>
          <t>8</t>
        </is>
      </c>
    </row>
    <row r="593">
      <c r="A593" t="n">
        <v>592</v>
      </c>
      <c r="B593" t="inlineStr">
        <is>
          <t>592</t>
        </is>
      </c>
      <c r="C593" t="inlineStr">
        <is>
          <t>BU</t>
        </is>
      </c>
      <c r="D593" t="inlineStr">
        <is>
          <t>BU</t>
        </is>
      </c>
      <c r="E593">
        <f>O02+K1.B1-X9:4:5</f>
        <v/>
      </c>
      <c r="F593" t="inlineStr">
        <is>
          <t>O02</t>
        </is>
      </c>
      <c r="G593" t="inlineStr">
        <is>
          <t>K1.B1</t>
        </is>
      </c>
      <c r="H593" t="inlineStr">
        <is>
          <t>X9</t>
        </is>
      </c>
      <c r="I593" t="inlineStr">
        <is>
          <t>4:5</t>
        </is>
      </c>
      <c r="J593">
        <f>A02+K1.B1-W5(-P2):P2:2</f>
        <v/>
      </c>
      <c r="K593" t="inlineStr">
        <is>
          <t>A02</t>
        </is>
      </c>
      <c r="L593" t="inlineStr">
        <is>
          <t>K1.B1</t>
        </is>
      </c>
      <c r="M593" t="inlineStr">
        <is>
          <t>W5(-P2)</t>
        </is>
      </c>
      <c r="N593" t="inlineStr">
        <is>
          <t>P2:2</t>
        </is>
      </c>
    </row>
    <row r="594">
      <c r="A594" t="n">
        <v>593</v>
      </c>
      <c r="B594" t="inlineStr">
        <is>
          <t>593</t>
        </is>
      </c>
      <c r="C594" t="inlineStr">
        <is>
          <t>WH</t>
        </is>
      </c>
      <c r="D594" t="inlineStr">
        <is>
          <t>WH</t>
        </is>
      </c>
      <c r="E594">
        <f>O02+K1.G1-D2-X5:1</f>
        <v/>
      </c>
      <c r="F594" t="inlineStr">
        <is>
          <t>O02</t>
        </is>
      </c>
      <c r="G594" t="inlineStr">
        <is>
          <t>K1.G1</t>
        </is>
      </c>
      <c r="H594" t="inlineStr">
        <is>
          <t>D2-X5</t>
        </is>
      </c>
      <c r="I594" t="inlineStr">
        <is>
          <t>1</t>
        </is>
      </c>
      <c r="J594">
        <f>O02+K1.B1-X9:4:2</f>
        <v/>
      </c>
      <c r="K594" t="inlineStr">
        <is>
          <t>O02</t>
        </is>
      </c>
      <c r="L594" t="inlineStr">
        <is>
          <t>K1.B1</t>
        </is>
      </c>
      <c r="M594" t="inlineStr">
        <is>
          <t>X9</t>
        </is>
      </c>
      <c r="N594" t="inlineStr">
        <is>
          <t>4:2</t>
        </is>
      </c>
    </row>
    <row r="595">
      <c r="A595" t="n">
        <v>594</v>
      </c>
      <c r="B595" t="inlineStr">
        <is>
          <t>594</t>
        </is>
      </c>
      <c r="C595" t="inlineStr">
        <is>
          <t>BN</t>
        </is>
      </c>
      <c r="D595" t="inlineStr">
        <is>
          <t>BN</t>
        </is>
      </c>
      <c r="E595">
        <f>O02+K1.B1-X9:4:2</f>
        <v/>
      </c>
      <c r="F595" t="inlineStr">
        <is>
          <t>O02</t>
        </is>
      </c>
      <c r="G595" t="inlineStr">
        <is>
          <t>K1.B1</t>
        </is>
      </c>
      <c r="H595" t="inlineStr">
        <is>
          <t>X9</t>
        </is>
      </c>
      <c r="I595" t="inlineStr">
        <is>
          <t>4:2</t>
        </is>
      </c>
      <c r="J595">
        <f>O02+K1.G1-D2-X5:2</f>
        <v/>
      </c>
      <c r="K595" t="inlineStr">
        <is>
          <t>O02</t>
        </is>
      </c>
      <c r="L595" t="inlineStr">
        <is>
          <t>K1.G1</t>
        </is>
      </c>
      <c r="M595" t="inlineStr">
        <is>
          <t>D2-X5</t>
        </is>
      </c>
      <c r="N595" t="inlineStr">
        <is>
          <t>2</t>
        </is>
      </c>
    </row>
    <row r="596">
      <c r="A596" t="n">
        <v>595</v>
      </c>
      <c r="B596" t="inlineStr">
        <is>
          <t>595</t>
        </is>
      </c>
      <c r="C596" t="inlineStr">
        <is>
          <t>BU</t>
        </is>
      </c>
      <c r="D596" t="inlineStr">
        <is>
          <t>BU</t>
        </is>
      </c>
      <c r="E596">
        <f>O02+K1.B1-X9:5:4</f>
        <v/>
      </c>
      <c r="F596" t="inlineStr">
        <is>
          <t>O02</t>
        </is>
      </c>
      <c r="G596" t="inlineStr">
        <is>
          <t>K1.B1</t>
        </is>
      </c>
      <c r="H596" t="inlineStr">
        <is>
          <t>X9</t>
        </is>
      </c>
      <c r="I596" t="inlineStr">
        <is>
          <t>5:4</t>
        </is>
      </c>
      <c r="J596">
        <f>A02+K1.B1-W5(-P1):P1:2</f>
        <v/>
      </c>
      <c r="K596" t="inlineStr">
        <is>
          <t>A02</t>
        </is>
      </c>
      <c r="L596" t="inlineStr">
        <is>
          <t>K1.B1</t>
        </is>
      </c>
      <c r="M596" t="inlineStr">
        <is>
          <t>W5(-P1)</t>
        </is>
      </c>
      <c r="N596" t="inlineStr">
        <is>
          <t>P1:2</t>
        </is>
      </c>
    </row>
    <row r="597">
      <c r="A597" t="n">
        <v>596</v>
      </c>
      <c r="B597" t="inlineStr">
        <is>
          <t>596</t>
        </is>
      </c>
      <c r="C597" t="inlineStr">
        <is>
          <t>YE</t>
        </is>
      </c>
      <c r="D597" t="inlineStr">
        <is>
          <t>YE</t>
        </is>
      </c>
      <c r="E597">
        <f>O02+K1.G1-D2-X5:4</f>
        <v/>
      </c>
      <c r="F597" t="inlineStr">
        <is>
          <t>O02</t>
        </is>
      </c>
      <c r="G597" t="inlineStr">
        <is>
          <t>K1.G1</t>
        </is>
      </c>
      <c r="H597" t="inlineStr">
        <is>
          <t>D2-X5</t>
        </is>
      </c>
      <c r="I597" t="inlineStr">
        <is>
          <t>4</t>
        </is>
      </c>
      <c r="J597">
        <f>O02+K1.B1-X9:5:3</f>
        <v/>
      </c>
      <c r="K597" t="inlineStr">
        <is>
          <t>O02</t>
        </is>
      </c>
      <c r="L597" t="inlineStr">
        <is>
          <t>K1.B1</t>
        </is>
      </c>
      <c r="M597" t="inlineStr">
        <is>
          <t>X9</t>
        </is>
      </c>
      <c r="N597" t="inlineStr">
        <is>
          <t>5:3</t>
        </is>
      </c>
    </row>
    <row r="598">
      <c r="A598" t="n">
        <v>597</v>
      </c>
      <c r="B598" t="inlineStr">
        <is>
          <t>597</t>
        </is>
      </c>
      <c r="C598" t="inlineStr">
        <is>
          <t>GN</t>
        </is>
      </c>
      <c r="D598" t="inlineStr">
        <is>
          <t>GN</t>
        </is>
      </c>
      <c r="E598">
        <f>O02+K1.B1-X9:5:3</f>
        <v/>
      </c>
      <c r="F598" t="inlineStr">
        <is>
          <t>O02</t>
        </is>
      </c>
      <c r="G598" t="inlineStr">
        <is>
          <t>K1.B1</t>
        </is>
      </c>
      <c r="H598" t="inlineStr">
        <is>
          <t>X9</t>
        </is>
      </c>
      <c r="I598" t="inlineStr">
        <is>
          <t>5:3</t>
        </is>
      </c>
      <c r="J598">
        <f>O02+K1.G1-D2-X5:5</f>
        <v/>
      </c>
      <c r="K598" t="inlineStr">
        <is>
          <t>O02</t>
        </is>
      </c>
      <c r="L598" t="inlineStr">
        <is>
          <t>K1.G1</t>
        </is>
      </c>
      <c r="M598" t="inlineStr">
        <is>
          <t>D2-X5</t>
        </is>
      </c>
      <c r="N598" t="inlineStr">
        <is>
          <t>5</t>
        </is>
      </c>
    </row>
    <row r="599">
      <c r="A599" t="n">
        <v>598</v>
      </c>
      <c r="B599" t="inlineStr">
        <is>
          <t>598</t>
        </is>
      </c>
      <c r="C599" t="inlineStr">
        <is>
          <t>nan</t>
        </is>
      </c>
      <c r="D599" t="inlineStr">
        <is>
          <t>nan</t>
        </is>
      </c>
      <c r="E599">
        <f>O02+K1.H1-A20-X4:CASE</f>
        <v/>
      </c>
      <c r="F599" t="inlineStr">
        <is>
          <t>O02</t>
        </is>
      </c>
      <c r="G599" t="inlineStr">
        <is>
          <t>K1.H1</t>
        </is>
      </c>
      <c r="H599" t="inlineStr">
        <is>
          <t>A20-X4</t>
        </is>
      </c>
      <c r="I599" t="inlineStr">
        <is>
          <t>CASE</t>
        </is>
      </c>
      <c r="J599">
        <f>O02+K1-W312</f>
        <v/>
      </c>
      <c r="K599" t="inlineStr">
        <is>
          <t>O02</t>
        </is>
      </c>
      <c r="L599" t="inlineStr">
        <is>
          <t>K1</t>
        </is>
      </c>
      <c r="M599" t="inlineStr">
        <is>
          <t>W312</t>
        </is>
      </c>
      <c r="N599" t="inlineStr"/>
    </row>
    <row r="600">
      <c r="A600" t="n">
        <v>599</v>
      </c>
      <c r="B600" t="inlineStr">
        <is>
          <t>599</t>
        </is>
      </c>
      <c r="C600" t="inlineStr">
        <is>
          <t>nan</t>
        </is>
      </c>
      <c r="D600" t="inlineStr">
        <is>
          <t>nan</t>
        </is>
      </c>
      <c r="E600">
        <f>O02+K1.G1-D2:X4.CASE</f>
        <v/>
      </c>
      <c r="F600" t="inlineStr">
        <is>
          <t>O02</t>
        </is>
      </c>
      <c r="G600" t="inlineStr">
        <is>
          <t>K1.G1</t>
        </is>
      </c>
      <c r="H600" t="inlineStr">
        <is>
          <t>D2</t>
        </is>
      </c>
      <c r="I600" t="inlineStr">
        <is>
          <t>X4.CASE</t>
        </is>
      </c>
      <c r="J600">
        <f>O02+K1-W312</f>
        <v/>
      </c>
      <c r="K600" t="inlineStr">
        <is>
          <t>O02</t>
        </is>
      </c>
      <c r="L600" t="inlineStr">
        <is>
          <t>K1</t>
        </is>
      </c>
      <c r="M600" t="inlineStr">
        <is>
          <t>W312</t>
        </is>
      </c>
      <c r="N600" t="inlineStr"/>
    </row>
    <row r="601">
      <c r="A601" t="n">
        <v>600</v>
      </c>
      <c r="B601" t="inlineStr">
        <is>
          <t>600</t>
        </is>
      </c>
      <c r="C601" t="inlineStr">
        <is>
          <t>WH</t>
        </is>
      </c>
      <c r="D601" t="inlineStr">
        <is>
          <t>WH</t>
        </is>
      </c>
      <c r="E601">
        <f>O02+K1.G1-D2:X4.4</f>
        <v/>
      </c>
      <c r="F601" t="inlineStr">
        <is>
          <t>O02</t>
        </is>
      </c>
      <c r="G601" t="inlineStr">
        <is>
          <t>K1.G1</t>
        </is>
      </c>
      <c r="H601" t="inlineStr">
        <is>
          <t>D2</t>
        </is>
      </c>
      <c r="I601" t="inlineStr">
        <is>
          <t>X4.4</t>
        </is>
      </c>
      <c r="J601">
        <f>O02+K1.H1-A20-X4:3</f>
        <v/>
      </c>
      <c r="K601" t="inlineStr">
        <is>
          <t>O02</t>
        </is>
      </c>
      <c r="L601" t="inlineStr">
        <is>
          <t>K1.H1</t>
        </is>
      </c>
      <c r="M601" t="inlineStr">
        <is>
          <t>A20-X4</t>
        </is>
      </c>
      <c r="N601" t="inlineStr">
        <is>
          <t>3</t>
        </is>
      </c>
    </row>
    <row r="602">
      <c r="A602" t="n">
        <v>601</v>
      </c>
      <c r="B602" t="inlineStr">
        <is>
          <t>601</t>
        </is>
      </c>
      <c r="C602" t="inlineStr">
        <is>
          <t>BN</t>
        </is>
      </c>
      <c r="D602" t="inlineStr">
        <is>
          <t>BN</t>
        </is>
      </c>
      <c r="E602">
        <f>O02+K1.G1-D2:X4.3</f>
        <v/>
      </c>
      <c r="F602" t="inlineStr">
        <is>
          <t>O02</t>
        </is>
      </c>
      <c r="G602" t="inlineStr">
        <is>
          <t>K1.G1</t>
        </is>
      </c>
      <c r="H602" t="inlineStr">
        <is>
          <t>D2</t>
        </is>
      </c>
      <c r="I602" t="inlineStr">
        <is>
          <t>X4.3</t>
        </is>
      </c>
      <c r="J602">
        <f>O02+K1.H1-A20-X4:1</f>
        <v/>
      </c>
      <c r="K602" t="inlineStr">
        <is>
          <t>O02</t>
        </is>
      </c>
      <c r="L602" t="inlineStr">
        <is>
          <t>K1.H1</t>
        </is>
      </c>
      <c r="M602" t="inlineStr">
        <is>
          <t>A20-X4</t>
        </is>
      </c>
      <c r="N602" t="inlineStr">
        <is>
          <t>1</t>
        </is>
      </c>
    </row>
    <row r="603">
      <c r="A603" t="n">
        <v>602</v>
      </c>
      <c r="B603" t="inlineStr">
        <is>
          <t>602</t>
        </is>
      </c>
      <c r="C603" t="inlineStr">
        <is>
          <t>GN</t>
        </is>
      </c>
      <c r="D603" t="inlineStr">
        <is>
          <t>GN</t>
        </is>
      </c>
      <c r="E603">
        <f>O02+K1.G1-D2:X4.5</f>
        <v/>
      </c>
      <c r="F603" t="inlineStr">
        <is>
          <t>O02</t>
        </is>
      </c>
      <c r="G603" t="inlineStr">
        <is>
          <t>K1.G1</t>
        </is>
      </c>
      <c r="H603" t="inlineStr">
        <is>
          <t>D2</t>
        </is>
      </c>
      <c r="I603" t="inlineStr">
        <is>
          <t>X4.5</t>
        </is>
      </c>
      <c r="J603">
        <f>O02+K1.H1-A20-X4:7</f>
        <v/>
      </c>
      <c r="K603" t="inlineStr">
        <is>
          <t>O02</t>
        </is>
      </c>
      <c r="L603" t="inlineStr">
        <is>
          <t>K1.H1</t>
        </is>
      </c>
      <c r="M603" t="inlineStr">
        <is>
          <t>A20-X4</t>
        </is>
      </c>
      <c r="N603" t="inlineStr">
        <is>
          <t>7</t>
        </is>
      </c>
    </row>
    <row r="604">
      <c r="A604" t="n">
        <v>603</v>
      </c>
      <c r="B604" t="inlineStr">
        <is>
          <t>603</t>
        </is>
      </c>
      <c r="C604" t="inlineStr">
        <is>
          <t>YE</t>
        </is>
      </c>
      <c r="D604" t="inlineStr">
        <is>
          <t>YE</t>
        </is>
      </c>
      <c r="E604">
        <f>O02+K1.G1-D2:X4.1</f>
        <v/>
      </c>
      <c r="F604" t="inlineStr">
        <is>
          <t>O02</t>
        </is>
      </c>
      <c r="G604" t="inlineStr">
        <is>
          <t>K1.G1</t>
        </is>
      </c>
      <c r="H604" t="inlineStr">
        <is>
          <t>D2</t>
        </is>
      </c>
      <c r="I604" t="inlineStr">
        <is>
          <t>X4.1</t>
        </is>
      </c>
      <c r="J604">
        <f>O02+K1.H1-A20-X4:5</f>
        <v/>
      </c>
      <c r="K604" t="inlineStr">
        <is>
          <t>O02</t>
        </is>
      </c>
      <c r="L604" t="inlineStr">
        <is>
          <t>K1.H1</t>
        </is>
      </c>
      <c r="M604" t="inlineStr">
        <is>
          <t>A20-X4</t>
        </is>
      </c>
      <c r="N604" t="inlineStr">
        <is>
          <t>5</t>
        </is>
      </c>
    </row>
    <row r="605">
      <c r="A605" t="n">
        <v>604</v>
      </c>
      <c r="B605" t="inlineStr">
        <is>
          <t>604</t>
        </is>
      </c>
      <c r="C605" t="inlineStr">
        <is>
          <t>nan</t>
        </is>
      </c>
      <c r="D605" t="inlineStr">
        <is>
          <t>nan</t>
        </is>
      </c>
      <c r="E605">
        <f>O02+K1-W312</f>
        <v/>
      </c>
      <c r="F605" t="inlineStr">
        <is>
          <t>O02</t>
        </is>
      </c>
      <c r="G605" t="inlineStr">
        <is>
          <t>K1</t>
        </is>
      </c>
      <c r="H605" t="inlineStr">
        <is>
          <t>W312</t>
        </is>
      </c>
      <c r="I605" t="inlineStr"/>
      <c r="J605">
        <f>A02+K1.H1-W10:SE</f>
        <v/>
      </c>
      <c r="K605" t="inlineStr">
        <is>
          <t>A02</t>
        </is>
      </c>
      <c r="L605" t="inlineStr">
        <is>
          <t>K1.H1</t>
        </is>
      </c>
      <c r="M605" t="inlineStr">
        <is>
          <t>W10</t>
        </is>
      </c>
      <c r="N605" t="inlineStr">
        <is>
          <t>SE</t>
        </is>
      </c>
    </row>
    <row r="606">
      <c r="A606" t="n">
        <v>605</v>
      </c>
      <c r="B606" t="inlineStr">
        <is>
          <t>605</t>
        </is>
      </c>
      <c r="C606" t="inlineStr">
        <is>
          <t>BU</t>
        </is>
      </c>
      <c r="D606" t="inlineStr">
        <is>
          <t>BU</t>
        </is>
      </c>
      <c r="E606">
        <f>O02+K1.H1-A20-X1:2</f>
        <v/>
      </c>
      <c r="F606" t="inlineStr">
        <is>
          <t>O02</t>
        </is>
      </c>
      <c r="G606" t="inlineStr">
        <is>
          <t>K1.H1</t>
        </is>
      </c>
      <c r="H606" t="inlineStr">
        <is>
          <t>A20-X1</t>
        </is>
      </c>
      <c r="I606" t="inlineStr">
        <is>
          <t>2</t>
        </is>
      </c>
      <c r="J606">
        <f>A02+K1.B1-W5(-P1):P1:2</f>
        <v/>
      </c>
      <c r="K606" t="inlineStr">
        <is>
          <t>A02</t>
        </is>
      </c>
      <c r="L606" t="inlineStr">
        <is>
          <t>K1.B1</t>
        </is>
      </c>
      <c r="M606" t="inlineStr">
        <is>
          <t>W5(-P1)</t>
        </is>
      </c>
      <c r="N606" t="inlineStr">
        <is>
          <t>P1:2</t>
        </is>
      </c>
    </row>
    <row r="607">
      <c r="A607" t="n">
        <v>606</v>
      </c>
      <c r="B607" t="inlineStr">
        <is>
          <t>606</t>
        </is>
      </c>
      <c r="C607" t="inlineStr">
        <is>
          <t>BU</t>
        </is>
      </c>
      <c r="D607" t="inlineStr">
        <is>
          <t>BU</t>
        </is>
      </c>
      <c r="E607">
        <f>O02+K1.H1-A20-X1:4</f>
        <v/>
      </c>
      <c r="F607" t="inlineStr">
        <is>
          <t>O02</t>
        </is>
      </c>
      <c r="G607" t="inlineStr">
        <is>
          <t>K1.H1</t>
        </is>
      </c>
      <c r="H607" t="inlineStr">
        <is>
          <t>A20-X1</t>
        </is>
      </c>
      <c r="I607" t="inlineStr">
        <is>
          <t>4</t>
        </is>
      </c>
      <c r="J607">
        <f>A02+K1.B1-W5(-P2):P2:2</f>
        <v/>
      </c>
      <c r="K607" t="inlineStr">
        <is>
          <t>A02</t>
        </is>
      </c>
      <c r="L607" t="inlineStr">
        <is>
          <t>K1.B1</t>
        </is>
      </c>
      <c r="M607" t="inlineStr">
        <is>
          <t>W5(-P2)</t>
        </is>
      </c>
      <c r="N607" t="inlineStr">
        <is>
          <t>P2:2</t>
        </is>
      </c>
    </row>
    <row r="608">
      <c r="A608" t="n">
        <v>607</v>
      </c>
      <c r="B608" t="inlineStr">
        <is>
          <t>607</t>
        </is>
      </c>
      <c r="C608" t="inlineStr">
        <is>
          <t>nan</t>
        </is>
      </c>
      <c r="D608" t="inlineStr">
        <is>
          <t>nan</t>
        </is>
      </c>
      <c r="E608">
        <f>O02+K1.H1-A20-X2:CASE</f>
        <v/>
      </c>
      <c r="F608" t="inlineStr">
        <is>
          <t>O02</t>
        </is>
      </c>
      <c r="G608" t="inlineStr">
        <is>
          <t>K1.H1</t>
        </is>
      </c>
      <c r="H608" t="inlineStr">
        <is>
          <t>A20-X2</t>
        </is>
      </c>
      <c r="I608" t="inlineStr">
        <is>
          <t>CASE</t>
        </is>
      </c>
      <c r="J608">
        <f>O02+I1-W311</f>
        <v/>
      </c>
      <c r="K608" t="inlineStr">
        <is>
          <t>O02</t>
        </is>
      </c>
      <c r="L608" t="inlineStr">
        <is>
          <t>I1</t>
        </is>
      </c>
      <c r="M608" t="inlineStr">
        <is>
          <t>W311</t>
        </is>
      </c>
      <c r="N608" t="inlineStr"/>
    </row>
    <row r="609">
      <c r="A609" t="n">
        <v>608</v>
      </c>
      <c r="B609" t="inlineStr">
        <is>
          <t>608</t>
        </is>
      </c>
      <c r="C609" t="inlineStr">
        <is>
          <t>nan</t>
        </is>
      </c>
      <c r="D609" t="inlineStr">
        <is>
          <t>nan</t>
        </is>
      </c>
      <c r="E609">
        <f>O02+S1-B4:CASE</f>
        <v/>
      </c>
      <c r="F609" t="inlineStr">
        <is>
          <t>O02</t>
        </is>
      </c>
      <c r="G609" t="inlineStr">
        <is>
          <t>S1</t>
        </is>
      </c>
      <c r="H609" t="inlineStr">
        <is>
          <t>B4</t>
        </is>
      </c>
      <c r="I609" t="inlineStr">
        <is>
          <t>CASE</t>
        </is>
      </c>
      <c r="J609">
        <f>+</f>
        <v/>
      </c>
      <c r="K609" t="inlineStr"/>
      <c r="L609" t="inlineStr"/>
      <c r="M609" t="inlineStr"/>
      <c r="N609" t="inlineStr"/>
    </row>
    <row r="610">
      <c r="A610" t="n">
        <v>609</v>
      </c>
      <c r="B610" t="inlineStr">
        <is>
          <t>609</t>
        </is>
      </c>
      <c r="C610" t="inlineStr">
        <is>
          <t>WH</t>
        </is>
      </c>
      <c r="D610" t="inlineStr">
        <is>
          <t>WH</t>
        </is>
      </c>
      <c r="E610">
        <f>A02+K1.B1-X20-X20.5F:9</f>
        <v/>
      </c>
      <c r="F610" t="inlineStr">
        <is>
          <t>A02</t>
        </is>
      </c>
      <c r="G610" t="inlineStr">
        <is>
          <t>K1.B1</t>
        </is>
      </c>
      <c r="H610" t="inlineStr">
        <is>
          <t>X20-X20.5F</t>
        </is>
      </c>
      <c r="I610" t="inlineStr">
        <is>
          <t>9</t>
        </is>
      </c>
      <c r="J610">
        <f>O02+K1.H1-A20-X2:3</f>
        <v/>
      </c>
      <c r="K610" t="inlineStr">
        <is>
          <t>O02</t>
        </is>
      </c>
      <c r="L610" t="inlineStr">
        <is>
          <t>K1.H1</t>
        </is>
      </c>
      <c r="M610" t="inlineStr">
        <is>
          <t>A20-X2</t>
        </is>
      </c>
      <c r="N610" t="inlineStr">
        <is>
          <t>3</t>
        </is>
      </c>
    </row>
    <row r="611">
      <c r="A611" t="n">
        <v>610</v>
      </c>
      <c r="B611" t="inlineStr">
        <is>
          <t>610</t>
        </is>
      </c>
      <c r="C611" t="inlineStr">
        <is>
          <t>WH</t>
        </is>
      </c>
      <c r="D611" t="inlineStr">
        <is>
          <t>WH</t>
        </is>
      </c>
      <c r="E611">
        <f>O02+S1-B4:1</f>
        <v/>
      </c>
      <c r="F611" t="inlineStr">
        <is>
          <t>O02</t>
        </is>
      </c>
      <c r="G611" t="inlineStr">
        <is>
          <t>S1</t>
        </is>
      </c>
      <c r="H611" t="inlineStr">
        <is>
          <t>B4</t>
        </is>
      </c>
      <c r="I611" t="inlineStr">
        <is>
          <t>1</t>
        </is>
      </c>
      <c r="J611">
        <f>A02+K1.B1-X20-X20.5M:9</f>
        <v/>
      </c>
      <c r="K611" t="inlineStr">
        <is>
          <t>A02</t>
        </is>
      </c>
      <c r="L611" t="inlineStr">
        <is>
          <t>K1.B1</t>
        </is>
      </c>
      <c r="M611" t="inlineStr">
        <is>
          <t>X20-X20.5M</t>
        </is>
      </c>
      <c r="N611" t="inlineStr">
        <is>
          <t>9</t>
        </is>
      </c>
    </row>
    <row r="612">
      <c r="A612" t="n">
        <v>611</v>
      </c>
      <c r="B612" t="inlineStr">
        <is>
          <t>611</t>
        </is>
      </c>
      <c r="C612" t="inlineStr">
        <is>
          <t>BN</t>
        </is>
      </c>
      <c r="D612" t="inlineStr">
        <is>
          <t>BN</t>
        </is>
      </c>
      <c r="E612">
        <f>A02+K1.B1-X20-X20.5F:10</f>
        <v/>
      </c>
      <c r="F612" t="inlineStr">
        <is>
          <t>A02</t>
        </is>
      </c>
      <c r="G612" t="inlineStr">
        <is>
          <t>K1.B1</t>
        </is>
      </c>
      <c r="H612" t="inlineStr">
        <is>
          <t>X20-X20.5F</t>
        </is>
      </c>
      <c r="I612" t="inlineStr">
        <is>
          <t>10</t>
        </is>
      </c>
      <c r="J612">
        <f>O02+K1.H1-A20-X2:2</f>
        <v/>
      </c>
      <c r="K612" t="inlineStr">
        <is>
          <t>O02</t>
        </is>
      </c>
      <c r="L612" t="inlineStr">
        <is>
          <t>K1.H1</t>
        </is>
      </c>
      <c r="M612" t="inlineStr">
        <is>
          <t>A20-X2</t>
        </is>
      </c>
      <c r="N612" t="inlineStr">
        <is>
          <t>2</t>
        </is>
      </c>
    </row>
    <row r="613">
      <c r="A613" t="n">
        <v>612</v>
      </c>
      <c r="B613" t="inlineStr">
        <is>
          <t>612</t>
        </is>
      </c>
      <c r="C613" t="inlineStr">
        <is>
          <t>BN</t>
        </is>
      </c>
      <c r="D613" t="inlineStr">
        <is>
          <t>BN</t>
        </is>
      </c>
      <c r="E613">
        <f>O02+S1-B4:2</f>
        <v/>
      </c>
      <c r="F613" t="inlineStr">
        <is>
          <t>O02</t>
        </is>
      </c>
      <c r="G613" t="inlineStr">
        <is>
          <t>S1</t>
        </is>
      </c>
      <c r="H613" t="inlineStr">
        <is>
          <t>B4</t>
        </is>
      </c>
      <c r="I613" t="inlineStr">
        <is>
          <t>2</t>
        </is>
      </c>
      <c r="J613">
        <f>A02+K1.B1-X20-X20.5M:10</f>
        <v/>
      </c>
      <c r="K613" t="inlineStr">
        <is>
          <t>A02</t>
        </is>
      </c>
      <c r="L613" t="inlineStr">
        <is>
          <t>K1.B1</t>
        </is>
      </c>
      <c r="M613" t="inlineStr">
        <is>
          <t>X20-X20.5M</t>
        </is>
      </c>
      <c r="N613" t="inlineStr">
        <is>
          <t>10</t>
        </is>
      </c>
    </row>
    <row r="614">
      <c r="A614" t="n">
        <v>613</v>
      </c>
      <c r="B614" t="inlineStr">
        <is>
          <t>613</t>
        </is>
      </c>
      <c r="C614" t="inlineStr">
        <is>
          <t>GN</t>
        </is>
      </c>
      <c r="D614" t="inlineStr">
        <is>
          <t>GN</t>
        </is>
      </c>
      <c r="E614">
        <f>A02+K1.B1-X20-X20.5F:11</f>
        <v/>
      </c>
      <c r="F614" t="inlineStr">
        <is>
          <t>A02</t>
        </is>
      </c>
      <c r="G614" t="inlineStr">
        <is>
          <t>K1.B1</t>
        </is>
      </c>
      <c r="H614" t="inlineStr">
        <is>
          <t>X20-X20.5F</t>
        </is>
      </c>
      <c r="I614" t="inlineStr">
        <is>
          <t>11</t>
        </is>
      </c>
      <c r="J614">
        <f>O02+K1.H1-A20-X2:1</f>
        <v/>
      </c>
      <c r="K614" t="inlineStr">
        <is>
          <t>O02</t>
        </is>
      </c>
      <c r="L614" t="inlineStr">
        <is>
          <t>K1.H1</t>
        </is>
      </c>
      <c r="M614" t="inlineStr">
        <is>
          <t>A20-X2</t>
        </is>
      </c>
      <c r="N614" t="inlineStr">
        <is>
          <t>1</t>
        </is>
      </c>
    </row>
    <row r="615">
      <c r="A615" t="n">
        <v>614</v>
      </c>
      <c r="B615" t="inlineStr">
        <is>
          <t>614</t>
        </is>
      </c>
      <c r="C615" t="inlineStr">
        <is>
          <t>GN</t>
        </is>
      </c>
      <c r="D615" t="inlineStr">
        <is>
          <t>GN</t>
        </is>
      </c>
      <c r="E615">
        <f>O02+S1-B4:3</f>
        <v/>
      </c>
      <c r="F615" t="inlineStr">
        <is>
          <t>O02</t>
        </is>
      </c>
      <c r="G615" t="inlineStr">
        <is>
          <t>S1</t>
        </is>
      </c>
      <c r="H615" t="inlineStr">
        <is>
          <t>B4</t>
        </is>
      </c>
      <c r="I615" t="inlineStr">
        <is>
          <t>3</t>
        </is>
      </c>
      <c r="J615">
        <f>A02+K1.B1-X20-X20.5M:11</f>
        <v/>
      </c>
      <c r="K615" t="inlineStr">
        <is>
          <t>A02</t>
        </is>
      </c>
      <c r="L615" t="inlineStr">
        <is>
          <t>K1.B1</t>
        </is>
      </c>
      <c r="M615" t="inlineStr">
        <is>
          <t>X20-X20.5M</t>
        </is>
      </c>
      <c r="N615" t="inlineStr">
        <is>
          <t>11</t>
        </is>
      </c>
    </row>
    <row r="616">
      <c r="A616" t="n">
        <v>615</v>
      </c>
      <c r="B616" t="inlineStr">
        <is>
          <t>615</t>
        </is>
      </c>
      <c r="C616" t="inlineStr">
        <is>
          <t>YE</t>
        </is>
      </c>
      <c r="D616" t="inlineStr">
        <is>
          <t>YE</t>
        </is>
      </c>
      <c r="E616">
        <f>A02+K1.B1-X20-X20.5F:12</f>
        <v/>
      </c>
      <c r="F616" t="inlineStr">
        <is>
          <t>A02</t>
        </is>
      </c>
      <c r="G616" t="inlineStr">
        <is>
          <t>K1.B1</t>
        </is>
      </c>
      <c r="H616" t="inlineStr">
        <is>
          <t>X20-X20.5F</t>
        </is>
      </c>
      <c r="I616" t="inlineStr">
        <is>
          <t>12</t>
        </is>
      </c>
      <c r="J616">
        <f>O02+K1.H1-A20-X2:9</f>
        <v/>
      </c>
      <c r="K616" t="inlineStr">
        <is>
          <t>O02</t>
        </is>
      </c>
      <c r="L616" t="inlineStr">
        <is>
          <t>K1.H1</t>
        </is>
      </c>
      <c r="M616" t="inlineStr">
        <is>
          <t>A20-X2</t>
        </is>
      </c>
      <c r="N616" t="inlineStr">
        <is>
          <t>9</t>
        </is>
      </c>
    </row>
    <row r="617">
      <c r="A617" t="n">
        <v>616</v>
      </c>
      <c r="B617" t="inlineStr">
        <is>
          <t>616</t>
        </is>
      </c>
      <c r="C617" t="inlineStr">
        <is>
          <t>YE</t>
        </is>
      </c>
      <c r="D617" t="inlineStr">
        <is>
          <t>YE</t>
        </is>
      </c>
      <c r="E617">
        <f>O02+S1-B4:4</f>
        <v/>
      </c>
      <c r="F617" t="inlineStr">
        <is>
          <t>O02</t>
        </is>
      </c>
      <c r="G617" t="inlineStr">
        <is>
          <t>S1</t>
        </is>
      </c>
      <c r="H617" t="inlineStr">
        <is>
          <t>B4</t>
        </is>
      </c>
      <c r="I617" t="inlineStr">
        <is>
          <t>4</t>
        </is>
      </c>
      <c r="J617">
        <f>A02+K1.B1-X20-X20.5M:12</f>
        <v/>
      </c>
      <c r="K617" t="inlineStr">
        <is>
          <t>A02</t>
        </is>
      </c>
      <c r="L617" t="inlineStr">
        <is>
          <t>K1.B1</t>
        </is>
      </c>
      <c r="M617" t="inlineStr">
        <is>
          <t>X20-X20.5M</t>
        </is>
      </c>
      <c r="N617" t="inlineStr">
        <is>
          <t>12</t>
        </is>
      </c>
    </row>
    <row r="618">
      <c r="A618" t="n">
        <v>617</v>
      </c>
      <c r="B618" t="inlineStr">
        <is>
          <t>617</t>
        </is>
      </c>
      <c r="C618" t="inlineStr">
        <is>
          <t>GY</t>
        </is>
      </c>
      <c r="D618" t="inlineStr">
        <is>
          <t>GY</t>
        </is>
      </c>
      <c r="E618">
        <f>A02+K1.B1-X20-X20.5F:13</f>
        <v/>
      </c>
      <c r="F618" t="inlineStr">
        <is>
          <t>A02</t>
        </is>
      </c>
      <c r="G618" t="inlineStr">
        <is>
          <t>K1.B1</t>
        </is>
      </c>
      <c r="H618" t="inlineStr">
        <is>
          <t>X20-X20.5F</t>
        </is>
      </c>
      <c r="I618" t="inlineStr">
        <is>
          <t>13</t>
        </is>
      </c>
      <c r="J618">
        <f>O02+K1.H1-A20-X2:7</f>
        <v/>
      </c>
      <c r="K618" t="inlineStr">
        <is>
          <t>O02</t>
        </is>
      </c>
      <c r="L618" t="inlineStr">
        <is>
          <t>K1.H1</t>
        </is>
      </c>
      <c r="M618" t="inlineStr">
        <is>
          <t>A20-X2</t>
        </is>
      </c>
      <c r="N618" t="inlineStr">
        <is>
          <t>7</t>
        </is>
      </c>
    </row>
    <row r="619">
      <c r="A619" t="n">
        <v>618</v>
      </c>
      <c r="B619" t="inlineStr">
        <is>
          <t>618</t>
        </is>
      </c>
      <c r="C619" t="inlineStr">
        <is>
          <t>GY</t>
        </is>
      </c>
      <c r="D619" t="inlineStr">
        <is>
          <t>GY</t>
        </is>
      </c>
      <c r="E619">
        <f>O02+S1-B4:5</f>
        <v/>
      </c>
      <c r="F619" t="inlineStr">
        <is>
          <t>O02</t>
        </is>
      </c>
      <c r="G619" t="inlineStr">
        <is>
          <t>S1</t>
        </is>
      </c>
      <c r="H619" t="inlineStr">
        <is>
          <t>B4</t>
        </is>
      </c>
      <c r="I619" t="inlineStr">
        <is>
          <t>5</t>
        </is>
      </c>
      <c r="J619">
        <f>A02+K1.B1-X20-X20.5M:13</f>
        <v/>
      </c>
      <c r="K619" t="inlineStr">
        <is>
          <t>A02</t>
        </is>
      </c>
      <c r="L619" t="inlineStr">
        <is>
          <t>K1.B1</t>
        </is>
      </c>
      <c r="M619" t="inlineStr">
        <is>
          <t>X20-X20.5M</t>
        </is>
      </c>
      <c r="N619" t="inlineStr">
        <is>
          <t>13</t>
        </is>
      </c>
    </row>
    <row r="620">
      <c r="A620" t="n">
        <v>619</v>
      </c>
      <c r="B620" t="inlineStr">
        <is>
          <t>619</t>
        </is>
      </c>
      <c r="C620" t="inlineStr">
        <is>
          <t>PK</t>
        </is>
      </c>
      <c r="D620" t="inlineStr">
        <is>
          <t>PK</t>
        </is>
      </c>
      <c r="E620">
        <f>A02+K1.B1-X20-X20.5F:14</f>
        <v/>
      </c>
      <c r="F620" t="inlineStr">
        <is>
          <t>A02</t>
        </is>
      </c>
      <c r="G620" t="inlineStr">
        <is>
          <t>K1.B1</t>
        </is>
      </c>
      <c r="H620" t="inlineStr">
        <is>
          <t>X20-X20.5F</t>
        </is>
      </c>
      <c r="I620" t="inlineStr">
        <is>
          <t>14</t>
        </is>
      </c>
      <c r="J620">
        <f>O02+K1.H1-A20-X2:6</f>
        <v/>
      </c>
      <c r="K620" t="inlineStr">
        <is>
          <t>O02</t>
        </is>
      </c>
      <c r="L620" t="inlineStr">
        <is>
          <t>K1.H1</t>
        </is>
      </c>
      <c r="M620" t="inlineStr">
        <is>
          <t>A20-X2</t>
        </is>
      </c>
      <c r="N620" t="inlineStr">
        <is>
          <t>6</t>
        </is>
      </c>
    </row>
    <row r="621">
      <c r="A621" t="n">
        <v>620</v>
      </c>
      <c r="B621" t="inlineStr">
        <is>
          <t>620</t>
        </is>
      </c>
      <c r="C621" t="inlineStr">
        <is>
          <t>PK</t>
        </is>
      </c>
      <c r="D621" t="inlineStr">
        <is>
          <t>PK</t>
        </is>
      </c>
      <c r="E621">
        <f>O02+S1-B4:6</f>
        <v/>
      </c>
      <c r="F621" t="inlineStr">
        <is>
          <t>O02</t>
        </is>
      </c>
      <c r="G621" t="inlineStr">
        <is>
          <t>S1</t>
        </is>
      </c>
      <c r="H621" t="inlineStr">
        <is>
          <t>B4</t>
        </is>
      </c>
      <c r="I621" t="inlineStr">
        <is>
          <t>6</t>
        </is>
      </c>
      <c r="J621">
        <f>A02+K1.B1-X20-X20.5M:14</f>
        <v/>
      </c>
      <c r="K621" t="inlineStr">
        <is>
          <t>A02</t>
        </is>
      </c>
      <c r="L621" t="inlineStr">
        <is>
          <t>K1.B1</t>
        </is>
      </c>
      <c r="M621" t="inlineStr">
        <is>
          <t>X20-X20.5M</t>
        </is>
      </c>
      <c r="N621" t="inlineStr">
        <is>
          <t>14</t>
        </is>
      </c>
    </row>
    <row r="622">
      <c r="A622" t="n">
        <v>621</v>
      </c>
      <c r="B622" t="inlineStr">
        <is>
          <t>621</t>
        </is>
      </c>
      <c r="C622" t="inlineStr">
        <is>
          <t>RD</t>
        </is>
      </c>
      <c r="D622" t="inlineStr">
        <is>
          <t>RD</t>
        </is>
      </c>
      <c r="E622">
        <f>A02+K1.B1-X20-X20.5F:15</f>
        <v/>
      </c>
      <c r="F622" t="inlineStr">
        <is>
          <t>A02</t>
        </is>
      </c>
      <c r="G622" t="inlineStr">
        <is>
          <t>K1.B1</t>
        </is>
      </c>
      <c r="H622" t="inlineStr">
        <is>
          <t>X20-X20.5F</t>
        </is>
      </c>
      <c r="I622" t="inlineStr">
        <is>
          <t>15</t>
        </is>
      </c>
      <c r="J622">
        <f>O02+K1.H1-A20-X2:4</f>
        <v/>
      </c>
      <c r="K622" t="inlineStr">
        <is>
          <t>O02</t>
        </is>
      </c>
      <c r="L622" t="inlineStr">
        <is>
          <t>K1.H1</t>
        </is>
      </c>
      <c r="M622" t="inlineStr">
        <is>
          <t>A20-X2</t>
        </is>
      </c>
      <c r="N622" t="inlineStr">
        <is>
          <t>4</t>
        </is>
      </c>
    </row>
    <row r="623">
      <c r="A623" t="n">
        <v>622</v>
      </c>
      <c r="B623" t="inlineStr">
        <is>
          <t>622</t>
        </is>
      </c>
      <c r="C623" t="inlineStr">
        <is>
          <t>RD</t>
        </is>
      </c>
      <c r="D623" t="inlineStr">
        <is>
          <t>RD</t>
        </is>
      </c>
      <c r="E623">
        <f>O02+S1-B4:7</f>
        <v/>
      </c>
      <c r="F623" t="inlineStr">
        <is>
          <t>O02</t>
        </is>
      </c>
      <c r="G623" t="inlineStr">
        <is>
          <t>S1</t>
        </is>
      </c>
      <c r="H623" t="inlineStr">
        <is>
          <t>B4</t>
        </is>
      </c>
      <c r="I623" t="inlineStr">
        <is>
          <t>7</t>
        </is>
      </c>
      <c r="J623">
        <f>A02+K1.B1-X20-X20.5M:15</f>
        <v/>
      </c>
      <c r="K623" t="inlineStr">
        <is>
          <t>A02</t>
        </is>
      </c>
      <c r="L623" t="inlineStr">
        <is>
          <t>K1.B1</t>
        </is>
      </c>
      <c r="M623" t="inlineStr">
        <is>
          <t>X20-X20.5M</t>
        </is>
      </c>
      <c r="N623" t="inlineStr">
        <is>
          <t>15</t>
        </is>
      </c>
    </row>
    <row r="624">
      <c r="A624" t="n">
        <v>623</v>
      </c>
      <c r="B624" t="inlineStr">
        <is>
          <t>623</t>
        </is>
      </c>
      <c r="C624" t="inlineStr">
        <is>
          <t>BU</t>
        </is>
      </c>
      <c r="D624" t="inlineStr">
        <is>
          <t>BU</t>
        </is>
      </c>
      <c r="E624">
        <f>A02+K1.B1-X20-X20.5F:16</f>
        <v/>
      </c>
      <c r="F624" t="inlineStr">
        <is>
          <t>A02</t>
        </is>
      </c>
      <c r="G624" t="inlineStr">
        <is>
          <t>K1.B1</t>
        </is>
      </c>
      <c r="H624" t="inlineStr">
        <is>
          <t>X20-X20.5F</t>
        </is>
      </c>
      <c r="I624" t="inlineStr">
        <is>
          <t>16</t>
        </is>
      </c>
      <c r="J624">
        <f>O02+K1.H1-A20-X2:5</f>
        <v/>
      </c>
      <c r="K624" t="inlineStr">
        <is>
          <t>O02</t>
        </is>
      </c>
      <c r="L624" t="inlineStr">
        <is>
          <t>K1.H1</t>
        </is>
      </c>
      <c r="M624" t="inlineStr">
        <is>
          <t>A20-X2</t>
        </is>
      </c>
      <c r="N624" t="inlineStr">
        <is>
          <t>5</t>
        </is>
      </c>
    </row>
    <row r="625">
      <c r="A625" t="n">
        <v>624</v>
      </c>
      <c r="B625" t="inlineStr">
        <is>
          <t>624</t>
        </is>
      </c>
      <c r="C625" t="inlineStr">
        <is>
          <t>BU</t>
        </is>
      </c>
      <c r="D625" t="inlineStr">
        <is>
          <t>BU</t>
        </is>
      </c>
      <c r="E625">
        <f>O02+S1-B4:8</f>
        <v/>
      </c>
      <c r="F625" t="inlineStr">
        <is>
          <t>O02</t>
        </is>
      </c>
      <c r="G625" t="inlineStr">
        <is>
          <t>S1</t>
        </is>
      </c>
      <c r="H625" t="inlineStr">
        <is>
          <t>B4</t>
        </is>
      </c>
      <c r="I625" t="inlineStr">
        <is>
          <t>8</t>
        </is>
      </c>
      <c r="J625">
        <f>A02+K1.B1-X20-X20.5M:16</f>
        <v/>
      </c>
      <c r="K625" t="inlineStr">
        <is>
          <t>A02</t>
        </is>
      </c>
      <c r="L625" t="inlineStr">
        <is>
          <t>K1.B1</t>
        </is>
      </c>
      <c r="M625" t="inlineStr">
        <is>
          <t>X20-X20.5M</t>
        </is>
      </c>
      <c r="N625" t="inlineStr">
        <is>
          <t>16</t>
        </is>
      </c>
    </row>
    <row r="626">
      <c r="A626" t="n">
        <v>625</v>
      </c>
      <c r="B626" t="inlineStr">
        <is>
          <t>625</t>
        </is>
      </c>
      <c r="C626" t="inlineStr">
        <is>
          <t>nan</t>
        </is>
      </c>
      <c r="D626" t="inlineStr">
        <is>
          <t>nan</t>
        </is>
      </c>
      <c r="E626">
        <f>O02+K1-W311</f>
        <v/>
      </c>
      <c r="F626" t="inlineStr">
        <is>
          <t>O02</t>
        </is>
      </c>
      <c r="G626" t="inlineStr">
        <is>
          <t>K1</t>
        </is>
      </c>
      <c r="H626" t="inlineStr">
        <is>
          <t>W311</t>
        </is>
      </c>
      <c r="I626" t="inlineStr"/>
      <c r="J626">
        <f>A02+K1.H1-W10:SE</f>
        <v/>
      </c>
      <c r="K626" t="inlineStr">
        <is>
          <t>A02</t>
        </is>
      </c>
      <c r="L626" t="inlineStr">
        <is>
          <t>K1.H1</t>
        </is>
      </c>
      <c r="M626" t="inlineStr">
        <is>
          <t>W10</t>
        </is>
      </c>
      <c r="N626" t="inlineStr">
        <is>
          <t>SE</t>
        </is>
      </c>
    </row>
    <row r="627">
      <c r="A627" t="n">
        <v>626</v>
      </c>
      <c r="B627" t="inlineStr">
        <is>
          <t>626</t>
        </is>
      </c>
      <c r="C627" t="inlineStr">
        <is>
          <t>nan</t>
        </is>
      </c>
      <c r="D627" t="inlineStr">
        <is>
          <t>nan</t>
        </is>
      </c>
      <c r="E627">
        <f>O02+I1-W311</f>
        <v/>
      </c>
      <c r="F627" t="inlineStr">
        <is>
          <t>O02</t>
        </is>
      </c>
      <c r="G627" t="inlineStr">
        <is>
          <t>I1</t>
        </is>
      </c>
      <c r="H627" t="inlineStr">
        <is>
          <t>W311</t>
        </is>
      </c>
      <c r="I627" t="inlineStr"/>
      <c r="J627">
        <f>O02+S1-B4:9</f>
        <v/>
      </c>
      <c r="K627" t="inlineStr">
        <is>
          <t>O02</t>
        </is>
      </c>
      <c r="L627" t="inlineStr">
        <is>
          <t>S1</t>
        </is>
      </c>
      <c r="M627" t="inlineStr">
        <is>
          <t>B4</t>
        </is>
      </c>
      <c r="N627" t="inlineStr">
        <is>
          <t>9</t>
        </is>
      </c>
    </row>
    <row r="628">
      <c r="A628" t="n">
        <v>627</v>
      </c>
      <c r="B628" t="inlineStr">
        <is>
          <t>627</t>
        </is>
      </c>
      <c r="C628" t="inlineStr">
        <is>
          <t>BK</t>
        </is>
      </c>
      <c r="D628" t="inlineStr">
        <is>
          <t>BK</t>
        </is>
      </c>
      <c r="E628">
        <f>A02+S1-A21-X1:7</f>
        <v/>
      </c>
      <c r="F628" t="inlineStr">
        <is>
          <t>A02</t>
        </is>
      </c>
      <c r="G628" t="inlineStr">
        <is>
          <t>S1</t>
        </is>
      </c>
      <c r="H628" t="inlineStr">
        <is>
          <t>A21-X1</t>
        </is>
      </c>
      <c r="I628" t="inlineStr">
        <is>
          <t>7</t>
        </is>
      </c>
      <c r="J628">
        <f>A02+K1.B1-X20-X20.1M:7</f>
        <v/>
      </c>
      <c r="K628" t="inlineStr">
        <is>
          <t>A02</t>
        </is>
      </c>
      <c r="L628" t="inlineStr">
        <is>
          <t>K1.B1</t>
        </is>
      </c>
      <c r="M628" t="inlineStr">
        <is>
          <t>X20-X20.1M</t>
        </is>
      </c>
      <c r="N628" t="inlineStr">
        <is>
          <t>7</t>
        </is>
      </c>
    </row>
    <row r="629">
      <c r="A629" t="n">
        <v>628</v>
      </c>
      <c r="B629" t="inlineStr">
        <is>
          <t>628</t>
        </is>
      </c>
      <c r="C629" t="inlineStr">
        <is>
          <t>BU</t>
        </is>
      </c>
      <c r="D629" t="inlineStr">
        <is>
          <t>BU</t>
        </is>
      </c>
      <c r="E629">
        <f>O01+K1.B1-A1:10</f>
        <v/>
      </c>
      <c r="F629" t="inlineStr">
        <is>
          <t>O01</t>
        </is>
      </c>
      <c r="G629" t="inlineStr">
        <is>
          <t>K1.B1</t>
        </is>
      </c>
      <c r="H629" t="inlineStr">
        <is>
          <t>A1</t>
        </is>
      </c>
      <c r="I629" t="inlineStr">
        <is>
          <t>10</t>
        </is>
      </c>
      <c r="J629">
        <f>A02+K1.B1-X20-X20.1F:7</f>
        <v/>
      </c>
      <c r="K629" t="inlineStr">
        <is>
          <t>A02</t>
        </is>
      </c>
      <c r="L629" t="inlineStr">
        <is>
          <t>K1.B1</t>
        </is>
      </c>
      <c r="M629" t="inlineStr">
        <is>
          <t>X20-X20.1F</t>
        </is>
      </c>
      <c r="N629" t="inlineStr">
        <is>
          <t>7</t>
        </is>
      </c>
    </row>
    <row r="630">
      <c r="A630" t="n">
        <v>629</v>
      </c>
      <c r="B630" t="inlineStr">
        <is>
          <t>629</t>
        </is>
      </c>
      <c r="C630" t="inlineStr">
        <is>
          <t>VT</t>
        </is>
      </c>
      <c r="D630" t="inlineStr">
        <is>
          <t>VT</t>
        </is>
      </c>
      <c r="E630">
        <f>A02+S1-A21-X1:8</f>
        <v/>
      </c>
      <c r="F630" t="inlineStr">
        <is>
          <t>A02</t>
        </is>
      </c>
      <c r="G630" t="inlineStr">
        <is>
          <t>S1</t>
        </is>
      </c>
      <c r="H630" t="inlineStr">
        <is>
          <t>A21-X1</t>
        </is>
      </c>
      <c r="I630" t="inlineStr">
        <is>
          <t>8</t>
        </is>
      </c>
      <c r="J630">
        <f>A02+K1.B1-X20-X20.1M:8</f>
        <v/>
      </c>
      <c r="K630" t="inlineStr">
        <is>
          <t>A02</t>
        </is>
      </c>
      <c r="L630" t="inlineStr">
        <is>
          <t>K1.B1</t>
        </is>
      </c>
      <c r="M630" t="inlineStr">
        <is>
          <t>X20-X20.1M</t>
        </is>
      </c>
      <c r="N630" t="inlineStr">
        <is>
          <t>8</t>
        </is>
      </c>
    </row>
    <row r="631">
      <c r="A631" t="n">
        <v>630</v>
      </c>
      <c r="B631" t="inlineStr">
        <is>
          <t>630</t>
        </is>
      </c>
      <c r="C631" t="inlineStr">
        <is>
          <t>BU</t>
        </is>
      </c>
      <c r="D631" t="inlineStr">
        <is>
          <t>BU</t>
        </is>
      </c>
      <c r="E631">
        <f>O01+K1.B1-A1:11</f>
        <v/>
      </c>
      <c r="F631" t="inlineStr">
        <is>
          <t>O01</t>
        </is>
      </c>
      <c r="G631" t="inlineStr">
        <is>
          <t>K1.B1</t>
        </is>
      </c>
      <c r="H631" t="inlineStr">
        <is>
          <t>A1</t>
        </is>
      </c>
      <c r="I631" t="inlineStr">
        <is>
          <t>11</t>
        </is>
      </c>
      <c r="J631">
        <f>A02+K1.B1-X20-X20.1F:8</f>
        <v/>
      </c>
      <c r="K631" t="inlineStr">
        <is>
          <t>A02</t>
        </is>
      </c>
      <c r="L631" t="inlineStr">
        <is>
          <t>K1.B1</t>
        </is>
      </c>
      <c r="M631" t="inlineStr">
        <is>
          <t>X20-X20.1F</t>
        </is>
      </c>
      <c r="N631" t="inlineStr">
        <is>
          <t>8</t>
        </is>
      </c>
    </row>
    <row r="632">
      <c r="A632" t="n">
        <v>631</v>
      </c>
      <c r="B632" t="inlineStr">
        <is>
          <t>631</t>
        </is>
      </c>
      <c r="C632" t="inlineStr">
        <is>
          <t>BU</t>
        </is>
      </c>
      <c r="D632" t="inlineStr">
        <is>
          <t>BU</t>
        </is>
      </c>
      <c r="E632">
        <f>O02+K1.H1-A20-X3:5</f>
        <v/>
      </c>
      <c r="F632" t="inlineStr">
        <is>
          <t>O02</t>
        </is>
      </c>
      <c r="G632" t="inlineStr">
        <is>
          <t>K1.H1</t>
        </is>
      </c>
      <c r="H632" t="inlineStr">
        <is>
          <t>A20-X3</t>
        </is>
      </c>
      <c r="I632" t="inlineStr">
        <is>
          <t>5</t>
        </is>
      </c>
      <c r="J632">
        <f>A02+K1.B1-W5(-P2):P2:1</f>
        <v/>
      </c>
      <c r="K632" t="inlineStr">
        <is>
          <t>A02</t>
        </is>
      </c>
      <c r="L632" t="inlineStr">
        <is>
          <t>K1.B1</t>
        </is>
      </c>
      <c r="M632" t="inlineStr">
        <is>
          <t>W5(-P2)</t>
        </is>
      </c>
      <c r="N632" t="inlineStr">
        <is>
          <t>P2:1</t>
        </is>
      </c>
    </row>
    <row r="633">
      <c r="A633" t="n">
        <v>632</v>
      </c>
      <c r="B633" t="inlineStr">
        <is>
          <t>632</t>
        </is>
      </c>
      <c r="C633" t="inlineStr">
        <is>
          <t>WH</t>
        </is>
      </c>
      <c r="D633" t="inlineStr">
        <is>
          <t>WH</t>
        </is>
      </c>
      <c r="E633">
        <f>O02+K1.H1-A20-X3:3</f>
        <v/>
      </c>
      <c r="F633" t="inlineStr">
        <is>
          <t>O02</t>
        </is>
      </c>
      <c r="G633" t="inlineStr">
        <is>
          <t>K1.H1</t>
        </is>
      </c>
      <c r="H633" t="inlineStr">
        <is>
          <t>A20-X3</t>
        </is>
      </c>
      <c r="I633" t="inlineStr">
        <is>
          <t>3</t>
        </is>
      </c>
      <c r="J633">
        <f>O01+K1.B1-A6:1</f>
        <v/>
      </c>
      <c r="K633" t="inlineStr">
        <is>
          <t>O01</t>
        </is>
      </c>
      <c r="L633" t="inlineStr">
        <is>
          <t>K1.B1</t>
        </is>
      </c>
      <c r="M633" t="inlineStr">
        <is>
          <t>A6</t>
        </is>
      </c>
      <c r="N633" t="inlineStr">
        <is>
          <t>1</t>
        </is>
      </c>
    </row>
    <row r="634">
      <c r="A634" t="n">
        <v>633</v>
      </c>
      <c r="B634" t="inlineStr">
        <is>
          <t>633</t>
        </is>
      </c>
      <c r="C634" t="inlineStr">
        <is>
          <t>BN</t>
        </is>
      </c>
      <c r="D634" t="inlineStr">
        <is>
          <t>BN</t>
        </is>
      </c>
      <c r="E634">
        <f>O02+K1.H1-A20-X3:1</f>
        <v/>
      </c>
      <c r="F634" t="inlineStr">
        <is>
          <t>O02</t>
        </is>
      </c>
      <c r="G634" t="inlineStr">
        <is>
          <t>K1.H1</t>
        </is>
      </c>
      <c r="H634" t="inlineStr">
        <is>
          <t>A20-X3</t>
        </is>
      </c>
      <c r="I634" t="inlineStr">
        <is>
          <t>1</t>
        </is>
      </c>
      <c r="J634">
        <f>O01+K1.B1-A6:5</f>
        <v/>
      </c>
      <c r="K634" t="inlineStr">
        <is>
          <t>O01</t>
        </is>
      </c>
      <c r="L634" t="inlineStr">
        <is>
          <t>K1.B1</t>
        </is>
      </c>
      <c r="M634" t="inlineStr">
        <is>
          <t>A6</t>
        </is>
      </c>
      <c r="N634" t="inlineStr">
        <is>
          <t>5</t>
        </is>
      </c>
    </row>
    <row r="635">
      <c r="A635" t="n">
        <v>634</v>
      </c>
      <c r="B635" t="inlineStr">
        <is>
          <t>634</t>
        </is>
      </c>
      <c r="C635" t="inlineStr">
        <is>
          <t>GN</t>
        </is>
      </c>
      <c r="D635" t="inlineStr">
        <is>
          <t>GN</t>
        </is>
      </c>
      <c r="E635">
        <f>O02+K1.H1-A20-X3:7</f>
        <v/>
      </c>
      <c r="F635" t="inlineStr">
        <is>
          <t>O02</t>
        </is>
      </c>
      <c r="G635" t="inlineStr">
        <is>
          <t>K1.H1</t>
        </is>
      </c>
      <c r="H635" t="inlineStr">
        <is>
          <t>A20-X3</t>
        </is>
      </c>
      <c r="I635" t="inlineStr">
        <is>
          <t>7</t>
        </is>
      </c>
      <c r="J635">
        <f>O01+K1.B1-A6:4</f>
        <v/>
      </c>
      <c r="K635" t="inlineStr">
        <is>
          <t>O01</t>
        </is>
      </c>
      <c r="L635" t="inlineStr">
        <is>
          <t>K1.B1</t>
        </is>
      </c>
      <c r="M635" t="inlineStr">
        <is>
          <t>A6</t>
        </is>
      </c>
      <c r="N635" t="inlineStr">
        <is>
          <t>4</t>
        </is>
      </c>
    </row>
    <row r="636">
      <c r="A636" t="n">
        <v>635</v>
      </c>
      <c r="B636" t="inlineStr">
        <is>
          <t>635</t>
        </is>
      </c>
      <c r="C636" t="inlineStr">
        <is>
          <t>BK</t>
        </is>
      </c>
      <c r="D636" t="inlineStr">
        <is>
          <t>BK</t>
        </is>
      </c>
      <c r="E636">
        <f>P01+K1.G1-D1:L</f>
        <v/>
      </c>
      <c r="F636" t="inlineStr">
        <is>
          <t>P01</t>
        </is>
      </c>
      <c r="G636" t="inlineStr">
        <is>
          <t>K1.G1</t>
        </is>
      </c>
      <c r="H636" t="inlineStr">
        <is>
          <t>D1</t>
        </is>
      </c>
      <c r="I636" t="inlineStr">
        <is>
          <t>L</t>
        </is>
      </c>
      <c r="J636">
        <f>P01+K1.G1-E1:X1.L</f>
        <v/>
      </c>
      <c r="K636" t="inlineStr">
        <is>
          <t>P01</t>
        </is>
      </c>
      <c r="L636" t="inlineStr">
        <is>
          <t>K1.G1</t>
        </is>
      </c>
      <c r="M636" t="inlineStr">
        <is>
          <t>E1</t>
        </is>
      </c>
      <c r="N636" t="inlineStr">
        <is>
          <t>X1.L</t>
        </is>
      </c>
    </row>
    <row r="637">
      <c r="A637" t="n">
        <v>636</v>
      </c>
      <c r="B637" t="inlineStr">
        <is>
          <t>636</t>
        </is>
      </c>
      <c r="C637" t="inlineStr">
        <is>
          <t>BN</t>
        </is>
      </c>
      <c r="D637" t="inlineStr">
        <is>
          <t>BN</t>
        </is>
      </c>
      <c r="E637">
        <f>P01+K1.G1-E1:X0:L</f>
        <v/>
      </c>
      <c r="F637" t="inlineStr">
        <is>
          <t>P01</t>
        </is>
      </c>
      <c r="G637" t="inlineStr">
        <is>
          <t>K1.G1</t>
        </is>
      </c>
      <c r="H637" t="inlineStr">
        <is>
          <t>E1</t>
        </is>
      </c>
      <c r="I637" t="inlineStr">
        <is>
          <t>X0:L</t>
        </is>
      </c>
      <c r="J637">
        <f>A02+K1.B1-X200:L</f>
        <v/>
      </c>
      <c r="K637" t="inlineStr">
        <is>
          <t>A02</t>
        </is>
      </c>
      <c r="L637" t="inlineStr">
        <is>
          <t>K1.B1</t>
        </is>
      </c>
      <c r="M637" t="inlineStr">
        <is>
          <t>X200</t>
        </is>
      </c>
      <c r="N637" t="inlineStr">
        <is>
          <t>L</t>
        </is>
      </c>
    </row>
    <row r="638">
      <c r="A638" t="n">
        <v>637</v>
      </c>
      <c r="B638" t="inlineStr">
        <is>
          <t>637</t>
        </is>
      </c>
      <c r="C638" t="inlineStr">
        <is>
          <t>BU</t>
        </is>
      </c>
      <c r="D638" t="inlineStr">
        <is>
          <t>BU</t>
        </is>
      </c>
      <c r="E638">
        <f>P01+K1.G1-D1:N</f>
        <v/>
      </c>
      <c r="F638" t="inlineStr">
        <is>
          <t>P01</t>
        </is>
      </c>
      <c r="G638" t="inlineStr">
        <is>
          <t>K1.G1</t>
        </is>
      </c>
      <c r="H638" t="inlineStr">
        <is>
          <t>D1</t>
        </is>
      </c>
      <c r="I638" t="inlineStr">
        <is>
          <t>N</t>
        </is>
      </c>
      <c r="J638">
        <f>P01+K1.G1-E1:X1.N</f>
        <v/>
      </c>
      <c r="K638" t="inlineStr">
        <is>
          <t>P01</t>
        </is>
      </c>
      <c r="L638" t="inlineStr">
        <is>
          <t>K1.G1</t>
        </is>
      </c>
      <c r="M638" t="inlineStr">
        <is>
          <t>E1</t>
        </is>
      </c>
      <c r="N638" t="inlineStr">
        <is>
          <t>X1.N</t>
        </is>
      </c>
    </row>
    <row r="639">
      <c r="A639" t="n">
        <v>638</v>
      </c>
      <c r="B639" t="inlineStr">
        <is>
          <t>638</t>
        </is>
      </c>
      <c r="C639" t="inlineStr">
        <is>
          <t>BU</t>
        </is>
      </c>
      <c r="D639" t="inlineStr">
        <is>
          <t>BU</t>
        </is>
      </c>
      <c r="E639">
        <f>P01+K1.G1-E1:X0:N</f>
        <v/>
      </c>
      <c r="F639" t="inlineStr">
        <is>
          <t>P01</t>
        </is>
      </c>
      <c r="G639" t="inlineStr">
        <is>
          <t>K1.G1</t>
        </is>
      </c>
      <c r="H639" t="inlineStr">
        <is>
          <t>E1</t>
        </is>
      </c>
      <c r="I639" t="inlineStr">
        <is>
          <t>X0:N</t>
        </is>
      </c>
      <c r="J639">
        <f>A02+K1.B1-X200:N</f>
        <v/>
      </c>
      <c r="K639" t="inlineStr">
        <is>
          <t>A02</t>
        </is>
      </c>
      <c r="L639" t="inlineStr">
        <is>
          <t>K1.B1</t>
        </is>
      </c>
      <c r="M639" t="inlineStr">
        <is>
          <t>X200</t>
        </is>
      </c>
      <c r="N639" t="inlineStr">
        <is>
          <t>N</t>
        </is>
      </c>
    </row>
    <row r="640">
      <c r="A640" t="n">
        <v>639</v>
      </c>
      <c r="B640" t="inlineStr">
        <is>
          <t>639</t>
        </is>
      </c>
      <c r="C640" t="inlineStr">
        <is>
          <t>GNYE</t>
        </is>
      </c>
      <c r="D640" t="inlineStr">
        <is>
          <t>GNYE</t>
        </is>
      </c>
      <c r="E640">
        <f>P01+K1.G1-D1:PE</f>
        <v/>
      </c>
      <c r="F640" t="inlineStr">
        <is>
          <t>P01</t>
        </is>
      </c>
      <c r="G640" t="inlineStr">
        <is>
          <t>K1.G1</t>
        </is>
      </c>
      <c r="H640" t="inlineStr">
        <is>
          <t>D1</t>
        </is>
      </c>
      <c r="I640" t="inlineStr">
        <is>
          <t>PE</t>
        </is>
      </c>
      <c r="J640">
        <f>P01+K1.G1-E1:X1.PE</f>
        <v/>
      </c>
      <c r="K640" t="inlineStr">
        <is>
          <t>P01</t>
        </is>
      </c>
      <c r="L640" t="inlineStr">
        <is>
          <t>K1.G1</t>
        </is>
      </c>
      <c r="M640" t="inlineStr">
        <is>
          <t>E1</t>
        </is>
      </c>
      <c r="N640" t="inlineStr">
        <is>
          <t>X1.PE</t>
        </is>
      </c>
    </row>
    <row r="641">
      <c r="A641" t="n">
        <v>640</v>
      </c>
      <c r="B641" t="inlineStr">
        <is>
          <t>640</t>
        </is>
      </c>
      <c r="C641" t="inlineStr">
        <is>
          <t>GNYE</t>
        </is>
      </c>
      <c r="D641" t="inlineStr">
        <is>
          <t>GNYE</t>
        </is>
      </c>
      <c r="E641">
        <f>P01+K1.G1-E1:X0:PE</f>
        <v/>
      </c>
      <c r="F641" t="inlineStr">
        <is>
          <t>P01</t>
        </is>
      </c>
      <c r="G641" t="inlineStr">
        <is>
          <t>K1.G1</t>
        </is>
      </c>
      <c r="H641" t="inlineStr">
        <is>
          <t>E1</t>
        </is>
      </c>
      <c r="I641" t="inlineStr">
        <is>
          <t>X0:PE</t>
        </is>
      </c>
      <c r="J641">
        <f>A02+K1.B1-X200:PE</f>
        <v/>
      </c>
      <c r="K641" t="inlineStr">
        <is>
          <t>A02</t>
        </is>
      </c>
      <c r="L641" t="inlineStr">
        <is>
          <t>K1.B1</t>
        </is>
      </c>
      <c r="M641" t="inlineStr">
        <is>
          <t>X200</t>
        </is>
      </c>
      <c r="N641" t="inlineStr">
        <is>
          <t>PE</t>
        </is>
      </c>
    </row>
    <row r="642">
      <c r="A642" t="n">
        <v>641</v>
      </c>
      <c r="B642" t="inlineStr">
        <is>
          <t>641</t>
        </is>
      </c>
      <c r="C642" t="inlineStr">
        <is>
          <t>4-pol. USB</t>
        </is>
      </c>
      <c r="D642" t="inlineStr">
        <is>
          <t>4-pol. USB</t>
        </is>
      </c>
      <c r="E642">
        <f>P01+K1.G1-D1:USB1</f>
        <v/>
      </c>
      <c r="F642" t="inlineStr">
        <is>
          <t>P01</t>
        </is>
      </c>
      <c r="G642" t="inlineStr">
        <is>
          <t>K1.G1</t>
        </is>
      </c>
      <c r="H642" t="inlineStr">
        <is>
          <t>D1</t>
        </is>
      </c>
      <c r="I642" t="inlineStr">
        <is>
          <t>USB1</t>
        </is>
      </c>
      <c r="J642">
        <f>P01+K1.G1-E1:USB</f>
        <v/>
      </c>
      <c r="K642" t="inlineStr">
        <is>
          <t>P01</t>
        </is>
      </c>
      <c r="L642" t="inlineStr">
        <is>
          <t>K1.G1</t>
        </is>
      </c>
      <c r="M642" t="inlineStr">
        <is>
          <t>E1</t>
        </is>
      </c>
      <c r="N642" t="inlineStr">
        <is>
          <t>USB</t>
        </is>
      </c>
    </row>
    <row r="643">
      <c r="A643" t="n">
        <v>642</v>
      </c>
      <c r="B643" t="inlineStr">
        <is>
          <t>642</t>
        </is>
      </c>
      <c r="C643" t="inlineStr">
        <is>
          <t>4-pol. USB</t>
        </is>
      </c>
      <c r="D643" t="inlineStr">
        <is>
          <t>4-pol. USB</t>
        </is>
      </c>
      <c r="E643">
        <f>P01+K1.G1-D1:USB3</f>
        <v/>
      </c>
      <c r="F643" t="inlineStr">
        <is>
          <t>P01</t>
        </is>
      </c>
      <c r="G643" t="inlineStr">
        <is>
          <t>K1.G1</t>
        </is>
      </c>
      <c r="H643" t="inlineStr">
        <is>
          <t>D1</t>
        </is>
      </c>
      <c r="I643" t="inlineStr">
        <is>
          <t>USB3</t>
        </is>
      </c>
      <c r="J643">
        <f>P01+K1.G2-X1</f>
        <v/>
      </c>
      <c r="K643" t="inlineStr">
        <is>
          <t>P01</t>
        </is>
      </c>
      <c r="L643" t="inlineStr">
        <is>
          <t>K1.G2</t>
        </is>
      </c>
      <c r="M643" t="inlineStr">
        <is>
          <t>X1</t>
        </is>
      </c>
      <c r="N643" t="inlineStr"/>
    </row>
    <row r="644">
      <c r="A644" t="n">
        <v>643</v>
      </c>
      <c r="B644" t="inlineStr">
        <is>
          <t>643</t>
        </is>
      </c>
      <c r="C644" t="inlineStr">
        <is>
          <t>BU</t>
        </is>
      </c>
      <c r="D644" t="inlineStr">
        <is>
          <t>BU</t>
        </is>
      </c>
      <c r="E644">
        <f>P01+K1.G2-X1:USB A</f>
        <v/>
      </c>
      <c r="F644" t="inlineStr">
        <is>
          <t>P01</t>
        </is>
      </c>
      <c r="G644" t="inlineStr">
        <is>
          <t>K1.G2</t>
        </is>
      </c>
      <c r="H644" t="inlineStr">
        <is>
          <t>X1</t>
        </is>
      </c>
      <c r="I644" t="inlineStr">
        <is>
          <t>USB A</t>
        </is>
      </c>
      <c r="J644">
        <f>P01+K1.G2-X1</f>
        <v/>
      </c>
      <c r="K644" t="inlineStr">
        <is>
          <t>P01</t>
        </is>
      </c>
      <c r="L644" t="inlineStr">
        <is>
          <t>K1.G2</t>
        </is>
      </c>
      <c r="M644" t="inlineStr">
        <is>
          <t>X1</t>
        </is>
      </c>
      <c r="N644" t="inlineStr"/>
    </row>
    <row r="645">
      <c r="A645" t="n">
        <v>644</v>
      </c>
      <c r="B645" t="inlineStr">
        <is>
          <t>644</t>
        </is>
      </c>
      <c r="C645" t="inlineStr">
        <is>
          <t>4-pol. USB</t>
        </is>
      </c>
      <c r="D645" t="inlineStr">
        <is>
          <t>4-pol. USB</t>
        </is>
      </c>
      <c r="E645">
        <f>P01+K1.G1-D1:MOUSE</f>
        <v/>
      </c>
      <c r="F645" t="inlineStr">
        <is>
          <t>P01</t>
        </is>
      </c>
      <c r="G645" t="inlineStr">
        <is>
          <t>K1.G1</t>
        </is>
      </c>
      <c r="H645" t="inlineStr">
        <is>
          <t>D1</t>
        </is>
      </c>
      <c r="I645" t="inlineStr">
        <is>
          <t>MOUSE</t>
        </is>
      </c>
      <c r="J645">
        <f>P01+K1.G2-X2</f>
        <v/>
      </c>
      <c r="K645" t="inlineStr">
        <is>
          <t>P01</t>
        </is>
      </c>
      <c r="L645" t="inlineStr">
        <is>
          <t>K1.G2</t>
        </is>
      </c>
      <c r="M645" t="inlineStr">
        <is>
          <t>X2</t>
        </is>
      </c>
      <c r="N645" t="inlineStr"/>
    </row>
    <row r="646">
      <c r="A646" t="n">
        <v>645</v>
      </c>
      <c r="B646" t="inlineStr">
        <is>
          <t>645</t>
        </is>
      </c>
      <c r="C646" t="inlineStr">
        <is>
          <t>BU</t>
        </is>
      </c>
      <c r="D646" t="inlineStr">
        <is>
          <t>BU</t>
        </is>
      </c>
      <c r="E646">
        <f>P01+K1.G2-X2:USB A</f>
        <v/>
      </c>
      <c r="F646" t="inlineStr">
        <is>
          <t>P01</t>
        </is>
      </c>
      <c r="G646" t="inlineStr">
        <is>
          <t>K1.G2</t>
        </is>
      </c>
      <c r="H646" t="inlineStr">
        <is>
          <t>X2</t>
        </is>
      </c>
      <c r="I646" t="inlineStr">
        <is>
          <t>USB A</t>
        </is>
      </c>
      <c r="J646">
        <f>P01+K1.G2-X2</f>
        <v/>
      </c>
      <c r="K646" t="inlineStr">
        <is>
          <t>P01</t>
        </is>
      </c>
      <c r="L646" t="inlineStr">
        <is>
          <t>K1.G2</t>
        </is>
      </c>
      <c r="M646" t="inlineStr">
        <is>
          <t>X2</t>
        </is>
      </c>
      <c r="N646" t="inlineStr"/>
    </row>
    <row r="647">
      <c r="A647" t="n">
        <v>646</v>
      </c>
      <c r="B647" t="inlineStr">
        <is>
          <t>646</t>
        </is>
      </c>
      <c r="C647" t="inlineStr">
        <is>
          <t>BK</t>
        </is>
      </c>
      <c r="D647" t="inlineStr">
        <is>
          <t>BK</t>
        </is>
      </c>
      <c r="E647">
        <f>P01+K1.G2-P1:L</f>
        <v/>
      </c>
      <c r="F647" t="inlineStr">
        <is>
          <t>P01</t>
        </is>
      </c>
      <c r="G647" t="inlineStr">
        <is>
          <t>K1.G2</t>
        </is>
      </c>
      <c r="H647" t="inlineStr">
        <is>
          <t>P1</t>
        </is>
      </c>
      <c r="I647" t="inlineStr">
        <is>
          <t>L</t>
        </is>
      </c>
      <c r="J647">
        <f>P01+K1.G1-E1:X2.L</f>
        <v/>
      </c>
      <c r="K647" t="inlineStr">
        <is>
          <t>P01</t>
        </is>
      </c>
      <c r="L647" t="inlineStr">
        <is>
          <t>K1.G1</t>
        </is>
      </c>
      <c r="M647" t="inlineStr">
        <is>
          <t>E1</t>
        </is>
      </c>
      <c r="N647" t="inlineStr">
        <is>
          <t>X2.L</t>
        </is>
      </c>
    </row>
    <row r="648">
      <c r="A648" t="n">
        <v>647</v>
      </c>
      <c r="B648" t="inlineStr">
        <is>
          <t>647</t>
        </is>
      </c>
      <c r="C648" t="inlineStr">
        <is>
          <t>BU</t>
        </is>
      </c>
      <c r="D648" t="inlineStr">
        <is>
          <t>BU</t>
        </is>
      </c>
      <c r="E648">
        <f>P01+K1.G2-P1:N</f>
        <v/>
      </c>
      <c r="F648" t="inlineStr">
        <is>
          <t>P01</t>
        </is>
      </c>
      <c r="G648" t="inlineStr">
        <is>
          <t>K1.G2</t>
        </is>
      </c>
      <c r="H648" t="inlineStr">
        <is>
          <t>P1</t>
        </is>
      </c>
      <c r="I648" t="inlineStr">
        <is>
          <t>N</t>
        </is>
      </c>
      <c r="J648">
        <f>P01+K1.G1-E1:X2.N</f>
        <v/>
      </c>
      <c r="K648" t="inlineStr">
        <is>
          <t>P01</t>
        </is>
      </c>
      <c r="L648" t="inlineStr">
        <is>
          <t>K1.G1</t>
        </is>
      </c>
      <c r="M648" t="inlineStr">
        <is>
          <t>E1</t>
        </is>
      </c>
      <c r="N648" t="inlineStr">
        <is>
          <t>X2.N</t>
        </is>
      </c>
    </row>
    <row r="649">
      <c r="A649" t="n">
        <v>648</v>
      </c>
      <c r="B649" t="inlineStr">
        <is>
          <t>648</t>
        </is>
      </c>
      <c r="C649" t="inlineStr">
        <is>
          <t>GNYE</t>
        </is>
      </c>
      <c r="D649" t="inlineStr">
        <is>
          <t>GNYE</t>
        </is>
      </c>
      <c r="E649">
        <f>P01+K1.G2-P1:PE</f>
        <v/>
      </c>
      <c r="F649" t="inlineStr">
        <is>
          <t>P01</t>
        </is>
      </c>
      <c r="G649" t="inlineStr">
        <is>
          <t>K1.G2</t>
        </is>
      </c>
      <c r="H649" t="inlineStr">
        <is>
          <t>P1</t>
        </is>
      </c>
      <c r="I649" t="inlineStr">
        <is>
          <t>PE</t>
        </is>
      </c>
      <c r="J649">
        <f>P01+K1.G1-E1:X2.PE</f>
        <v/>
      </c>
      <c r="K649" t="inlineStr">
        <is>
          <t>P01</t>
        </is>
      </c>
      <c r="L649" t="inlineStr">
        <is>
          <t>K1.G1</t>
        </is>
      </c>
      <c r="M649" t="inlineStr">
        <is>
          <t>E1</t>
        </is>
      </c>
      <c r="N649" t="inlineStr">
        <is>
          <t>X2.PE</t>
        </is>
      </c>
    </row>
    <row r="650">
      <c r="A650" t="n">
        <v>649</v>
      </c>
      <c r="B650" t="inlineStr">
        <is>
          <t>649</t>
        </is>
      </c>
      <c r="C650" t="inlineStr">
        <is>
          <t>BU</t>
        </is>
      </c>
      <c r="D650" t="inlineStr">
        <is>
          <t>BU</t>
        </is>
      </c>
      <c r="E650">
        <f>A02+K1.H2-X6:PE:2</f>
        <v/>
      </c>
      <c r="F650" t="inlineStr">
        <is>
          <t>A02</t>
        </is>
      </c>
      <c r="G650" t="inlineStr">
        <is>
          <t>K1.H2</t>
        </is>
      </c>
      <c r="H650" t="inlineStr">
        <is>
          <t>X6</t>
        </is>
      </c>
      <c r="I650" t="inlineStr">
        <is>
          <t>PE:2</t>
        </is>
      </c>
      <c r="J650">
        <f>+:PE</f>
        <v/>
      </c>
      <c r="K650" t="inlineStr"/>
      <c r="L650" t="inlineStr"/>
      <c r="M650" t="inlineStr"/>
      <c r="N650" t="inlineStr"/>
    </row>
    <row r="651">
      <c r="A651" t="n">
        <v>650</v>
      </c>
      <c r="B651" t="inlineStr">
        <is>
          <t>650</t>
        </is>
      </c>
      <c r="C651" t="inlineStr">
        <is>
          <t>BU</t>
        </is>
      </c>
      <c r="D651" t="inlineStr">
        <is>
          <t>BU</t>
        </is>
      </c>
      <c r="E651">
        <f>P01+K1.G1-D1:RJ45</f>
        <v/>
      </c>
      <c r="F651" t="inlineStr">
        <is>
          <t>P01</t>
        </is>
      </c>
      <c r="G651" t="inlineStr">
        <is>
          <t>K1.G1</t>
        </is>
      </c>
      <c r="H651" t="inlineStr">
        <is>
          <t>D1</t>
        </is>
      </c>
      <c r="I651" t="inlineStr">
        <is>
          <t>RJ45</t>
        </is>
      </c>
      <c r="J651">
        <f>P01+K1.B1-A0.10:1:1</f>
        <v/>
      </c>
      <c r="K651" t="inlineStr">
        <is>
          <t>P01</t>
        </is>
      </c>
      <c r="L651" t="inlineStr">
        <is>
          <t>K1.B1</t>
        </is>
      </c>
      <c r="M651" t="inlineStr">
        <is>
          <t>A0.10</t>
        </is>
      </c>
      <c r="N651" t="inlineStr">
        <is>
          <t>1:1</t>
        </is>
      </c>
    </row>
    <row r="652">
      <c r="A652" t="n">
        <v>651</v>
      </c>
      <c r="B652" t="inlineStr">
        <is>
          <t>651</t>
        </is>
      </c>
      <c r="C652" t="inlineStr">
        <is>
          <t>9-pol.Sub-D</t>
        </is>
      </c>
      <c r="D652" t="inlineStr">
        <is>
          <t>9-pol.Sub-D</t>
        </is>
      </c>
      <c r="E652">
        <f>O01+K1.G1-D1:J5.RS232</f>
        <v/>
      </c>
      <c r="F652" t="inlineStr">
        <is>
          <t>O01</t>
        </is>
      </c>
      <c r="G652" t="inlineStr">
        <is>
          <t>K1.G1</t>
        </is>
      </c>
      <c r="H652" t="inlineStr">
        <is>
          <t>D1</t>
        </is>
      </c>
      <c r="I652" t="inlineStr">
        <is>
          <t>J5.RS232</t>
        </is>
      </c>
      <c r="J652">
        <f>P01+K1.G1-D1:COM1</f>
        <v/>
      </c>
      <c r="K652" t="inlineStr">
        <is>
          <t>P01</t>
        </is>
      </c>
      <c r="L652" t="inlineStr">
        <is>
          <t>K1.G1</t>
        </is>
      </c>
      <c r="M652" t="inlineStr">
        <is>
          <t>D1</t>
        </is>
      </c>
      <c r="N652" t="inlineStr">
        <is>
          <t>COM1</t>
        </is>
      </c>
    </row>
    <row r="653">
      <c r="A653" t="n">
        <v>652</v>
      </c>
      <c r="B653" t="inlineStr">
        <is>
          <t>652</t>
        </is>
      </c>
      <c r="C653" t="inlineStr">
        <is>
          <t>GN</t>
        </is>
      </c>
      <c r="D653" t="inlineStr">
        <is>
          <t>GN</t>
        </is>
      </c>
      <c r="E653">
        <f>A02+K1.A1-X21:Ethernet</f>
        <v/>
      </c>
      <c r="F653" t="inlineStr">
        <is>
          <t>A02</t>
        </is>
      </c>
      <c r="G653" t="inlineStr">
        <is>
          <t>K1.A1</t>
        </is>
      </c>
      <c r="H653" t="inlineStr">
        <is>
          <t>X21</t>
        </is>
      </c>
      <c r="I653" t="inlineStr">
        <is>
          <t>Ethernet</t>
        </is>
      </c>
      <c r="J653">
        <f>P01+K1.G1-D1:RJ45</f>
        <v/>
      </c>
      <c r="K653" t="inlineStr">
        <is>
          <t>P01</t>
        </is>
      </c>
      <c r="L653" t="inlineStr">
        <is>
          <t>K1.G1</t>
        </is>
      </c>
      <c r="M653" t="inlineStr">
        <is>
          <t>D1</t>
        </is>
      </c>
      <c r="N653" t="inlineStr">
        <is>
          <t>RJ45</t>
        </is>
      </c>
    </row>
    <row r="654">
      <c r="A654" t="n">
        <v>653</v>
      </c>
      <c r="B654" t="inlineStr">
        <is>
          <t>653</t>
        </is>
      </c>
      <c r="C654" t="inlineStr">
        <is>
          <t>1</t>
        </is>
      </c>
      <c r="D654" t="inlineStr">
        <is>
          <t>1</t>
        </is>
      </c>
      <c r="E654">
        <f>P01+K1.B1-X9:1:4</f>
        <v/>
      </c>
      <c r="F654" t="inlineStr">
        <is>
          <t>P01</t>
        </is>
      </c>
      <c r="G654" t="inlineStr">
        <is>
          <t>K1.B1</t>
        </is>
      </c>
      <c r="H654" t="inlineStr">
        <is>
          <t>X9</t>
        </is>
      </c>
      <c r="I654" t="inlineStr">
        <is>
          <t>1:4</t>
        </is>
      </c>
      <c r="J654">
        <f>P01+K1.H1-D2:+</f>
        <v/>
      </c>
      <c r="K654" t="inlineStr">
        <is>
          <t>P01</t>
        </is>
      </c>
      <c r="L654" t="inlineStr">
        <is>
          <t>K1.H1</t>
        </is>
      </c>
      <c r="M654" t="inlineStr">
        <is>
          <t>D2</t>
        </is>
      </c>
      <c r="N654" t="inlineStr">
        <is>
          <t>+</t>
        </is>
      </c>
    </row>
    <row r="655">
      <c r="A655" t="n">
        <v>654</v>
      </c>
      <c r="B655" t="inlineStr">
        <is>
          <t>654</t>
        </is>
      </c>
      <c r="C655" t="inlineStr">
        <is>
          <t>BU</t>
        </is>
      </c>
      <c r="D655" t="inlineStr">
        <is>
          <t>BU</t>
        </is>
      </c>
      <c r="E655">
        <f>P01+K1.B1-V1:2.1</f>
        <v/>
      </c>
      <c r="F655" t="inlineStr">
        <is>
          <t>P01</t>
        </is>
      </c>
      <c r="G655" t="inlineStr">
        <is>
          <t>K1.B1</t>
        </is>
      </c>
      <c r="H655" t="inlineStr">
        <is>
          <t>V1</t>
        </is>
      </c>
      <c r="I655" t="inlineStr">
        <is>
          <t>2.1</t>
        </is>
      </c>
      <c r="J655">
        <f>P01+K1.B1-X9:1:3</f>
        <v/>
      </c>
      <c r="K655" t="inlineStr">
        <is>
          <t>P01</t>
        </is>
      </c>
      <c r="L655" t="inlineStr">
        <is>
          <t>K1.B1</t>
        </is>
      </c>
      <c r="M655" t="inlineStr">
        <is>
          <t>X9</t>
        </is>
      </c>
      <c r="N655" t="inlineStr">
        <is>
          <t>1:3</t>
        </is>
      </c>
    </row>
    <row r="656">
      <c r="A656" t="n">
        <v>655</v>
      </c>
      <c r="B656" t="inlineStr">
        <is>
          <t>655</t>
        </is>
      </c>
      <c r="C656" t="inlineStr">
        <is>
          <t>BU</t>
        </is>
      </c>
      <c r="D656" t="inlineStr">
        <is>
          <t>BU</t>
        </is>
      </c>
      <c r="E656">
        <f>A02+K1.B1-W5(-P1):P1:2</f>
        <v/>
      </c>
      <c r="F656" t="inlineStr">
        <is>
          <t>A02</t>
        </is>
      </c>
      <c r="G656" t="inlineStr">
        <is>
          <t>K1.B1</t>
        </is>
      </c>
      <c r="H656" t="inlineStr">
        <is>
          <t>W5(-P1)</t>
        </is>
      </c>
      <c r="I656" t="inlineStr">
        <is>
          <t>P1:2</t>
        </is>
      </c>
      <c r="J656">
        <f>P01+K1.B1-V1:1.1</f>
        <v/>
      </c>
      <c r="K656" t="inlineStr">
        <is>
          <t>P01</t>
        </is>
      </c>
      <c r="L656" t="inlineStr">
        <is>
          <t>K1.B1</t>
        </is>
      </c>
      <c r="M656" t="inlineStr">
        <is>
          <t>V1</t>
        </is>
      </c>
      <c r="N656" t="inlineStr">
        <is>
          <t>1.1</t>
        </is>
      </c>
    </row>
    <row r="657">
      <c r="A657" t="n">
        <v>656</v>
      </c>
      <c r="B657" t="inlineStr">
        <is>
          <t>656</t>
        </is>
      </c>
      <c r="C657" t="inlineStr">
        <is>
          <t>GNYE</t>
        </is>
      </c>
      <c r="D657" t="inlineStr">
        <is>
          <t>GNYE</t>
        </is>
      </c>
      <c r="E657">
        <f>P01+K1.B1-X9:PE:1</f>
        <v/>
      </c>
      <c r="F657" t="inlineStr">
        <is>
          <t>P01</t>
        </is>
      </c>
      <c r="G657" t="inlineStr">
        <is>
          <t>K1.B1</t>
        </is>
      </c>
      <c r="H657" t="inlineStr">
        <is>
          <t>X9</t>
        </is>
      </c>
      <c r="I657" t="inlineStr">
        <is>
          <t>PE:1</t>
        </is>
      </c>
      <c r="J657">
        <f>P01+K1.H1-D2:GND</f>
        <v/>
      </c>
      <c r="K657" t="inlineStr">
        <is>
          <t>P01</t>
        </is>
      </c>
      <c r="L657" t="inlineStr">
        <is>
          <t>K1.H1</t>
        </is>
      </c>
      <c r="M657" t="inlineStr">
        <is>
          <t>D2</t>
        </is>
      </c>
      <c r="N657" t="inlineStr">
        <is>
          <t>GND</t>
        </is>
      </c>
    </row>
    <row r="658">
      <c r="A658" t="n">
        <v>657</v>
      </c>
      <c r="B658" t="inlineStr">
        <is>
          <t>657</t>
        </is>
      </c>
      <c r="C658" t="inlineStr">
        <is>
          <t>2</t>
        </is>
      </c>
      <c r="D658" t="inlineStr">
        <is>
          <t>2</t>
        </is>
      </c>
      <c r="E658">
        <f>P01+K1.B1-X9:2:5</f>
        <v/>
      </c>
      <c r="F658" t="inlineStr">
        <is>
          <t>P01</t>
        </is>
      </c>
      <c r="G658" t="inlineStr">
        <is>
          <t>K1.B1</t>
        </is>
      </c>
      <c r="H658" t="inlineStr">
        <is>
          <t>X9</t>
        </is>
      </c>
      <c r="I658" t="inlineStr">
        <is>
          <t>2:5</t>
        </is>
      </c>
      <c r="J658">
        <f>P01+K1.H1-D2:-</f>
        <v/>
      </c>
      <c r="K658" t="inlineStr">
        <is>
          <t>P01</t>
        </is>
      </c>
      <c r="L658" t="inlineStr">
        <is>
          <t>K1.H1</t>
        </is>
      </c>
      <c r="M658" t="inlineStr">
        <is>
          <t>D2</t>
        </is>
      </c>
      <c r="N658" t="inlineStr">
        <is>
          <t>-</t>
        </is>
      </c>
    </row>
    <row r="659">
      <c r="A659" t="n">
        <v>658</v>
      </c>
      <c r="B659" t="inlineStr">
        <is>
          <t>658</t>
        </is>
      </c>
      <c r="C659" t="inlineStr">
        <is>
          <t>BU</t>
        </is>
      </c>
      <c r="D659" t="inlineStr">
        <is>
          <t>BU</t>
        </is>
      </c>
      <c r="E659">
        <f>P01+K1.B1-X9:2:2</f>
        <v/>
      </c>
      <c r="F659" t="inlineStr">
        <is>
          <t>P01</t>
        </is>
      </c>
      <c r="G659" t="inlineStr">
        <is>
          <t>K1.B1</t>
        </is>
      </c>
      <c r="H659" t="inlineStr">
        <is>
          <t>X9</t>
        </is>
      </c>
      <c r="I659" t="inlineStr">
        <is>
          <t>2:2</t>
        </is>
      </c>
      <c r="J659">
        <f>A02+K1.B1-W5(-P1):P2:2</f>
        <v/>
      </c>
      <c r="K659" t="inlineStr">
        <is>
          <t>A02</t>
        </is>
      </c>
      <c r="L659" t="inlineStr">
        <is>
          <t>K1.B1</t>
        </is>
      </c>
      <c r="M659" t="inlineStr">
        <is>
          <t>W5(-P1)</t>
        </is>
      </c>
      <c r="N659" t="inlineStr">
        <is>
          <t>P2:2</t>
        </is>
      </c>
    </row>
    <row r="660">
      <c r="A660" t="n">
        <v>659</v>
      </c>
      <c r="B660" t="inlineStr">
        <is>
          <t>659</t>
        </is>
      </c>
      <c r="C660" t="inlineStr">
        <is>
          <t>BU</t>
        </is>
      </c>
      <c r="D660" t="inlineStr">
        <is>
          <t>BU</t>
        </is>
      </c>
      <c r="E660">
        <f>A02+K1.B1-W5(-P2):P2:2</f>
        <v/>
      </c>
      <c r="F660" t="inlineStr">
        <is>
          <t>A02</t>
        </is>
      </c>
      <c r="G660" t="inlineStr">
        <is>
          <t>K1.B1</t>
        </is>
      </c>
      <c r="H660" t="inlineStr">
        <is>
          <t>W5(-P2)</t>
        </is>
      </c>
      <c r="I660" t="inlineStr">
        <is>
          <t>P2:2</t>
        </is>
      </c>
      <c r="J660">
        <f>P01+K1.B1-V1:3.1</f>
        <v/>
      </c>
      <c r="K660" t="inlineStr">
        <is>
          <t>P01</t>
        </is>
      </c>
      <c r="L660" t="inlineStr">
        <is>
          <t>K1.B1</t>
        </is>
      </c>
      <c r="M660" t="inlineStr">
        <is>
          <t>V1</t>
        </is>
      </c>
      <c r="N660" t="inlineStr">
        <is>
          <t>3.1</t>
        </is>
      </c>
    </row>
    <row r="661">
      <c r="A661" t="n">
        <v>660</v>
      </c>
      <c r="B661" t="inlineStr">
        <is>
          <t>660</t>
        </is>
      </c>
      <c r="C661" t="inlineStr">
        <is>
          <t>GN</t>
        </is>
      </c>
      <c r="D661" t="inlineStr">
        <is>
          <t>GN</t>
        </is>
      </c>
      <c r="E661">
        <f>P01+K1.H1-D2-LAN-A</f>
        <v/>
      </c>
      <c r="F661" t="inlineStr">
        <is>
          <t>P01</t>
        </is>
      </c>
      <c r="G661" t="inlineStr">
        <is>
          <t>K1.H1</t>
        </is>
      </c>
      <c r="H661" t="inlineStr">
        <is>
          <t>D2-LAN-A</t>
        </is>
      </c>
      <c r="I661" t="inlineStr"/>
      <c r="J661">
        <f>P01+K1.G1-D1:RJ45</f>
        <v/>
      </c>
      <c r="K661" t="inlineStr">
        <is>
          <t>P01</t>
        </is>
      </c>
      <c r="L661" t="inlineStr">
        <is>
          <t>K1.G1</t>
        </is>
      </c>
      <c r="M661" t="inlineStr">
        <is>
          <t>D1</t>
        </is>
      </c>
      <c r="N661" t="inlineStr">
        <is>
          <t>RJ45</t>
        </is>
      </c>
    </row>
    <row r="662">
      <c r="A662" t="n">
        <v>661</v>
      </c>
      <c r="B662" t="inlineStr">
        <is>
          <t>661</t>
        </is>
      </c>
      <c r="C662" t="inlineStr">
        <is>
          <t>BU</t>
        </is>
      </c>
      <c r="D662" t="inlineStr">
        <is>
          <t>BU</t>
        </is>
      </c>
      <c r="E662">
        <f>P01+K1.H1-D2-LAN-A</f>
        <v/>
      </c>
      <c r="F662" t="inlineStr">
        <is>
          <t>P01</t>
        </is>
      </c>
      <c r="G662" t="inlineStr">
        <is>
          <t>K1.H1</t>
        </is>
      </c>
      <c r="H662" t="inlineStr">
        <is>
          <t>D2-LAN-A</t>
        </is>
      </c>
      <c r="I662" t="inlineStr"/>
      <c r="J662">
        <f>P01+K1.B1-A0.10:2:2</f>
        <v/>
      </c>
      <c r="K662" t="inlineStr">
        <is>
          <t>P01</t>
        </is>
      </c>
      <c r="L662" t="inlineStr">
        <is>
          <t>K1.B1</t>
        </is>
      </c>
      <c r="M662" t="inlineStr">
        <is>
          <t>A0.10</t>
        </is>
      </c>
      <c r="N662" t="inlineStr">
        <is>
          <t>2:2</t>
        </is>
      </c>
    </row>
    <row r="663">
      <c r="A663" t="n">
        <v>662</v>
      </c>
      <c r="B663" t="inlineStr">
        <is>
          <t>662</t>
        </is>
      </c>
      <c r="C663" t="inlineStr">
        <is>
          <t>BU</t>
        </is>
      </c>
      <c r="D663" t="inlineStr">
        <is>
          <t>BU</t>
        </is>
      </c>
      <c r="E663">
        <f>A02+K1.B1-W5(-P1):P1:1</f>
        <v/>
      </c>
      <c r="F663" t="inlineStr">
        <is>
          <t>A02</t>
        </is>
      </c>
      <c r="G663" t="inlineStr">
        <is>
          <t>K1.B1</t>
        </is>
      </c>
      <c r="H663" t="inlineStr">
        <is>
          <t>W5(-P1)</t>
        </is>
      </c>
      <c r="I663" t="inlineStr">
        <is>
          <t>P1:1</t>
        </is>
      </c>
      <c r="J663">
        <f>P01+K1.B1-A0.10:US:1</f>
        <v/>
      </c>
      <c r="K663" t="inlineStr">
        <is>
          <t>P01</t>
        </is>
      </c>
      <c r="L663" t="inlineStr">
        <is>
          <t>K1.B1</t>
        </is>
      </c>
      <c r="M663" t="inlineStr">
        <is>
          <t>A0.10</t>
        </is>
      </c>
      <c r="N663" t="inlineStr">
        <is>
          <t>US:1</t>
        </is>
      </c>
    </row>
    <row r="664">
      <c r="A664" t="n">
        <v>663</v>
      </c>
      <c r="B664" t="inlineStr">
        <is>
          <t>663</t>
        </is>
      </c>
      <c r="C664" t="inlineStr">
        <is>
          <t>BU</t>
        </is>
      </c>
      <c r="D664" t="inlineStr">
        <is>
          <t>BU</t>
        </is>
      </c>
      <c r="E664">
        <f>P01+K1.B1-A0.10:US:2</f>
        <v/>
      </c>
      <c r="F664" t="inlineStr">
        <is>
          <t>P01</t>
        </is>
      </c>
      <c r="G664" t="inlineStr">
        <is>
          <t>K1.B1</t>
        </is>
      </c>
      <c r="H664" t="inlineStr">
        <is>
          <t>A0.10</t>
        </is>
      </c>
      <c r="I664" t="inlineStr">
        <is>
          <t>US:2</t>
        </is>
      </c>
      <c r="J664">
        <f>A02+K1.B1-W5(-P2):P2:1</f>
        <v/>
      </c>
      <c r="K664" t="inlineStr">
        <is>
          <t>A02</t>
        </is>
      </c>
      <c r="L664" t="inlineStr">
        <is>
          <t>K1.B1</t>
        </is>
      </c>
      <c r="M664" t="inlineStr">
        <is>
          <t>W5(-P2)</t>
        </is>
      </c>
      <c r="N664" t="inlineStr">
        <is>
          <t>P2:1</t>
        </is>
      </c>
    </row>
    <row r="665">
      <c r="A665" t="n">
        <v>664</v>
      </c>
      <c r="B665" t="inlineStr">
        <is>
          <t>664</t>
        </is>
      </c>
      <c r="C665" t="inlineStr">
        <is>
          <t>BU</t>
        </is>
      </c>
      <c r="D665" t="inlineStr">
        <is>
          <t>BU</t>
        </is>
      </c>
      <c r="E665">
        <f>A02+K1.H2-X6:PE:2</f>
        <v/>
      </c>
      <c r="F665" t="inlineStr">
        <is>
          <t>A02</t>
        </is>
      </c>
      <c r="G665" t="inlineStr">
        <is>
          <t>K1.H2</t>
        </is>
      </c>
      <c r="H665" t="inlineStr">
        <is>
          <t>X6</t>
        </is>
      </c>
      <c r="I665" t="inlineStr">
        <is>
          <t>PE:2</t>
        </is>
      </c>
      <c r="J665">
        <f>P01+K1.B1-A0.10:US:3</f>
        <v/>
      </c>
      <c r="K665" t="inlineStr">
        <is>
          <t>P01</t>
        </is>
      </c>
      <c r="L665" t="inlineStr">
        <is>
          <t>K1.B1</t>
        </is>
      </c>
      <c r="M665" t="inlineStr">
        <is>
          <t>A0.10</t>
        </is>
      </c>
      <c r="N665" t="inlineStr">
        <is>
          <t>US:3</t>
        </is>
      </c>
    </row>
    <row r="666">
      <c r="A666" t="n">
        <v>665</v>
      </c>
      <c r="B666" t="inlineStr">
        <is>
          <t>665</t>
        </is>
      </c>
      <c r="C666" t="inlineStr">
        <is>
          <t>BU</t>
        </is>
      </c>
      <c r="D666" t="inlineStr">
        <is>
          <t>BU</t>
        </is>
      </c>
      <c r="E666">
        <f>P01+K1.B1-A0.0:1</f>
        <v/>
      </c>
      <c r="F666" t="inlineStr">
        <is>
          <t>P01</t>
        </is>
      </c>
      <c r="G666" t="inlineStr">
        <is>
          <t>K1.B1</t>
        </is>
      </c>
      <c r="H666" t="inlineStr">
        <is>
          <t>A0.0</t>
        </is>
      </c>
      <c r="I666" t="inlineStr">
        <is>
          <t>1</t>
        </is>
      </c>
      <c r="J666">
        <f>A02+K1.B1-W5(-P1):X3:5</f>
        <v/>
      </c>
      <c r="K666" t="inlineStr">
        <is>
          <t>A02</t>
        </is>
      </c>
      <c r="L666" t="inlineStr">
        <is>
          <t>K1.B1</t>
        </is>
      </c>
      <c r="M666" t="inlineStr">
        <is>
          <t>W5(-P1)</t>
        </is>
      </c>
      <c r="N666" t="inlineStr">
        <is>
          <t>X3:5</t>
        </is>
      </c>
    </row>
    <row r="667">
      <c r="A667" t="n">
        <v>666</v>
      </c>
      <c r="B667" t="inlineStr">
        <is>
          <t>666</t>
        </is>
      </c>
      <c r="C667" t="inlineStr">
        <is>
          <t>BU</t>
        </is>
      </c>
      <c r="D667" t="inlineStr">
        <is>
          <t>BU</t>
        </is>
      </c>
      <c r="E667">
        <f>P01+K1.B1-A0.0:5</f>
        <v/>
      </c>
      <c r="F667" t="inlineStr">
        <is>
          <t>P01</t>
        </is>
      </c>
      <c r="G667" t="inlineStr">
        <is>
          <t>K1.B1</t>
        </is>
      </c>
      <c r="H667" t="inlineStr">
        <is>
          <t>A0.0</t>
        </is>
      </c>
      <c r="I667" t="inlineStr">
        <is>
          <t>5</t>
        </is>
      </c>
      <c r="J667">
        <f>A02+K1.B1-W5(-P2):X4:7</f>
        <v/>
      </c>
      <c r="K667" t="inlineStr">
        <is>
          <t>A02</t>
        </is>
      </c>
      <c r="L667" t="inlineStr">
        <is>
          <t>K1.B1</t>
        </is>
      </c>
      <c r="M667" t="inlineStr">
        <is>
          <t>W5(-P2)</t>
        </is>
      </c>
      <c r="N667" t="inlineStr">
        <is>
          <t>X4:7</t>
        </is>
      </c>
    </row>
    <row r="668">
      <c r="A668" t="n">
        <v>667</v>
      </c>
      <c r="B668" t="inlineStr">
        <is>
          <t>667</t>
        </is>
      </c>
      <c r="C668" t="inlineStr">
        <is>
          <t>BU</t>
        </is>
      </c>
      <c r="D668" t="inlineStr">
        <is>
          <t>BU</t>
        </is>
      </c>
      <c r="E668">
        <f>P01+K1.B1-A0.0:2</f>
        <v/>
      </c>
      <c r="F668" t="inlineStr">
        <is>
          <t>P01</t>
        </is>
      </c>
      <c r="G668" t="inlineStr">
        <is>
          <t>K1.B1</t>
        </is>
      </c>
      <c r="H668" t="inlineStr">
        <is>
          <t>A0.0</t>
        </is>
      </c>
      <c r="I668" t="inlineStr">
        <is>
          <t>2</t>
        </is>
      </c>
      <c r="J668">
        <f>A02+K1.B1-W5(-P1):X3:6</f>
        <v/>
      </c>
      <c r="K668" t="inlineStr">
        <is>
          <t>A02</t>
        </is>
      </c>
      <c r="L668" t="inlineStr">
        <is>
          <t>K1.B1</t>
        </is>
      </c>
      <c r="M668" t="inlineStr">
        <is>
          <t>W5(-P1)</t>
        </is>
      </c>
      <c r="N668" t="inlineStr">
        <is>
          <t>X3:6</t>
        </is>
      </c>
    </row>
    <row r="669">
      <c r="A669" t="n">
        <v>668</v>
      </c>
      <c r="B669" t="inlineStr">
        <is>
          <t>668</t>
        </is>
      </c>
      <c r="C669" t="inlineStr">
        <is>
          <t>BU</t>
        </is>
      </c>
      <c r="D669" t="inlineStr">
        <is>
          <t>BU</t>
        </is>
      </c>
      <c r="E669">
        <f>P01+K1.B1-A0.0:7</f>
        <v/>
      </c>
      <c r="F669" t="inlineStr">
        <is>
          <t>P01</t>
        </is>
      </c>
      <c r="G669" t="inlineStr">
        <is>
          <t>K1.B1</t>
        </is>
      </c>
      <c r="H669" t="inlineStr">
        <is>
          <t>A0.0</t>
        </is>
      </c>
      <c r="I669" t="inlineStr">
        <is>
          <t>7</t>
        </is>
      </c>
      <c r="J669">
        <f>A02+K1.B1-W5(-P2):X4:8</f>
        <v/>
      </c>
      <c r="K669" t="inlineStr">
        <is>
          <t>A02</t>
        </is>
      </c>
      <c r="L669" t="inlineStr">
        <is>
          <t>K1.B1</t>
        </is>
      </c>
      <c r="M669" t="inlineStr">
        <is>
          <t>W5(-P2)</t>
        </is>
      </c>
      <c r="N669" t="inlineStr">
        <is>
          <t>X4:8</t>
        </is>
      </c>
    </row>
    <row r="670">
      <c r="A670" t="n">
        <v>669</v>
      </c>
      <c r="B670" t="inlineStr">
        <is>
          <t>669</t>
        </is>
      </c>
      <c r="C670" t="inlineStr">
        <is>
          <t>GN</t>
        </is>
      </c>
      <c r="D670" t="inlineStr">
        <is>
          <t>GN</t>
        </is>
      </c>
      <c r="E670">
        <f>P01+K1.B1-A0.0:EtherCAT IN</f>
        <v/>
      </c>
      <c r="F670" t="inlineStr">
        <is>
          <t>P01</t>
        </is>
      </c>
      <c r="G670" t="inlineStr">
        <is>
          <t>K1.B1</t>
        </is>
      </c>
      <c r="H670" t="inlineStr">
        <is>
          <t>A0.0</t>
        </is>
      </c>
      <c r="I670" t="inlineStr">
        <is>
          <t>EtherCAT IN</t>
        </is>
      </c>
      <c r="J670">
        <f>P01+K1.H1-D2-LAN-A</f>
        <v/>
      </c>
      <c r="K670" t="inlineStr">
        <is>
          <t>P01</t>
        </is>
      </c>
      <c r="L670" t="inlineStr">
        <is>
          <t>K1.H1</t>
        </is>
      </c>
      <c r="M670" t="inlineStr">
        <is>
          <t>D2-LAN-A</t>
        </is>
      </c>
      <c r="N670" t="inlineStr"/>
    </row>
    <row r="671">
      <c r="A671" t="n">
        <v>670</v>
      </c>
      <c r="B671" t="inlineStr">
        <is>
          <t>670</t>
        </is>
      </c>
      <c r="C671" t="inlineStr">
        <is>
          <t>GN</t>
        </is>
      </c>
      <c r="D671" t="inlineStr">
        <is>
          <t>GN</t>
        </is>
      </c>
      <c r="E671">
        <f>P01+K1.B1-A0:EtherCAT IN</f>
        <v/>
      </c>
      <c r="F671" t="inlineStr">
        <is>
          <t>P01</t>
        </is>
      </c>
      <c r="G671" t="inlineStr">
        <is>
          <t>K1.B1</t>
        </is>
      </c>
      <c r="H671" t="inlineStr">
        <is>
          <t>A0</t>
        </is>
      </c>
      <c r="I671" t="inlineStr">
        <is>
          <t>EtherCAT IN</t>
        </is>
      </c>
      <c r="J671">
        <f>P01+K1.B1-A0.0:EtherCAT OUT</f>
        <v/>
      </c>
      <c r="K671" t="inlineStr">
        <is>
          <t>P01</t>
        </is>
      </c>
      <c r="L671" t="inlineStr">
        <is>
          <t>K1.B1</t>
        </is>
      </c>
      <c r="M671" t="inlineStr">
        <is>
          <t>A0.0</t>
        </is>
      </c>
      <c r="N671" t="inlineStr">
        <is>
          <t>EtherCAT OUT</t>
        </is>
      </c>
    </row>
    <row r="672">
      <c r="A672" t="n">
        <v>671</v>
      </c>
      <c r="B672" t="inlineStr">
        <is>
          <t>671</t>
        </is>
      </c>
      <c r="C672" t="inlineStr">
        <is>
          <t>GN</t>
        </is>
      </c>
      <c r="D672" t="inlineStr">
        <is>
          <t>GN</t>
        </is>
      </c>
      <c r="E672">
        <f>F01+S1-N1.123:EtherCAT IN</f>
        <v/>
      </c>
      <c r="F672" t="inlineStr">
        <is>
          <t>F01</t>
        </is>
      </c>
      <c r="G672" t="inlineStr">
        <is>
          <t>S1</t>
        </is>
      </c>
      <c r="H672" t="inlineStr">
        <is>
          <t>N1.123</t>
        </is>
      </c>
      <c r="I672" t="inlineStr">
        <is>
          <t>EtherCAT IN</t>
        </is>
      </c>
      <c r="J672">
        <f>F01+K1.D2-X11:1</f>
        <v/>
      </c>
      <c r="K672" t="inlineStr">
        <is>
          <t>F01</t>
        </is>
      </c>
      <c r="L672" t="inlineStr">
        <is>
          <t>K1.D2</t>
        </is>
      </c>
      <c r="M672" t="inlineStr">
        <is>
          <t>X11</t>
        </is>
      </c>
      <c r="N672" t="inlineStr">
        <is>
          <t>1</t>
        </is>
      </c>
    </row>
    <row r="673">
      <c r="A673" t="n">
        <v>672</v>
      </c>
      <c r="B673" t="inlineStr">
        <is>
          <t>672</t>
        </is>
      </c>
      <c r="C673" t="inlineStr">
        <is>
          <t>nan</t>
        </is>
      </c>
      <c r="D673" t="inlineStr">
        <is>
          <t>nan</t>
        </is>
      </c>
      <c r="E673">
        <f>F01+K1.D2-X11:1</f>
        <v/>
      </c>
      <c r="F673" t="inlineStr">
        <is>
          <t>F01</t>
        </is>
      </c>
      <c r="G673" t="inlineStr">
        <is>
          <t>K1.D2</t>
        </is>
      </c>
      <c r="H673" t="inlineStr">
        <is>
          <t>X11</t>
        </is>
      </c>
      <c r="I673" t="inlineStr">
        <is>
          <t>1</t>
        </is>
      </c>
      <c r="J673">
        <f>F01+K1.D2-X11:1</f>
        <v/>
      </c>
      <c r="K673" t="inlineStr">
        <is>
          <t>F01</t>
        </is>
      </c>
      <c r="L673" t="inlineStr">
        <is>
          <t>K1.D2</t>
        </is>
      </c>
      <c r="M673" t="inlineStr">
        <is>
          <t>X11</t>
        </is>
      </c>
      <c r="N673" t="inlineStr">
        <is>
          <t>1</t>
        </is>
      </c>
    </row>
    <row r="674">
      <c r="A674" t="n">
        <v>673</v>
      </c>
      <c r="B674" t="inlineStr">
        <is>
          <t>673</t>
        </is>
      </c>
      <c r="C674" t="inlineStr">
        <is>
          <t>GN</t>
        </is>
      </c>
      <c r="D674" t="inlineStr">
        <is>
          <t>GN</t>
        </is>
      </c>
      <c r="E674">
        <f>F01+K1.D2-X11:1</f>
        <v/>
      </c>
      <c r="F674" t="inlineStr">
        <is>
          <t>F01</t>
        </is>
      </c>
      <c r="G674" t="inlineStr">
        <is>
          <t>K1.D2</t>
        </is>
      </c>
      <c r="H674" t="inlineStr">
        <is>
          <t>X11</t>
        </is>
      </c>
      <c r="I674" t="inlineStr">
        <is>
          <t>1</t>
        </is>
      </c>
      <c r="J674">
        <f>P01+K1.B1-A0.1:EtherCAT X2</f>
        <v/>
      </c>
      <c r="K674" t="inlineStr">
        <is>
          <t>P01</t>
        </is>
      </c>
      <c r="L674" t="inlineStr">
        <is>
          <t>K1.B1</t>
        </is>
      </c>
      <c r="M674" t="inlineStr">
        <is>
          <t>A0.1</t>
        </is>
      </c>
      <c r="N674" t="inlineStr">
        <is>
          <t>EtherCAT X2</t>
        </is>
      </c>
    </row>
    <row r="675">
      <c r="A675" t="n">
        <v>674</v>
      </c>
      <c r="B675" t="inlineStr">
        <is>
          <t>674</t>
        </is>
      </c>
      <c r="C675" t="inlineStr">
        <is>
          <t>GN</t>
        </is>
      </c>
      <c r="D675" t="inlineStr">
        <is>
          <t>GN</t>
        </is>
      </c>
      <c r="E675">
        <f>M01+K1.H1-U1:IN:1-8</f>
        <v/>
      </c>
      <c r="F675" t="inlineStr">
        <is>
          <t>M01</t>
        </is>
      </c>
      <c r="G675" t="inlineStr">
        <is>
          <t>K1.H1</t>
        </is>
      </c>
      <c r="H675" t="inlineStr">
        <is>
          <t>U1</t>
        </is>
      </c>
      <c r="I675" t="inlineStr">
        <is>
          <t>IN:1-8</t>
        </is>
      </c>
      <c r="J675">
        <f>P01+K1.B1-A0.1:EtherCAT X1</f>
        <v/>
      </c>
      <c r="K675" t="inlineStr">
        <is>
          <t>P01</t>
        </is>
      </c>
      <c r="L675" t="inlineStr">
        <is>
          <t>K1.B1</t>
        </is>
      </c>
      <c r="M675" t="inlineStr">
        <is>
          <t>A0.1</t>
        </is>
      </c>
      <c r="N675" t="inlineStr">
        <is>
          <t>EtherCAT X1</t>
        </is>
      </c>
    </row>
    <row r="676">
      <c r="A676" t="n">
        <v>675</v>
      </c>
      <c r="B676" t="inlineStr">
        <is>
          <t>675</t>
        </is>
      </c>
      <c r="C676" t="inlineStr">
        <is>
          <t>GN</t>
        </is>
      </c>
      <c r="D676" t="inlineStr">
        <is>
          <t>GN</t>
        </is>
      </c>
      <c r="E676">
        <f>F01+S1-N2:EtherCAT IN</f>
        <v/>
      </c>
      <c r="F676" t="inlineStr">
        <is>
          <t>F01</t>
        </is>
      </c>
      <c r="G676" t="inlineStr">
        <is>
          <t>S1</t>
        </is>
      </c>
      <c r="H676" t="inlineStr">
        <is>
          <t>N2</t>
        </is>
      </c>
      <c r="I676" t="inlineStr">
        <is>
          <t>EtherCAT IN</t>
        </is>
      </c>
      <c r="J676">
        <f>F01+S1-N1.123:EtherCAT OUT</f>
        <v/>
      </c>
      <c r="K676" t="inlineStr">
        <is>
          <t>F01</t>
        </is>
      </c>
      <c r="L676" t="inlineStr">
        <is>
          <t>S1</t>
        </is>
      </c>
      <c r="M676" t="inlineStr">
        <is>
          <t>N1.123</t>
        </is>
      </c>
      <c r="N676" t="inlineStr">
        <is>
          <t>EtherCAT OUT</t>
        </is>
      </c>
    </row>
    <row r="677">
      <c r="A677" t="n">
        <v>676</v>
      </c>
      <c r="B677" t="inlineStr">
        <is>
          <t>676</t>
        </is>
      </c>
      <c r="C677" t="inlineStr">
        <is>
          <t>BU</t>
        </is>
      </c>
      <c r="D677" t="inlineStr">
        <is>
          <t>BU</t>
        </is>
      </c>
      <c r="E677">
        <f>P01+K1.B1-A0:1</f>
        <v/>
      </c>
      <c r="F677" t="inlineStr">
        <is>
          <t>P01</t>
        </is>
      </c>
      <c r="G677" t="inlineStr">
        <is>
          <t>K1.B1</t>
        </is>
      </c>
      <c r="H677" t="inlineStr">
        <is>
          <t>A0</t>
        </is>
      </c>
      <c r="I677" t="inlineStr">
        <is>
          <t>1</t>
        </is>
      </c>
      <c r="J677">
        <f>A02+K1.B1-W5(-P1):X3:5</f>
        <v/>
      </c>
      <c r="K677" t="inlineStr">
        <is>
          <t>A02</t>
        </is>
      </c>
      <c r="L677" t="inlineStr">
        <is>
          <t>K1.B1</t>
        </is>
      </c>
      <c r="M677" t="inlineStr">
        <is>
          <t>W5(-P1)</t>
        </is>
      </c>
      <c r="N677" t="inlineStr">
        <is>
          <t>X3:5</t>
        </is>
      </c>
    </row>
    <row r="678">
      <c r="A678" t="n">
        <v>677</v>
      </c>
      <c r="B678" t="inlineStr">
        <is>
          <t>677</t>
        </is>
      </c>
      <c r="C678" t="inlineStr">
        <is>
          <t>BU</t>
        </is>
      </c>
      <c r="D678" t="inlineStr">
        <is>
          <t>BU</t>
        </is>
      </c>
      <c r="E678">
        <f>P01+K1.B1-A0:5</f>
        <v/>
      </c>
      <c r="F678" t="inlineStr">
        <is>
          <t>P01</t>
        </is>
      </c>
      <c r="G678" t="inlineStr">
        <is>
          <t>K1.B1</t>
        </is>
      </c>
      <c r="H678" t="inlineStr">
        <is>
          <t>A0</t>
        </is>
      </c>
      <c r="I678" t="inlineStr">
        <is>
          <t>5</t>
        </is>
      </c>
      <c r="J678">
        <f>A02+K1.B1-W5(-P2):X4:7</f>
        <v/>
      </c>
      <c r="K678" t="inlineStr">
        <is>
          <t>A02</t>
        </is>
      </c>
      <c r="L678" t="inlineStr">
        <is>
          <t>K1.B1</t>
        </is>
      </c>
      <c r="M678" t="inlineStr">
        <is>
          <t>W5(-P2)</t>
        </is>
      </c>
      <c r="N678" t="inlineStr">
        <is>
          <t>X4:7</t>
        </is>
      </c>
    </row>
    <row r="679">
      <c r="A679" t="n">
        <v>678</v>
      </c>
      <c r="B679" t="inlineStr">
        <is>
          <t>678</t>
        </is>
      </c>
      <c r="C679" t="inlineStr">
        <is>
          <t>BU</t>
        </is>
      </c>
      <c r="D679" t="inlineStr">
        <is>
          <t>BU</t>
        </is>
      </c>
      <c r="E679">
        <f>P01+K1.B1-A0:2</f>
        <v/>
      </c>
      <c r="F679" t="inlineStr">
        <is>
          <t>P01</t>
        </is>
      </c>
      <c r="G679" t="inlineStr">
        <is>
          <t>K1.B1</t>
        </is>
      </c>
      <c r="H679" t="inlineStr">
        <is>
          <t>A0</t>
        </is>
      </c>
      <c r="I679" t="inlineStr">
        <is>
          <t>2</t>
        </is>
      </c>
      <c r="J679">
        <f>A02+K1.B1-W5(-P1):X3:6</f>
        <v/>
      </c>
      <c r="K679" t="inlineStr">
        <is>
          <t>A02</t>
        </is>
      </c>
      <c r="L679" t="inlineStr">
        <is>
          <t>K1.B1</t>
        </is>
      </c>
      <c r="M679" t="inlineStr">
        <is>
          <t>W5(-P1)</t>
        </is>
      </c>
      <c r="N679" t="inlineStr">
        <is>
          <t>X3:6</t>
        </is>
      </c>
    </row>
    <row r="680">
      <c r="A680" t="n">
        <v>679</v>
      </c>
      <c r="B680" t="inlineStr">
        <is>
          <t>679</t>
        </is>
      </c>
      <c r="C680" t="inlineStr">
        <is>
          <t>BU</t>
        </is>
      </c>
      <c r="D680" t="inlineStr">
        <is>
          <t>BU</t>
        </is>
      </c>
      <c r="E680">
        <f>P01+K1.B1-A0:7</f>
        <v/>
      </c>
      <c r="F680" t="inlineStr">
        <is>
          <t>P01</t>
        </is>
      </c>
      <c r="G680" t="inlineStr">
        <is>
          <t>K1.B1</t>
        </is>
      </c>
      <c r="H680" t="inlineStr">
        <is>
          <t>A0</t>
        </is>
      </c>
      <c r="I680" t="inlineStr">
        <is>
          <t>7</t>
        </is>
      </c>
      <c r="J680">
        <f>A02+K1.B1-W5(-P2):X4:8</f>
        <v/>
      </c>
      <c r="K680" t="inlineStr">
        <is>
          <t>A02</t>
        </is>
      </c>
      <c r="L680" t="inlineStr">
        <is>
          <t>K1.B1</t>
        </is>
      </c>
      <c r="M680" t="inlineStr">
        <is>
          <t>W5(-P2)</t>
        </is>
      </c>
      <c r="N680" t="inlineStr">
        <is>
          <t>X4:8</t>
        </is>
      </c>
    </row>
    <row r="681">
      <c r="A681" t="n">
        <v>680</v>
      </c>
      <c r="B681" t="inlineStr">
        <is>
          <t>680</t>
        </is>
      </c>
      <c r="C681" t="inlineStr">
        <is>
          <t>BU</t>
        </is>
      </c>
      <c r="D681" t="inlineStr">
        <is>
          <t>BU</t>
        </is>
      </c>
      <c r="E681">
        <f>P01+K1.B1-X9:3:4</f>
        <v/>
      </c>
      <c r="F681" t="inlineStr">
        <is>
          <t>P01</t>
        </is>
      </c>
      <c r="G681" t="inlineStr">
        <is>
          <t>K1.B1</t>
        </is>
      </c>
      <c r="H681" t="inlineStr">
        <is>
          <t>X9</t>
        </is>
      </c>
      <c r="I681" t="inlineStr">
        <is>
          <t>3:4</t>
        </is>
      </c>
      <c r="J681">
        <f>A02+K1.B1-W5(-P1):P1:2</f>
        <v/>
      </c>
      <c r="K681" t="inlineStr">
        <is>
          <t>A02</t>
        </is>
      </c>
      <c r="L681" t="inlineStr">
        <is>
          <t>K1.B1</t>
        </is>
      </c>
      <c r="M681" t="inlineStr">
        <is>
          <t>W5(-P1)</t>
        </is>
      </c>
      <c r="N681" t="inlineStr">
        <is>
          <t>P1:2</t>
        </is>
      </c>
    </row>
    <row r="682">
      <c r="A682" t="n">
        <v>681</v>
      </c>
      <c r="B682" t="inlineStr">
        <is>
          <t>681</t>
        </is>
      </c>
      <c r="C682" t="inlineStr">
        <is>
          <t>BU</t>
        </is>
      </c>
      <c r="D682" t="inlineStr">
        <is>
          <t>BU</t>
        </is>
      </c>
      <c r="E682">
        <f>P01+K1.B1-X9:4:5</f>
        <v/>
      </c>
      <c r="F682" t="inlineStr">
        <is>
          <t>P01</t>
        </is>
      </c>
      <c r="G682" t="inlineStr">
        <is>
          <t>K1.B1</t>
        </is>
      </c>
      <c r="H682" t="inlineStr">
        <is>
          <t>X9</t>
        </is>
      </c>
      <c r="I682" t="inlineStr">
        <is>
          <t>4:5</t>
        </is>
      </c>
      <c r="J682">
        <f>Q01+K1.B1-X9:33:4</f>
        <v/>
      </c>
      <c r="K682" t="inlineStr">
        <is>
          <t>Q01</t>
        </is>
      </c>
      <c r="L682" t="inlineStr">
        <is>
          <t>K1.B1</t>
        </is>
      </c>
      <c r="M682" t="inlineStr">
        <is>
          <t>X9</t>
        </is>
      </c>
      <c r="N682" t="inlineStr">
        <is>
          <t>33:4</t>
        </is>
      </c>
    </row>
    <row r="683">
      <c r="A683" t="n">
        <v>682</v>
      </c>
      <c r="B683" t="inlineStr">
        <is>
          <t>682</t>
        </is>
      </c>
      <c r="C683" t="inlineStr">
        <is>
          <t>BU</t>
        </is>
      </c>
      <c r="D683" t="inlineStr">
        <is>
          <t>BU</t>
        </is>
      </c>
      <c r="E683">
        <f>P01+K1.B1-X9:5:4</f>
        <v/>
      </c>
      <c r="F683" t="inlineStr">
        <is>
          <t>P01</t>
        </is>
      </c>
      <c r="G683" t="inlineStr">
        <is>
          <t>K1.B1</t>
        </is>
      </c>
      <c r="H683" t="inlineStr">
        <is>
          <t>X9</t>
        </is>
      </c>
      <c r="I683" t="inlineStr">
        <is>
          <t>5:4</t>
        </is>
      </c>
      <c r="J683">
        <f>Q01+K1.B1-X9:41:4</f>
        <v/>
      </c>
      <c r="K683" t="inlineStr">
        <is>
          <t>Q01</t>
        </is>
      </c>
      <c r="L683" t="inlineStr">
        <is>
          <t>K1.B1</t>
        </is>
      </c>
      <c r="M683" t="inlineStr">
        <is>
          <t>X9</t>
        </is>
      </c>
      <c r="N683" t="inlineStr">
        <is>
          <t>41:4</t>
        </is>
      </c>
    </row>
    <row r="684">
      <c r="A684" t="n">
        <v>683</v>
      </c>
      <c r="B684" t="inlineStr">
        <is>
          <t>683</t>
        </is>
      </c>
      <c r="C684" t="inlineStr">
        <is>
          <t>BU</t>
        </is>
      </c>
      <c r="D684" t="inlineStr">
        <is>
          <t>BU</t>
        </is>
      </c>
      <c r="E684">
        <f>P01+K1.B1-X9:7:4</f>
        <v/>
      </c>
      <c r="F684" t="inlineStr">
        <is>
          <t>P01</t>
        </is>
      </c>
      <c r="G684" t="inlineStr">
        <is>
          <t>K1.B1</t>
        </is>
      </c>
      <c r="H684" t="inlineStr">
        <is>
          <t>X9</t>
        </is>
      </c>
      <c r="I684" t="inlineStr">
        <is>
          <t>7:4</t>
        </is>
      </c>
      <c r="J684">
        <f>A02+K1.B1-K21:71</f>
        <v/>
      </c>
      <c r="K684" t="inlineStr">
        <is>
          <t>A02</t>
        </is>
      </c>
      <c r="L684" t="inlineStr">
        <is>
          <t>K1.B1</t>
        </is>
      </c>
      <c r="M684" t="inlineStr">
        <is>
          <t>K21</t>
        </is>
      </c>
      <c r="N684" t="inlineStr">
        <is>
          <t>71</t>
        </is>
      </c>
    </row>
    <row r="685">
      <c r="A685" t="n">
        <v>684</v>
      </c>
      <c r="B685" t="inlineStr">
        <is>
          <t>684</t>
        </is>
      </c>
      <c r="C685" t="inlineStr">
        <is>
          <t>1-15</t>
        </is>
      </c>
      <c r="D685" t="inlineStr">
        <is>
          <t>1-15</t>
        </is>
      </c>
      <c r="E685">
        <f>P01+K1.G2-X3:1-15</f>
        <v/>
      </c>
      <c r="F685" t="inlineStr">
        <is>
          <t>P01</t>
        </is>
      </c>
      <c r="G685" t="inlineStr">
        <is>
          <t>K1.G2</t>
        </is>
      </c>
      <c r="H685" t="inlineStr">
        <is>
          <t>X3</t>
        </is>
      </c>
      <c r="I685" t="inlineStr">
        <is>
          <t>1-15</t>
        </is>
      </c>
      <c r="J685">
        <f>P01+S1-A50:X1.1-15</f>
        <v/>
      </c>
      <c r="K685" t="inlineStr">
        <is>
          <t>P01</t>
        </is>
      </c>
      <c r="L685" t="inlineStr">
        <is>
          <t>S1</t>
        </is>
      </c>
      <c r="M685" t="inlineStr">
        <is>
          <t>A50</t>
        </is>
      </c>
      <c r="N685" t="inlineStr">
        <is>
          <t>X1.1-15</t>
        </is>
      </c>
    </row>
    <row r="686">
      <c r="A686" t="n">
        <v>685</v>
      </c>
      <c r="B686" t="inlineStr">
        <is>
          <t>685</t>
        </is>
      </c>
      <c r="C686" t="inlineStr">
        <is>
          <t>BU</t>
        </is>
      </c>
      <c r="D686" t="inlineStr">
        <is>
          <t>BU</t>
        </is>
      </c>
      <c r="E686">
        <f>P01+S1-A50-X1:1</f>
        <v/>
      </c>
      <c r="F686" t="inlineStr">
        <is>
          <t>P01</t>
        </is>
      </c>
      <c r="G686" t="inlineStr">
        <is>
          <t>S1</t>
        </is>
      </c>
      <c r="H686" t="inlineStr">
        <is>
          <t>A50-X1</t>
        </is>
      </c>
      <c r="I686" t="inlineStr">
        <is>
          <t>1</t>
        </is>
      </c>
      <c r="J686">
        <f>P01+S1-A50-S6:13</f>
        <v/>
      </c>
      <c r="K686" t="inlineStr">
        <is>
          <t>P01</t>
        </is>
      </c>
      <c r="L686" t="inlineStr">
        <is>
          <t>S1</t>
        </is>
      </c>
      <c r="M686" t="inlineStr">
        <is>
          <t>A50-S6</t>
        </is>
      </c>
      <c r="N686" t="inlineStr">
        <is>
          <t>13</t>
        </is>
      </c>
    </row>
    <row r="687">
      <c r="A687" t="n">
        <v>686</v>
      </c>
      <c r="B687" t="inlineStr">
        <is>
          <t>686</t>
        </is>
      </c>
      <c r="C687" t="inlineStr">
        <is>
          <t>BU</t>
        </is>
      </c>
      <c r="D687" t="inlineStr">
        <is>
          <t>BU</t>
        </is>
      </c>
      <c r="E687">
        <f>P01+S1-A50-S1:14</f>
        <v/>
      </c>
      <c r="F687" t="inlineStr">
        <is>
          <t>P01</t>
        </is>
      </c>
      <c r="G687" t="inlineStr">
        <is>
          <t>S1</t>
        </is>
      </c>
      <c r="H687" t="inlineStr">
        <is>
          <t>A50-S1</t>
        </is>
      </c>
      <c r="I687" t="inlineStr">
        <is>
          <t>14</t>
        </is>
      </c>
      <c r="J687">
        <f>P01+S1-A50-X1:2</f>
        <v/>
      </c>
      <c r="K687" t="inlineStr">
        <is>
          <t>P01</t>
        </is>
      </c>
      <c r="L687" t="inlineStr">
        <is>
          <t>S1</t>
        </is>
      </c>
      <c r="M687" t="inlineStr">
        <is>
          <t>A50-X1</t>
        </is>
      </c>
      <c r="N687" t="inlineStr">
        <is>
          <t>2</t>
        </is>
      </c>
    </row>
    <row r="688">
      <c r="A688" t="n">
        <v>687</v>
      </c>
      <c r="B688" t="inlineStr">
        <is>
          <t>687</t>
        </is>
      </c>
      <c r="C688" t="inlineStr">
        <is>
          <t>BU</t>
        </is>
      </c>
      <c r="D688" t="inlineStr">
        <is>
          <t>BU</t>
        </is>
      </c>
      <c r="E688">
        <f>P01+S1-A50-S1:13</f>
        <v/>
      </c>
      <c r="F688" t="inlineStr">
        <is>
          <t>P01</t>
        </is>
      </c>
      <c r="G688" t="inlineStr">
        <is>
          <t>S1</t>
        </is>
      </c>
      <c r="H688" t="inlineStr">
        <is>
          <t>A50-S1</t>
        </is>
      </c>
      <c r="I688" t="inlineStr">
        <is>
          <t>13</t>
        </is>
      </c>
      <c r="J688">
        <f>P01+S1-A50-S2:13</f>
        <v/>
      </c>
      <c r="K688" t="inlineStr">
        <is>
          <t>P01</t>
        </is>
      </c>
      <c r="L688" t="inlineStr">
        <is>
          <t>S1</t>
        </is>
      </c>
      <c r="M688" t="inlineStr">
        <is>
          <t>A50-S2</t>
        </is>
      </c>
      <c r="N688" t="inlineStr">
        <is>
          <t>13</t>
        </is>
      </c>
    </row>
    <row r="689">
      <c r="A689" t="n">
        <v>688</v>
      </c>
      <c r="B689" t="inlineStr">
        <is>
          <t>688</t>
        </is>
      </c>
      <c r="C689" t="inlineStr">
        <is>
          <t>BU</t>
        </is>
      </c>
      <c r="D689" t="inlineStr">
        <is>
          <t>BU</t>
        </is>
      </c>
      <c r="E689">
        <f>P01+S1-A50-S6:14</f>
        <v/>
      </c>
      <c r="F689" t="inlineStr">
        <is>
          <t>P01</t>
        </is>
      </c>
      <c r="G689" t="inlineStr">
        <is>
          <t>S1</t>
        </is>
      </c>
      <c r="H689" t="inlineStr">
        <is>
          <t>A50-S6</t>
        </is>
      </c>
      <c r="I689" t="inlineStr">
        <is>
          <t>14</t>
        </is>
      </c>
      <c r="J689">
        <f>P01+S1-A50-S2:13</f>
        <v/>
      </c>
      <c r="K689" t="inlineStr">
        <is>
          <t>P01</t>
        </is>
      </c>
      <c r="L689" t="inlineStr">
        <is>
          <t>S1</t>
        </is>
      </c>
      <c r="M689" t="inlineStr">
        <is>
          <t>A50-S2</t>
        </is>
      </c>
      <c r="N689" t="inlineStr">
        <is>
          <t>13</t>
        </is>
      </c>
    </row>
    <row r="690">
      <c r="A690" t="n">
        <v>689</v>
      </c>
      <c r="B690" t="inlineStr">
        <is>
          <t>689</t>
        </is>
      </c>
      <c r="C690" t="inlineStr">
        <is>
          <t>BU</t>
        </is>
      </c>
      <c r="D690" t="inlineStr">
        <is>
          <t>BU</t>
        </is>
      </c>
      <c r="E690">
        <f>P01+S1-A50-S6:14</f>
        <v/>
      </c>
      <c r="F690" t="inlineStr">
        <is>
          <t>P01</t>
        </is>
      </c>
      <c r="G690" t="inlineStr">
        <is>
          <t>S1</t>
        </is>
      </c>
      <c r="H690" t="inlineStr">
        <is>
          <t>A50-S6</t>
        </is>
      </c>
      <c r="I690" t="inlineStr">
        <is>
          <t>14</t>
        </is>
      </c>
      <c r="J690">
        <f>P01+S1-A50-S3:13</f>
        <v/>
      </c>
      <c r="K690" t="inlineStr">
        <is>
          <t>P01</t>
        </is>
      </c>
      <c r="L690" t="inlineStr">
        <is>
          <t>S1</t>
        </is>
      </c>
      <c r="M690" t="inlineStr">
        <is>
          <t>A50-S3</t>
        </is>
      </c>
      <c r="N690" t="inlineStr">
        <is>
          <t>13</t>
        </is>
      </c>
    </row>
    <row r="691">
      <c r="A691" t="n">
        <v>690</v>
      </c>
      <c r="B691" t="inlineStr">
        <is>
          <t>690</t>
        </is>
      </c>
      <c r="C691" t="inlineStr">
        <is>
          <t>BU</t>
        </is>
      </c>
      <c r="D691" t="inlineStr">
        <is>
          <t>BU</t>
        </is>
      </c>
      <c r="E691">
        <f>P01+S1-A50-S3:13</f>
        <v/>
      </c>
      <c r="F691" t="inlineStr">
        <is>
          <t>P01</t>
        </is>
      </c>
      <c r="G691" t="inlineStr">
        <is>
          <t>S1</t>
        </is>
      </c>
      <c r="H691" t="inlineStr">
        <is>
          <t>A50-S3</t>
        </is>
      </c>
      <c r="I691" t="inlineStr">
        <is>
          <t>13</t>
        </is>
      </c>
      <c r="J691">
        <f>P01+S1-A50-S4:13</f>
        <v/>
      </c>
      <c r="K691" t="inlineStr">
        <is>
          <t>P01</t>
        </is>
      </c>
      <c r="L691" t="inlineStr">
        <is>
          <t>S1</t>
        </is>
      </c>
      <c r="M691" t="inlineStr">
        <is>
          <t>A50-S4</t>
        </is>
      </c>
      <c r="N691" t="inlineStr">
        <is>
          <t>13</t>
        </is>
      </c>
    </row>
    <row r="692">
      <c r="A692" t="n">
        <v>691</v>
      </c>
      <c r="B692" t="inlineStr">
        <is>
          <t>691</t>
        </is>
      </c>
      <c r="C692" t="inlineStr">
        <is>
          <t>BU</t>
        </is>
      </c>
      <c r="D692" t="inlineStr">
        <is>
          <t>BU</t>
        </is>
      </c>
      <c r="E692">
        <f>P01+S1-A50-S4:13</f>
        <v/>
      </c>
      <c r="F692" t="inlineStr">
        <is>
          <t>P01</t>
        </is>
      </c>
      <c r="G692" t="inlineStr">
        <is>
          <t>S1</t>
        </is>
      </c>
      <c r="H692" t="inlineStr">
        <is>
          <t>A50-S4</t>
        </is>
      </c>
      <c r="I692" t="inlineStr">
        <is>
          <t>13</t>
        </is>
      </c>
      <c r="J692">
        <f>P01+S1-A50-S5:11</f>
        <v/>
      </c>
      <c r="K692" t="inlineStr">
        <is>
          <t>P01</t>
        </is>
      </c>
      <c r="L692" t="inlineStr">
        <is>
          <t>S1</t>
        </is>
      </c>
      <c r="M692" t="inlineStr">
        <is>
          <t>A50-S5</t>
        </is>
      </c>
      <c r="N692" t="inlineStr">
        <is>
          <t>11</t>
        </is>
      </c>
    </row>
    <row r="693">
      <c r="A693" t="n">
        <v>692</v>
      </c>
      <c r="B693" t="inlineStr">
        <is>
          <t>692</t>
        </is>
      </c>
      <c r="C693" t="inlineStr">
        <is>
          <t>BU</t>
        </is>
      </c>
      <c r="D693" t="inlineStr">
        <is>
          <t>BU</t>
        </is>
      </c>
      <c r="E693">
        <f>P01+S1-A50-S2:14</f>
        <v/>
      </c>
      <c r="F693" t="inlineStr">
        <is>
          <t>P01</t>
        </is>
      </c>
      <c r="G693" t="inlineStr">
        <is>
          <t>S1</t>
        </is>
      </c>
      <c r="H693" t="inlineStr">
        <is>
          <t>A50-S2</t>
        </is>
      </c>
      <c r="I693" t="inlineStr">
        <is>
          <t>14</t>
        </is>
      </c>
      <c r="J693">
        <f>P01+S1-A50-X1:3</f>
        <v/>
      </c>
      <c r="K693" t="inlineStr">
        <is>
          <t>P01</t>
        </is>
      </c>
      <c r="L693" t="inlineStr">
        <is>
          <t>S1</t>
        </is>
      </c>
      <c r="M693" t="inlineStr">
        <is>
          <t>A50-X1</t>
        </is>
      </c>
      <c r="N693" t="inlineStr">
        <is>
          <t>3</t>
        </is>
      </c>
    </row>
    <row r="694">
      <c r="A694" t="n">
        <v>693</v>
      </c>
      <c r="B694" t="inlineStr">
        <is>
          <t>693</t>
        </is>
      </c>
      <c r="C694" t="inlineStr">
        <is>
          <t>BU</t>
        </is>
      </c>
      <c r="D694" t="inlineStr">
        <is>
          <t>BU</t>
        </is>
      </c>
      <c r="E694">
        <f>P01+S1-A50-S3:14</f>
        <v/>
      </c>
      <c r="F694" t="inlineStr">
        <is>
          <t>P01</t>
        </is>
      </c>
      <c r="G694" t="inlineStr">
        <is>
          <t>S1</t>
        </is>
      </c>
      <c r="H694" t="inlineStr">
        <is>
          <t>A50-S3</t>
        </is>
      </c>
      <c r="I694" t="inlineStr">
        <is>
          <t>14</t>
        </is>
      </c>
      <c r="J694">
        <f>P01+S1-A50-X1:4</f>
        <v/>
      </c>
      <c r="K694" t="inlineStr">
        <is>
          <t>P01</t>
        </is>
      </c>
      <c r="L694" t="inlineStr">
        <is>
          <t>S1</t>
        </is>
      </c>
      <c r="M694" t="inlineStr">
        <is>
          <t>A50-X1</t>
        </is>
      </c>
      <c r="N694" t="inlineStr">
        <is>
          <t>4</t>
        </is>
      </c>
    </row>
    <row r="695">
      <c r="A695" t="n">
        <v>694</v>
      </c>
      <c r="B695" t="inlineStr">
        <is>
          <t>694</t>
        </is>
      </c>
      <c r="C695" t="inlineStr">
        <is>
          <t>BU</t>
        </is>
      </c>
      <c r="D695" t="inlineStr">
        <is>
          <t>BU</t>
        </is>
      </c>
      <c r="E695">
        <f>P01+S1-A50-S4:14</f>
        <v/>
      </c>
      <c r="F695" t="inlineStr">
        <is>
          <t>P01</t>
        </is>
      </c>
      <c r="G695" t="inlineStr">
        <is>
          <t>S1</t>
        </is>
      </c>
      <c r="H695" t="inlineStr">
        <is>
          <t>A50-S4</t>
        </is>
      </c>
      <c r="I695" t="inlineStr">
        <is>
          <t>14</t>
        </is>
      </c>
      <c r="J695">
        <f>P01+S1-A50-X1:5</f>
        <v/>
      </c>
      <c r="K695" t="inlineStr">
        <is>
          <t>P01</t>
        </is>
      </c>
      <c r="L695" t="inlineStr">
        <is>
          <t>S1</t>
        </is>
      </c>
      <c r="M695" t="inlineStr">
        <is>
          <t>A50-X1</t>
        </is>
      </c>
      <c r="N695" t="inlineStr">
        <is>
          <t>5</t>
        </is>
      </c>
    </row>
    <row r="696">
      <c r="A696" t="n">
        <v>695</v>
      </c>
      <c r="B696" t="inlineStr">
        <is>
          <t>695</t>
        </is>
      </c>
      <c r="C696" t="inlineStr">
        <is>
          <t>BU</t>
        </is>
      </c>
      <c r="D696" t="inlineStr">
        <is>
          <t>BU</t>
        </is>
      </c>
      <c r="E696">
        <f>P01+S1-A50-S5:14</f>
        <v/>
      </c>
      <c r="F696" t="inlineStr">
        <is>
          <t>P01</t>
        </is>
      </c>
      <c r="G696" t="inlineStr">
        <is>
          <t>S1</t>
        </is>
      </c>
      <c r="H696" t="inlineStr">
        <is>
          <t>A50-S5</t>
        </is>
      </c>
      <c r="I696" t="inlineStr">
        <is>
          <t>14</t>
        </is>
      </c>
      <c r="J696">
        <f>P01+S1-A50-X1:6</f>
        <v/>
      </c>
      <c r="K696" t="inlineStr">
        <is>
          <t>P01</t>
        </is>
      </c>
      <c r="L696" t="inlineStr">
        <is>
          <t>S1</t>
        </is>
      </c>
      <c r="M696" t="inlineStr">
        <is>
          <t>A50-X1</t>
        </is>
      </c>
      <c r="N696" t="inlineStr">
        <is>
          <t>6</t>
        </is>
      </c>
    </row>
    <row r="697">
      <c r="A697" t="n">
        <v>696</v>
      </c>
      <c r="B697" t="inlineStr">
        <is>
          <t>696</t>
        </is>
      </c>
      <c r="C697" t="inlineStr">
        <is>
          <t>BU</t>
        </is>
      </c>
      <c r="D697" t="inlineStr">
        <is>
          <t>BU</t>
        </is>
      </c>
      <c r="E697">
        <f>P01+S1-A50-S5:12</f>
        <v/>
      </c>
      <c r="F697" t="inlineStr">
        <is>
          <t>P01</t>
        </is>
      </c>
      <c r="G697" t="inlineStr">
        <is>
          <t>S1</t>
        </is>
      </c>
      <c r="H697" t="inlineStr">
        <is>
          <t>A50-S5</t>
        </is>
      </c>
      <c r="I697" t="inlineStr">
        <is>
          <t>12</t>
        </is>
      </c>
      <c r="J697">
        <f>P01+S1-A50-X1:7</f>
        <v/>
      </c>
      <c r="K697" t="inlineStr">
        <is>
          <t>P01</t>
        </is>
      </c>
      <c r="L697" t="inlineStr">
        <is>
          <t>S1</t>
        </is>
      </c>
      <c r="M697" t="inlineStr">
        <is>
          <t>A50-X1</t>
        </is>
      </c>
      <c r="N697" t="inlineStr">
        <is>
          <t>7</t>
        </is>
      </c>
    </row>
    <row r="698">
      <c r="A698" t="n">
        <v>697</v>
      </c>
      <c r="B698" t="inlineStr">
        <is>
          <t>697</t>
        </is>
      </c>
      <c r="C698" t="inlineStr">
        <is>
          <t>BU</t>
        </is>
      </c>
      <c r="D698" t="inlineStr">
        <is>
          <t>BU</t>
        </is>
      </c>
      <c r="E698">
        <f>A02+K1.B1-K21:72</f>
        <v/>
      </c>
      <c r="F698" t="inlineStr">
        <is>
          <t>A02</t>
        </is>
      </c>
      <c r="G698" t="inlineStr">
        <is>
          <t>K1.B1</t>
        </is>
      </c>
      <c r="H698" t="inlineStr">
        <is>
          <t>K21</t>
        </is>
      </c>
      <c r="I698" t="inlineStr">
        <is>
          <t>72</t>
        </is>
      </c>
      <c r="J698">
        <f>A02+K1.B1-A3:12</f>
        <v/>
      </c>
      <c r="K698" t="inlineStr">
        <is>
          <t>A02</t>
        </is>
      </c>
      <c r="L698" t="inlineStr">
        <is>
          <t>K1.B1</t>
        </is>
      </c>
      <c r="M698" t="inlineStr">
        <is>
          <t>A3</t>
        </is>
      </c>
      <c r="N698" t="inlineStr">
        <is>
          <t>12</t>
        </is>
      </c>
    </row>
    <row r="699">
      <c r="A699" t="n">
        <v>698</v>
      </c>
      <c r="B699" t="inlineStr">
        <is>
          <t>698</t>
        </is>
      </c>
      <c r="C699" t="inlineStr">
        <is>
          <t>1</t>
        </is>
      </c>
      <c r="D699" t="inlineStr">
        <is>
          <t>1</t>
        </is>
      </c>
      <c r="E699">
        <f>Q01+K1.B1-X20:1:2</f>
        <v/>
      </c>
      <c r="F699" t="inlineStr">
        <is>
          <t>Q01</t>
        </is>
      </c>
      <c r="G699" t="inlineStr">
        <is>
          <t>K1.B1</t>
        </is>
      </c>
      <c r="H699" t="inlineStr">
        <is>
          <t>X20</t>
        </is>
      </c>
      <c r="I699" t="inlineStr">
        <is>
          <t>1:2</t>
        </is>
      </c>
      <c r="J699">
        <f>Q01+K1.G1-G1:A</f>
        <v/>
      </c>
      <c r="K699" t="inlineStr">
        <is>
          <t>Q01</t>
        </is>
      </c>
      <c r="L699" t="inlineStr">
        <is>
          <t>K1.G1</t>
        </is>
      </c>
      <c r="M699" t="inlineStr">
        <is>
          <t>G1</t>
        </is>
      </c>
      <c r="N699" t="inlineStr">
        <is>
          <t>A</t>
        </is>
      </c>
    </row>
    <row r="700">
      <c r="A700" t="n">
        <v>699</v>
      </c>
      <c r="B700" t="inlineStr">
        <is>
          <t>699</t>
        </is>
      </c>
      <c r="C700" t="inlineStr">
        <is>
          <t>BK</t>
        </is>
      </c>
      <c r="D700" t="inlineStr">
        <is>
          <t>BK</t>
        </is>
      </c>
      <c r="E700">
        <f>Q01+K1.H2-Q1:T1</f>
        <v/>
      </c>
      <c r="F700" t="inlineStr">
        <is>
          <t>Q01</t>
        </is>
      </c>
      <c r="G700" t="inlineStr">
        <is>
          <t>K1.H2</t>
        </is>
      </c>
      <c r="H700" t="inlineStr">
        <is>
          <t>Q1</t>
        </is>
      </c>
      <c r="I700" t="inlineStr">
        <is>
          <t>T1</t>
        </is>
      </c>
      <c r="J700">
        <f>Q01+K1.B1-X20:1:1</f>
        <v/>
      </c>
      <c r="K700" t="inlineStr">
        <is>
          <t>Q01</t>
        </is>
      </c>
      <c r="L700" t="inlineStr">
        <is>
          <t>K1.B1</t>
        </is>
      </c>
      <c r="M700" t="inlineStr">
        <is>
          <t>X20</t>
        </is>
      </c>
      <c r="N700" t="inlineStr">
        <is>
          <t>1:1</t>
        </is>
      </c>
    </row>
    <row r="701">
      <c r="A701" t="n">
        <v>700</v>
      </c>
      <c r="B701" t="inlineStr">
        <is>
          <t>700</t>
        </is>
      </c>
      <c r="C701" t="inlineStr">
        <is>
          <t>direkt verbunden</t>
        </is>
      </c>
      <c r="D701" t="inlineStr">
        <is>
          <t>direkt verbunden</t>
        </is>
      </c>
      <c r="E701">
        <f>A02+K1.H2-W2:2L1</f>
        <v/>
      </c>
      <c r="F701" t="inlineStr">
        <is>
          <t>A02</t>
        </is>
      </c>
      <c r="G701" t="inlineStr">
        <is>
          <t>K1.H2</t>
        </is>
      </c>
      <c r="H701" t="inlineStr">
        <is>
          <t>W2</t>
        </is>
      </c>
      <c r="I701" t="inlineStr">
        <is>
          <t>2L1</t>
        </is>
      </c>
      <c r="J701">
        <f>Q01+K1.H2-Q1:L1</f>
        <v/>
      </c>
      <c r="K701" t="inlineStr">
        <is>
          <t>Q01</t>
        </is>
      </c>
      <c r="L701" t="inlineStr">
        <is>
          <t>K1.H2</t>
        </is>
      </c>
      <c r="M701" t="inlineStr">
        <is>
          <t>Q1</t>
        </is>
      </c>
      <c r="N701" t="inlineStr">
        <is>
          <t>L1</t>
        </is>
      </c>
    </row>
    <row r="702">
      <c r="A702" t="n">
        <v>701</v>
      </c>
      <c r="B702" t="inlineStr">
        <is>
          <t>701</t>
        </is>
      </c>
      <c r="C702" t="inlineStr">
        <is>
          <t>2</t>
        </is>
      </c>
      <c r="D702" t="inlineStr">
        <is>
          <t>2</t>
        </is>
      </c>
      <c r="E702">
        <f>Q01+K1.B1-X20:2:2</f>
        <v/>
      </c>
      <c r="F702" t="inlineStr">
        <is>
          <t>Q01</t>
        </is>
      </c>
      <c r="G702" t="inlineStr">
        <is>
          <t>K1.B1</t>
        </is>
      </c>
      <c r="H702" t="inlineStr">
        <is>
          <t>X20</t>
        </is>
      </c>
      <c r="I702" t="inlineStr">
        <is>
          <t>2:2</t>
        </is>
      </c>
      <c r="J702">
        <f>Q01+K1.G1-G1:B</f>
        <v/>
      </c>
      <c r="K702" t="inlineStr">
        <is>
          <t>Q01</t>
        </is>
      </c>
      <c r="L702" t="inlineStr">
        <is>
          <t>K1.G1</t>
        </is>
      </c>
      <c r="M702" t="inlineStr">
        <is>
          <t>G1</t>
        </is>
      </c>
      <c r="N702" t="inlineStr">
        <is>
          <t>B</t>
        </is>
      </c>
    </row>
    <row r="703">
      <c r="A703" t="n">
        <v>702</v>
      </c>
      <c r="B703" t="inlineStr">
        <is>
          <t>702</t>
        </is>
      </c>
      <c r="C703" t="inlineStr">
        <is>
          <t>BK</t>
        </is>
      </c>
      <c r="D703" t="inlineStr">
        <is>
          <t>BK</t>
        </is>
      </c>
      <c r="E703">
        <f>Q01+K1.H2-Q1:T2</f>
        <v/>
      </c>
      <c r="F703" t="inlineStr">
        <is>
          <t>Q01</t>
        </is>
      </c>
      <c r="G703" t="inlineStr">
        <is>
          <t>K1.H2</t>
        </is>
      </c>
      <c r="H703" t="inlineStr">
        <is>
          <t>Q1</t>
        </is>
      </c>
      <c r="I703" t="inlineStr">
        <is>
          <t>T2</t>
        </is>
      </c>
      <c r="J703">
        <f>Q01+K1.B1-X20:2:1</f>
        <v/>
      </c>
      <c r="K703" t="inlineStr">
        <is>
          <t>Q01</t>
        </is>
      </c>
      <c r="L703" t="inlineStr">
        <is>
          <t>K1.B1</t>
        </is>
      </c>
      <c r="M703" t="inlineStr">
        <is>
          <t>X20</t>
        </is>
      </c>
      <c r="N703" t="inlineStr">
        <is>
          <t>2:1</t>
        </is>
      </c>
    </row>
    <row r="704">
      <c r="A704" t="n">
        <v>703</v>
      </c>
      <c r="B704" t="inlineStr">
        <is>
          <t>703</t>
        </is>
      </c>
      <c r="C704" t="inlineStr">
        <is>
          <t>direkt verbunden</t>
        </is>
      </c>
      <c r="D704" t="inlineStr">
        <is>
          <t>direkt verbunden</t>
        </is>
      </c>
      <c r="E704">
        <f>A02+K1.H2-W2:2L2</f>
        <v/>
      </c>
      <c r="F704" t="inlineStr">
        <is>
          <t>A02</t>
        </is>
      </c>
      <c r="G704" t="inlineStr">
        <is>
          <t>K1.H2</t>
        </is>
      </c>
      <c r="H704" t="inlineStr">
        <is>
          <t>W2</t>
        </is>
      </c>
      <c r="I704" t="inlineStr">
        <is>
          <t>2L2</t>
        </is>
      </c>
      <c r="J704">
        <f>Q01+K1.H2-Q1:L2</f>
        <v/>
      </c>
      <c r="K704" t="inlineStr">
        <is>
          <t>Q01</t>
        </is>
      </c>
      <c r="L704" t="inlineStr">
        <is>
          <t>K1.H2</t>
        </is>
      </c>
      <c r="M704" t="inlineStr">
        <is>
          <t>Q1</t>
        </is>
      </c>
      <c r="N704" t="inlineStr">
        <is>
          <t>L2</t>
        </is>
      </c>
    </row>
    <row r="705">
      <c r="A705" t="n">
        <v>704</v>
      </c>
      <c r="B705" t="inlineStr">
        <is>
          <t>704</t>
        </is>
      </c>
      <c r="C705" t="inlineStr">
        <is>
          <t>3</t>
        </is>
      </c>
      <c r="D705" t="inlineStr">
        <is>
          <t>3</t>
        </is>
      </c>
      <c r="E705">
        <f>Q01+K1.B1-X20:3:2</f>
        <v/>
      </c>
      <c r="F705" t="inlineStr">
        <is>
          <t>Q01</t>
        </is>
      </c>
      <c r="G705" t="inlineStr">
        <is>
          <t>K1.B1</t>
        </is>
      </c>
      <c r="H705" t="inlineStr">
        <is>
          <t>X20</t>
        </is>
      </c>
      <c r="I705" t="inlineStr">
        <is>
          <t>3:2</t>
        </is>
      </c>
      <c r="J705">
        <f>Q01+K1.G1-G1:C</f>
        <v/>
      </c>
      <c r="K705" t="inlineStr">
        <is>
          <t>Q01</t>
        </is>
      </c>
      <c r="L705" t="inlineStr">
        <is>
          <t>K1.G1</t>
        </is>
      </c>
      <c r="M705" t="inlineStr">
        <is>
          <t>G1</t>
        </is>
      </c>
      <c r="N705" t="inlineStr">
        <is>
          <t>C</t>
        </is>
      </c>
    </row>
    <row r="706">
      <c r="A706" t="n">
        <v>705</v>
      </c>
      <c r="B706" t="inlineStr">
        <is>
          <t>705</t>
        </is>
      </c>
      <c r="C706" t="inlineStr">
        <is>
          <t>BK</t>
        </is>
      </c>
      <c r="D706" t="inlineStr">
        <is>
          <t>BK</t>
        </is>
      </c>
      <c r="E706">
        <f>Q01+K1.H2-Q1:T3</f>
        <v/>
      </c>
      <c r="F706" t="inlineStr">
        <is>
          <t>Q01</t>
        </is>
      </c>
      <c r="G706" t="inlineStr">
        <is>
          <t>K1.H2</t>
        </is>
      </c>
      <c r="H706" t="inlineStr">
        <is>
          <t>Q1</t>
        </is>
      </c>
      <c r="I706" t="inlineStr">
        <is>
          <t>T3</t>
        </is>
      </c>
      <c r="J706">
        <f>Q01+K1.B1-X20:3:1</f>
        <v/>
      </c>
      <c r="K706" t="inlineStr">
        <is>
          <t>Q01</t>
        </is>
      </c>
      <c r="L706" t="inlineStr">
        <is>
          <t>K1.B1</t>
        </is>
      </c>
      <c r="M706" t="inlineStr">
        <is>
          <t>X20</t>
        </is>
      </c>
      <c r="N706" t="inlineStr">
        <is>
          <t>3:1</t>
        </is>
      </c>
    </row>
    <row r="707">
      <c r="A707" t="n">
        <v>706</v>
      </c>
      <c r="B707" t="inlineStr">
        <is>
          <t>706</t>
        </is>
      </c>
      <c r="C707" t="inlineStr">
        <is>
          <t>direkt verbunden</t>
        </is>
      </c>
      <c r="D707" t="inlineStr">
        <is>
          <t>direkt verbunden</t>
        </is>
      </c>
      <c r="E707">
        <f>A02+K1.H2-W2:2L3</f>
        <v/>
      </c>
      <c r="F707" t="inlineStr">
        <is>
          <t>A02</t>
        </is>
      </c>
      <c r="G707" t="inlineStr">
        <is>
          <t>K1.H2</t>
        </is>
      </c>
      <c r="H707" t="inlineStr">
        <is>
          <t>W2</t>
        </is>
      </c>
      <c r="I707" t="inlineStr">
        <is>
          <t>2L3</t>
        </is>
      </c>
      <c r="J707">
        <f>Q01+K1.H2-Q1:L3</f>
        <v/>
      </c>
      <c r="K707" t="inlineStr">
        <is>
          <t>Q01</t>
        </is>
      </c>
      <c r="L707" t="inlineStr">
        <is>
          <t>K1.H2</t>
        </is>
      </c>
      <c r="M707" t="inlineStr">
        <is>
          <t>Q1</t>
        </is>
      </c>
      <c r="N707" t="inlineStr">
        <is>
          <t>L3</t>
        </is>
      </c>
    </row>
    <row r="708">
      <c r="A708" t="n">
        <v>707</v>
      </c>
      <c r="B708" t="inlineStr">
        <is>
          <t>707</t>
        </is>
      </c>
      <c r="C708" t="inlineStr">
        <is>
          <t>GNYE</t>
        </is>
      </c>
      <c r="D708" t="inlineStr">
        <is>
          <t>GNYE</t>
        </is>
      </c>
      <c r="E708">
        <f>Q01+K1.B1-X20:PE:1</f>
        <v/>
      </c>
      <c r="F708" t="inlineStr">
        <is>
          <t>Q01</t>
        </is>
      </c>
      <c r="G708" t="inlineStr">
        <is>
          <t>K1.B1</t>
        </is>
      </c>
      <c r="H708" t="inlineStr">
        <is>
          <t>X20</t>
        </is>
      </c>
      <c r="I708" t="inlineStr">
        <is>
          <t>PE:1</t>
        </is>
      </c>
      <c r="J708">
        <f>Q01+K1.G1-G1:PE</f>
        <v/>
      </c>
      <c r="K708" t="inlineStr">
        <is>
          <t>Q01</t>
        </is>
      </c>
      <c r="L708" t="inlineStr">
        <is>
          <t>K1.G1</t>
        </is>
      </c>
      <c r="M708" t="inlineStr">
        <is>
          <t>G1</t>
        </is>
      </c>
      <c r="N708" t="inlineStr">
        <is>
          <t>PE</t>
        </is>
      </c>
    </row>
    <row r="709">
      <c r="A709" t="n">
        <v>708</v>
      </c>
      <c r="B709" t="inlineStr">
        <is>
          <t>708</t>
        </is>
      </c>
      <c r="C709" t="inlineStr">
        <is>
          <t>GNYE</t>
        </is>
      </c>
      <c r="D709" t="inlineStr">
        <is>
          <t>GNYE</t>
        </is>
      </c>
      <c r="E709">
        <f>A02+K1.H2-X6:3:2</f>
        <v/>
      </c>
      <c r="F709" t="inlineStr">
        <is>
          <t>A02</t>
        </is>
      </c>
      <c r="G709" t="inlineStr">
        <is>
          <t>K1.H2</t>
        </is>
      </c>
      <c r="H709" t="inlineStr">
        <is>
          <t>X6</t>
        </is>
      </c>
      <c r="I709" t="inlineStr">
        <is>
          <t>3:2</t>
        </is>
      </c>
      <c r="J709">
        <f>Q01+K1.B1-X20:PE:2</f>
        <v/>
      </c>
      <c r="K709" t="inlineStr">
        <is>
          <t>Q01</t>
        </is>
      </c>
      <c r="L709" t="inlineStr">
        <is>
          <t>K1.B1</t>
        </is>
      </c>
      <c r="M709" t="inlineStr">
        <is>
          <t>X20</t>
        </is>
      </c>
      <c r="N709" t="inlineStr">
        <is>
          <t>PE:2</t>
        </is>
      </c>
    </row>
    <row r="710">
      <c r="A710" t="n">
        <v>709</v>
      </c>
      <c r="B710" t="inlineStr">
        <is>
          <t>709</t>
        </is>
      </c>
      <c r="C710" t="inlineStr">
        <is>
          <t>BU</t>
        </is>
      </c>
      <c r="D710" t="inlineStr">
        <is>
          <t>BU</t>
        </is>
      </c>
      <c r="E710">
        <f>Q01+K1.H2-Q1:14</f>
        <v/>
      </c>
      <c r="F710" t="inlineStr">
        <is>
          <t>Q01</t>
        </is>
      </c>
      <c r="G710" t="inlineStr">
        <is>
          <t>K1.H2</t>
        </is>
      </c>
      <c r="H710" t="inlineStr">
        <is>
          <t>Q1</t>
        </is>
      </c>
      <c r="I710" t="inlineStr">
        <is>
          <t>14</t>
        </is>
      </c>
      <c r="J710">
        <f>Q01+K1.B1-A1:1</f>
        <v/>
      </c>
      <c r="K710" t="inlineStr">
        <is>
          <t>Q01</t>
        </is>
      </c>
      <c r="L710" t="inlineStr">
        <is>
          <t>K1.B1</t>
        </is>
      </c>
      <c r="M710" t="inlineStr">
        <is>
          <t>A1</t>
        </is>
      </c>
      <c r="N710" t="inlineStr">
        <is>
          <t>1</t>
        </is>
      </c>
    </row>
    <row r="711">
      <c r="A711" t="n">
        <v>710</v>
      </c>
      <c r="B711" t="inlineStr">
        <is>
          <t>710</t>
        </is>
      </c>
      <c r="C711" t="inlineStr">
        <is>
          <t>GNYE</t>
        </is>
      </c>
      <c r="D711" t="inlineStr">
        <is>
          <t>GNYE</t>
        </is>
      </c>
      <c r="E711">
        <f>A01+S1-W0</f>
        <v/>
      </c>
      <c r="F711" t="inlineStr">
        <is>
          <t>A01</t>
        </is>
      </c>
      <c r="G711" t="inlineStr">
        <is>
          <t>S1</t>
        </is>
      </c>
      <c r="H711" t="inlineStr">
        <is>
          <t>W0</t>
        </is>
      </c>
      <c r="I711" t="inlineStr"/>
      <c r="J711">
        <f>Q01+K1.G1-G1:PE</f>
        <v/>
      </c>
      <c r="K711" t="inlineStr">
        <is>
          <t>Q01</t>
        </is>
      </c>
      <c r="L711" t="inlineStr">
        <is>
          <t>K1.G1</t>
        </is>
      </c>
      <c r="M711" t="inlineStr">
        <is>
          <t>G1</t>
        </is>
      </c>
      <c r="N711" t="inlineStr">
        <is>
          <t>PE</t>
        </is>
      </c>
    </row>
    <row r="712">
      <c r="A712" t="n">
        <v>711</v>
      </c>
      <c r="B712" t="inlineStr">
        <is>
          <t>711</t>
        </is>
      </c>
      <c r="C712" t="inlineStr">
        <is>
          <t>GNYE</t>
        </is>
      </c>
      <c r="D712" t="inlineStr">
        <is>
          <t>GNYE</t>
        </is>
      </c>
      <c r="E712">
        <f>A01+S1-W0</f>
        <v/>
      </c>
      <c r="F712" t="inlineStr">
        <is>
          <t>A01</t>
        </is>
      </c>
      <c r="G712" t="inlineStr">
        <is>
          <t>S1</t>
        </is>
      </c>
      <c r="H712" t="inlineStr">
        <is>
          <t>W0</t>
        </is>
      </c>
      <c r="I712" t="inlineStr"/>
      <c r="J712">
        <f>Q01+S1-N1:PE</f>
        <v/>
      </c>
      <c r="K712" t="inlineStr">
        <is>
          <t>Q01</t>
        </is>
      </c>
      <c r="L712" t="inlineStr">
        <is>
          <t>S1</t>
        </is>
      </c>
      <c r="M712" t="inlineStr">
        <is>
          <t>N1</t>
        </is>
      </c>
      <c r="N712" t="inlineStr">
        <is>
          <t>PE</t>
        </is>
      </c>
    </row>
    <row r="713">
      <c r="A713" t="n">
        <v>712</v>
      </c>
      <c r="B713" t="inlineStr">
        <is>
          <t>712</t>
        </is>
      </c>
      <c r="C713" t="inlineStr">
        <is>
          <t>Schirm2</t>
        </is>
      </c>
      <c r="D713" t="inlineStr">
        <is>
          <t>Schirm2</t>
        </is>
      </c>
      <c r="E713">
        <f>A02+K1-W30:SE</f>
        <v/>
      </c>
      <c r="F713" t="inlineStr">
        <is>
          <t>A02</t>
        </is>
      </c>
      <c r="G713" t="inlineStr">
        <is>
          <t>K1</t>
        </is>
      </c>
      <c r="H713" t="inlineStr">
        <is>
          <t>W30</t>
        </is>
      </c>
      <c r="I713" t="inlineStr">
        <is>
          <t>SE</t>
        </is>
      </c>
      <c r="J713">
        <f>A02+K1-W30:SE</f>
        <v/>
      </c>
      <c r="K713" t="inlineStr">
        <is>
          <t>A02</t>
        </is>
      </c>
      <c r="L713" t="inlineStr">
        <is>
          <t>K1</t>
        </is>
      </c>
      <c r="M713" t="inlineStr">
        <is>
          <t>W30</t>
        </is>
      </c>
      <c r="N713" t="inlineStr">
        <is>
          <t>SE</t>
        </is>
      </c>
    </row>
    <row r="714">
      <c r="A714" t="n">
        <v>713</v>
      </c>
      <c r="B714" t="inlineStr">
        <is>
          <t>713</t>
        </is>
      </c>
      <c r="C714" t="inlineStr">
        <is>
          <t>RG 213</t>
        </is>
      </c>
      <c r="D714" t="inlineStr">
        <is>
          <t>RG 213</t>
        </is>
      </c>
      <c r="E714">
        <f>Q01+S1-N1:X7.1</f>
        <v/>
      </c>
      <c r="F714" t="inlineStr">
        <is>
          <t>Q01</t>
        </is>
      </c>
      <c r="G714" t="inlineStr">
        <is>
          <t>S1</t>
        </is>
      </c>
      <c r="H714" t="inlineStr">
        <is>
          <t>N1</t>
        </is>
      </c>
      <c r="I714" t="inlineStr">
        <is>
          <t>X7.1</t>
        </is>
      </c>
      <c r="J714">
        <f>Q01+K1.G1-G1:A</f>
        <v/>
      </c>
      <c r="K714" t="inlineStr">
        <is>
          <t>Q01</t>
        </is>
      </c>
      <c r="L714" t="inlineStr">
        <is>
          <t>K1.G1</t>
        </is>
      </c>
      <c r="M714" t="inlineStr">
        <is>
          <t>G1</t>
        </is>
      </c>
      <c r="N714" t="inlineStr">
        <is>
          <t>A</t>
        </is>
      </c>
    </row>
    <row r="715">
      <c r="A715" t="n">
        <v>714</v>
      </c>
      <c r="B715" t="inlineStr">
        <is>
          <t>714</t>
        </is>
      </c>
      <c r="C715" t="inlineStr">
        <is>
          <t>Schirm1</t>
        </is>
      </c>
      <c r="D715" t="inlineStr">
        <is>
          <t>Schirm1</t>
        </is>
      </c>
      <c r="E715">
        <f>Q01+S1-N1:X7.S</f>
        <v/>
      </c>
      <c r="F715" t="inlineStr">
        <is>
          <t>Q01</t>
        </is>
      </c>
      <c r="G715" t="inlineStr">
        <is>
          <t>S1</t>
        </is>
      </c>
      <c r="H715" t="inlineStr">
        <is>
          <t>N1</t>
        </is>
      </c>
      <c r="I715" t="inlineStr">
        <is>
          <t>X7.S</t>
        </is>
      </c>
      <c r="J715">
        <f>Q01+S1-N4:X7.S</f>
        <v/>
      </c>
      <c r="K715" t="inlineStr">
        <is>
          <t>Q01</t>
        </is>
      </c>
      <c r="L715" t="inlineStr">
        <is>
          <t>S1</t>
        </is>
      </c>
      <c r="M715" t="inlineStr">
        <is>
          <t>N4</t>
        </is>
      </c>
      <c r="N715" t="inlineStr">
        <is>
          <t>X7.S</t>
        </is>
      </c>
    </row>
    <row r="716">
      <c r="A716" t="n">
        <v>715</v>
      </c>
      <c r="B716" t="inlineStr">
        <is>
          <t>715</t>
        </is>
      </c>
      <c r="C716" t="inlineStr">
        <is>
          <t>GNYE</t>
        </is>
      </c>
      <c r="D716" t="inlineStr">
        <is>
          <t>GNYE</t>
        </is>
      </c>
      <c r="E716">
        <f>Q01+S1-N4:PE</f>
        <v/>
      </c>
      <c r="F716" t="inlineStr">
        <is>
          <t>Q01</t>
        </is>
      </c>
      <c r="G716" t="inlineStr">
        <is>
          <t>S1</t>
        </is>
      </c>
      <c r="H716" t="inlineStr">
        <is>
          <t>N4</t>
        </is>
      </c>
      <c r="I716" t="inlineStr">
        <is>
          <t>PE</t>
        </is>
      </c>
      <c r="J716">
        <f>A01+S1-W0</f>
        <v/>
      </c>
      <c r="K716" t="inlineStr">
        <is>
          <t>A01</t>
        </is>
      </c>
      <c r="L716" t="inlineStr">
        <is>
          <t>S1</t>
        </is>
      </c>
      <c r="M716" t="inlineStr">
        <is>
          <t>W0</t>
        </is>
      </c>
      <c r="N716" t="inlineStr"/>
    </row>
    <row r="717">
      <c r="A717" t="n">
        <v>716</v>
      </c>
      <c r="B717" t="inlineStr">
        <is>
          <t>716</t>
        </is>
      </c>
      <c r="C717" t="inlineStr">
        <is>
          <t>RG 213</t>
        </is>
      </c>
      <c r="D717" t="inlineStr">
        <is>
          <t>RG 213</t>
        </is>
      </c>
      <c r="E717">
        <f>Q01+S1-N4:X7.1</f>
        <v/>
      </c>
      <c r="F717" t="inlineStr">
        <is>
          <t>Q01</t>
        </is>
      </c>
      <c r="G717" t="inlineStr">
        <is>
          <t>S1</t>
        </is>
      </c>
      <c r="H717" t="inlineStr">
        <is>
          <t>N4</t>
        </is>
      </c>
      <c r="I717" t="inlineStr">
        <is>
          <t>X7.1</t>
        </is>
      </c>
      <c r="J717">
        <f>Q01+K1.G1-G1:B</f>
        <v/>
      </c>
      <c r="K717" t="inlineStr">
        <is>
          <t>Q01</t>
        </is>
      </c>
      <c r="L717" t="inlineStr">
        <is>
          <t>K1.G1</t>
        </is>
      </c>
      <c r="M717" t="inlineStr">
        <is>
          <t>G1</t>
        </is>
      </c>
      <c r="N717" t="inlineStr">
        <is>
          <t>B</t>
        </is>
      </c>
    </row>
    <row r="718">
      <c r="A718" t="n">
        <v>717</v>
      </c>
      <c r="B718" t="inlineStr">
        <is>
          <t>717</t>
        </is>
      </c>
      <c r="C718" t="inlineStr">
        <is>
          <t>Schirm1</t>
        </is>
      </c>
      <c r="D718" t="inlineStr">
        <is>
          <t>Schirm1</t>
        </is>
      </c>
      <c r="E718">
        <f>Q01+I1-W104:Schirm1</f>
        <v/>
      </c>
      <c r="F718" t="inlineStr">
        <is>
          <t>Q01</t>
        </is>
      </c>
      <c r="G718" t="inlineStr">
        <is>
          <t>I1</t>
        </is>
      </c>
      <c r="H718" t="inlineStr">
        <is>
          <t>W104</t>
        </is>
      </c>
      <c r="I718" t="inlineStr">
        <is>
          <t>Schirm1</t>
        </is>
      </c>
      <c r="J718">
        <f>Q01+K1.G1-G1:B.S</f>
        <v/>
      </c>
      <c r="K718" t="inlineStr">
        <is>
          <t>Q01</t>
        </is>
      </c>
      <c r="L718" t="inlineStr">
        <is>
          <t>K1.G1</t>
        </is>
      </c>
      <c r="M718" t="inlineStr">
        <is>
          <t>G1</t>
        </is>
      </c>
      <c r="N718" t="inlineStr">
        <is>
          <t>B.S</t>
        </is>
      </c>
    </row>
    <row r="719">
      <c r="A719" t="n">
        <v>718</v>
      </c>
      <c r="B719" t="inlineStr">
        <is>
          <t>718</t>
        </is>
      </c>
      <c r="C719" t="inlineStr">
        <is>
          <t>Schirm2</t>
        </is>
      </c>
      <c r="D719" t="inlineStr">
        <is>
          <t>Schirm2</t>
        </is>
      </c>
      <c r="E719">
        <f>A02+K1-W30:SE</f>
        <v/>
      </c>
      <c r="F719" t="inlineStr">
        <is>
          <t>A02</t>
        </is>
      </c>
      <c r="G719" t="inlineStr">
        <is>
          <t>K1</t>
        </is>
      </c>
      <c r="H719" t="inlineStr">
        <is>
          <t>W30</t>
        </is>
      </c>
      <c r="I719" t="inlineStr">
        <is>
          <t>SE</t>
        </is>
      </c>
      <c r="J719">
        <f>Q01+I1-W105:Schirm2</f>
        <v/>
      </c>
      <c r="K719" t="inlineStr">
        <is>
          <t>Q01</t>
        </is>
      </c>
      <c r="L719" t="inlineStr">
        <is>
          <t>I1</t>
        </is>
      </c>
      <c r="M719" t="inlineStr">
        <is>
          <t>W105</t>
        </is>
      </c>
      <c r="N719" t="inlineStr">
        <is>
          <t>Schirm2</t>
        </is>
      </c>
    </row>
    <row r="720">
      <c r="A720" t="n">
        <v>719</v>
      </c>
      <c r="B720" t="inlineStr">
        <is>
          <t>719</t>
        </is>
      </c>
      <c r="C720" t="inlineStr">
        <is>
          <t>RG 213</t>
        </is>
      </c>
      <c r="D720" t="inlineStr">
        <is>
          <t>RG 213</t>
        </is>
      </c>
      <c r="E720">
        <f>Q01+S1-X100:1</f>
        <v/>
      </c>
      <c r="F720" t="inlineStr">
        <is>
          <t>Q01</t>
        </is>
      </c>
      <c r="G720" t="inlineStr">
        <is>
          <t>S1</t>
        </is>
      </c>
      <c r="H720" t="inlineStr">
        <is>
          <t>X100</t>
        </is>
      </c>
      <c r="I720" t="inlineStr">
        <is>
          <t>1</t>
        </is>
      </c>
      <c r="J720">
        <f>Q01+K1.G1-G1:GND</f>
        <v/>
      </c>
      <c r="K720" t="inlineStr">
        <is>
          <t>Q01</t>
        </is>
      </c>
      <c r="L720" t="inlineStr">
        <is>
          <t>K1.G1</t>
        </is>
      </c>
      <c r="M720" t="inlineStr">
        <is>
          <t>G1</t>
        </is>
      </c>
      <c r="N720" t="inlineStr">
        <is>
          <t>GND</t>
        </is>
      </c>
    </row>
    <row r="721">
      <c r="A721" t="n">
        <v>720</v>
      </c>
      <c r="B721" t="inlineStr">
        <is>
          <t>720</t>
        </is>
      </c>
      <c r="C721" t="inlineStr">
        <is>
          <t>Schirm1</t>
        </is>
      </c>
      <c r="D721" t="inlineStr">
        <is>
          <t>Schirm1</t>
        </is>
      </c>
      <c r="E721">
        <f>Q01+K1.G1-G1:GND.S</f>
        <v/>
      </c>
      <c r="F721" t="inlineStr">
        <is>
          <t>Q01</t>
        </is>
      </c>
      <c r="G721" t="inlineStr">
        <is>
          <t>K1.G1</t>
        </is>
      </c>
      <c r="H721" t="inlineStr">
        <is>
          <t>G1</t>
        </is>
      </c>
      <c r="I721" t="inlineStr">
        <is>
          <t>GND.S</t>
        </is>
      </c>
      <c r="J721">
        <f>Q01+S1-X100:G</f>
        <v/>
      </c>
      <c r="K721" t="inlineStr">
        <is>
          <t>Q01</t>
        </is>
      </c>
      <c r="L721" t="inlineStr">
        <is>
          <t>S1</t>
        </is>
      </c>
      <c r="M721" t="inlineStr">
        <is>
          <t>X100</t>
        </is>
      </c>
      <c r="N721" t="inlineStr">
        <is>
          <t>G</t>
        </is>
      </c>
    </row>
    <row r="722">
      <c r="A722" t="n">
        <v>721</v>
      </c>
      <c r="B722" t="inlineStr">
        <is>
          <t>721</t>
        </is>
      </c>
      <c r="C722" t="inlineStr">
        <is>
          <t>1</t>
        </is>
      </c>
      <c r="D722" t="inlineStr">
        <is>
          <t>1</t>
        </is>
      </c>
      <c r="E722">
        <f>Q01+K1.B1-X9:1:4</f>
        <v/>
      </c>
      <c r="F722" t="inlineStr">
        <is>
          <t>Q01</t>
        </is>
      </c>
      <c r="G722" t="inlineStr">
        <is>
          <t>K1.B1</t>
        </is>
      </c>
      <c r="H722" t="inlineStr">
        <is>
          <t>X9</t>
        </is>
      </c>
      <c r="I722" t="inlineStr">
        <is>
          <t>1:4</t>
        </is>
      </c>
      <c r="J722">
        <f>Q01+K1.G1-G1:J2.1</f>
        <v/>
      </c>
      <c r="K722" t="inlineStr">
        <is>
          <t>Q01</t>
        </is>
      </c>
      <c r="L722" t="inlineStr">
        <is>
          <t>K1.G1</t>
        </is>
      </c>
      <c r="M722" t="inlineStr">
        <is>
          <t>G1</t>
        </is>
      </c>
      <c r="N722" t="inlineStr">
        <is>
          <t>J2.1</t>
        </is>
      </c>
    </row>
    <row r="723">
      <c r="A723" t="n">
        <v>722</v>
      </c>
      <c r="B723" t="inlineStr">
        <is>
          <t>722</t>
        </is>
      </c>
      <c r="C723" t="inlineStr">
        <is>
          <t>nan</t>
        </is>
      </c>
      <c r="D723" t="inlineStr">
        <is>
          <t>nan</t>
        </is>
      </c>
      <c r="E723">
        <f>Q01+K1.B1-X9:1:3</f>
        <v/>
      </c>
      <c r="F723" t="inlineStr">
        <is>
          <t>Q01</t>
        </is>
      </c>
      <c r="G723" t="inlineStr">
        <is>
          <t>K1.B1</t>
        </is>
      </c>
      <c r="H723" t="inlineStr">
        <is>
          <t>X9</t>
        </is>
      </c>
      <c r="I723" t="inlineStr">
        <is>
          <t>1:3</t>
        </is>
      </c>
      <c r="J723">
        <f>Q01+K1.B1-X9:2:2</f>
        <v/>
      </c>
      <c r="K723" t="inlineStr">
        <is>
          <t>Q01</t>
        </is>
      </c>
      <c r="L723" t="inlineStr">
        <is>
          <t>K1.B1</t>
        </is>
      </c>
      <c r="M723" t="inlineStr">
        <is>
          <t>X9</t>
        </is>
      </c>
      <c r="N723" t="inlineStr">
        <is>
          <t>2:2</t>
        </is>
      </c>
    </row>
    <row r="724">
      <c r="A724" t="n">
        <v>723</v>
      </c>
      <c r="B724" t="inlineStr">
        <is>
          <t>723</t>
        </is>
      </c>
      <c r="C724" t="inlineStr">
        <is>
          <t>2</t>
        </is>
      </c>
      <c r="D724" t="inlineStr">
        <is>
          <t>2</t>
        </is>
      </c>
      <c r="E724">
        <f>Q01+K1.B1-X9:2:5</f>
        <v/>
      </c>
      <c r="F724" t="inlineStr">
        <is>
          <t>Q01</t>
        </is>
      </c>
      <c r="G724" t="inlineStr">
        <is>
          <t>K1.B1</t>
        </is>
      </c>
      <c r="H724" t="inlineStr">
        <is>
          <t>X9</t>
        </is>
      </c>
      <c r="I724" t="inlineStr">
        <is>
          <t>2:5</t>
        </is>
      </c>
      <c r="J724">
        <f>Q01+K1.G1-G1:J2.2</f>
        <v/>
      </c>
      <c r="K724" t="inlineStr">
        <is>
          <t>Q01</t>
        </is>
      </c>
      <c r="L724" t="inlineStr">
        <is>
          <t>K1.G1</t>
        </is>
      </c>
      <c r="M724" t="inlineStr">
        <is>
          <t>G1</t>
        </is>
      </c>
      <c r="N724" t="inlineStr">
        <is>
          <t>J2.2</t>
        </is>
      </c>
    </row>
    <row r="725">
      <c r="A725" t="n">
        <v>724</v>
      </c>
      <c r="B725" t="inlineStr">
        <is>
          <t>724</t>
        </is>
      </c>
      <c r="C725" t="inlineStr">
        <is>
          <t>Schirm</t>
        </is>
      </c>
      <c r="D725" t="inlineStr">
        <is>
          <t>Schirm</t>
        </is>
      </c>
      <c r="E725">
        <f>Q01+K1.G1-G1:J3.CASE</f>
        <v/>
      </c>
      <c r="F725" t="inlineStr">
        <is>
          <t>Q01</t>
        </is>
      </c>
      <c r="G725" t="inlineStr">
        <is>
          <t>K1.G1</t>
        </is>
      </c>
      <c r="H725" t="inlineStr">
        <is>
          <t>G1</t>
        </is>
      </c>
      <c r="I725" t="inlineStr">
        <is>
          <t>J3.CASE</t>
        </is>
      </c>
      <c r="J725">
        <f>A02+K1.B1-W11:SE</f>
        <v/>
      </c>
      <c r="K725" t="inlineStr">
        <is>
          <t>A02</t>
        </is>
      </c>
      <c r="L725" t="inlineStr">
        <is>
          <t>K1.B1</t>
        </is>
      </c>
      <c r="M725" t="inlineStr">
        <is>
          <t>W11</t>
        </is>
      </c>
      <c r="N725" t="inlineStr">
        <is>
          <t>SE</t>
        </is>
      </c>
    </row>
    <row r="726">
      <c r="A726" t="n">
        <v>725</v>
      </c>
      <c r="B726" t="inlineStr">
        <is>
          <t>725</t>
        </is>
      </c>
      <c r="C726" t="inlineStr">
        <is>
          <t>WH</t>
        </is>
      </c>
      <c r="D726" t="inlineStr">
        <is>
          <t>WH</t>
        </is>
      </c>
      <c r="E726">
        <f>Q01+K1.B1-A2:7</f>
        <v/>
      </c>
      <c r="F726" t="inlineStr">
        <is>
          <t>Q01</t>
        </is>
      </c>
      <c r="G726" t="inlineStr">
        <is>
          <t>K1.B1</t>
        </is>
      </c>
      <c r="H726" t="inlineStr">
        <is>
          <t>A2</t>
        </is>
      </c>
      <c r="I726" t="inlineStr">
        <is>
          <t>7</t>
        </is>
      </c>
      <c r="J726">
        <f>Q01+K1.G1-G1:J3.1</f>
        <v/>
      </c>
      <c r="K726" t="inlineStr">
        <is>
          <t>Q01</t>
        </is>
      </c>
      <c r="L726" t="inlineStr">
        <is>
          <t>K1.G1</t>
        </is>
      </c>
      <c r="M726" t="inlineStr">
        <is>
          <t>G1</t>
        </is>
      </c>
      <c r="N726" t="inlineStr">
        <is>
          <t>J3.1</t>
        </is>
      </c>
    </row>
    <row r="727">
      <c r="A727" t="n">
        <v>726</v>
      </c>
      <c r="B727" t="inlineStr">
        <is>
          <t>726</t>
        </is>
      </c>
      <c r="C727" t="inlineStr">
        <is>
          <t>BN</t>
        </is>
      </c>
      <c r="D727" t="inlineStr">
        <is>
          <t>BN</t>
        </is>
      </c>
      <c r="E727">
        <f>Q01+K1.B1-A2:8</f>
        <v/>
      </c>
      <c r="F727" t="inlineStr">
        <is>
          <t>Q01</t>
        </is>
      </c>
      <c r="G727" t="inlineStr">
        <is>
          <t>K1.B1</t>
        </is>
      </c>
      <c r="H727" t="inlineStr">
        <is>
          <t>A2</t>
        </is>
      </c>
      <c r="I727" t="inlineStr">
        <is>
          <t>8</t>
        </is>
      </c>
      <c r="J727">
        <f>Q01+K1.G1-G1:J3.2</f>
        <v/>
      </c>
      <c r="K727" t="inlineStr">
        <is>
          <t>Q01</t>
        </is>
      </c>
      <c r="L727" t="inlineStr">
        <is>
          <t>K1.G1</t>
        </is>
      </c>
      <c r="M727" t="inlineStr">
        <is>
          <t>G1</t>
        </is>
      </c>
      <c r="N727" t="inlineStr">
        <is>
          <t>J3.2</t>
        </is>
      </c>
    </row>
    <row r="728">
      <c r="A728" t="n">
        <v>727</v>
      </c>
      <c r="B728" t="inlineStr">
        <is>
          <t>727</t>
        </is>
      </c>
      <c r="C728" t="inlineStr">
        <is>
          <t>GN</t>
        </is>
      </c>
      <c r="D728" t="inlineStr">
        <is>
          <t>GN</t>
        </is>
      </c>
      <c r="E728">
        <f>Q01+K1.B1-A3:3</f>
        <v/>
      </c>
      <c r="F728" t="inlineStr">
        <is>
          <t>Q01</t>
        </is>
      </c>
      <c r="G728" t="inlineStr">
        <is>
          <t>K1.B1</t>
        </is>
      </c>
      <c r="H728" t="inlineStr">
        <is>
          <t>A3</t>
        </is>
      </c>
      <c r="I728" t="inlineStr">
        <is>
          <t>3</t>
        </is>
      </c>
      <c r="J728">
        <f>Q01+K1.G1-G1:J3.5</f>
        <v/>
      </c>
      <c r="K728" t="inlineStr">
        <is>
          <t>Q01</t>
        </is>
      </c>
      <c r="L728" t="inlineStr">
        <is>
          <t>K1.G1</t>
        </is>
      </c>
      <c r="M728" t="inlineStr">
        <is>
          <t>G1</t>
        </is>
      </c>
      <c r="N728" t="inlineStr">
        <is>
          <t>J3.5</t>
        </is>
      </c>
    </row>
    <row r="729">
      <c r="A729" t="n">
        <v>728</v>
      </c>
      <c r="B729" t="inlineStr">
        <is>
          <t>728</t>
        </is>
      </c>
      <c r="C729" t="inlineStr">
        <is>
          <t>YE</t>
        </is>
      </c>
      <c r="D729" t="inlineStr">
        <is>
          <t>YE</t>
        </is>
      </c>
      <c r="E729">
        <f>Q01+K1.B1-A3:4</f>
        <v/>
      </c>
      <c r="F729" t="inlineStr">
        <is>
          <t>Q01</t>
        </is>
      </c>
      <c r="G729" t="inlineStr">
        <is>
          <t>K1.B1</t>
        </is>
      </c>
      <c r="H729" t="inlineStr">
        <is>
          <t>A3</t>
        </is>
      </c>
      <c r="I729" t="inlineStr">
        <is>
          <t>4</t>
        </is>
      </c>
      <c r="J729">
        <f>Q01+K1.G1-G1:J3.6</f>
        <v/>
      </c>
      <c r="K729" t="inlineStr">
        <is>
          <t>Q01</t>
        </is>
      </c>
      <c r="L729" t="inlineStr">
        <is>
          <t>K1.G1</t>
        </is>
      </c>
      <c r="M729" t="inlineStr">
        <is>
          <t>G1</t>
        </is>
      </c>
      <c r="N729" t="inlineStr">
        <is>
          <t>J3.6</t>
        </is>
      </c>
    </row>
    <row r="730">
      <c r="A730" t="n">
        <v>729</v>
      </c>
      <c r="B730" t="inlineStr">
        <is>
          <t>729</t>
        </is>
      </c>
      <c r="C730" t="inlineStr">
        <is>
          <t>GY</t>
        </is>
      </c>
      <c r="D730" t="inlineStr">
        <is>
          <t>GY</t>
        </is>
      </c>
      <c r="E730">
        <f>Q01+K1.B1-A3:7</f>
        <v/>
      </c>
      <c r="F730" t="inlineStr">
        <is>
          <t>Q01</t>
        </is>
      </c>
      <c r="G730" t="inlineStr">
        <is>
          <t>K1.B1</t>
        </is>
      </c>
      <c r="H730" t="inlineStr">
        <is>
          <t>A3</t>
        </is>
      </c>
      <c r="I730" t="inlineStr">
        <is>
          <t>7</t>
        </is>
      </c>
      <c r="J730">
        <f>Q01+K1.G1-G1:J3.7</f>
        <v/>
      </c>
      <c r="K730" t="inlineStr">
        <is>
          <t>Q01</t>
        </is>
      </c>
      <c r="L730" t="inlineStr">
        <is>
          <t>K1.G1</t>
        </is>
      </c>
      <c r="M730" t="inlineStr">
        <is>
          <t>G1</t>
        </is>
      </c>
      <c r="N730" t="inlineStr">
        <is>
          <t>J3.7</t>
        </is>
      </c>
    </row>
    <row r="731">
      <c r="A731" t="n">
        <v>730</v>
      </c>
      <c r="B731" t="inlineStr">
        <is>
          <t>730</t>
        </is>
      </c>
      <c r="C731" t="inlineStr">
        <is>
          <t>PK</t>
        </is>
      </c>
      <c r="D731" t="inlineStr">
        <is>
          <t>PK</t>
        </is>
      </c>
      <c r="E731">
        <f>Q01+K1.B1-A3:8</f>
        <v/>
      </c>
      <c r="F731" t="inlineStr">
        <is>
          <t>Q01</t>
        </is>
      </c>
      <c r="G731" t="inlineStr">
        <is>
          <t>K1.B1</t>
        </is>
      </c>
      <c r="H731" t="inlineStr">
        <is>
          <t>A3</t>
        </is>
      </c>
      <c r="I731" t="inlineStr">
        <is>
          <t>8</t>
        </is>
      </c>
      <c r="J731">
        <f>Q01+K1.G1-G1:J3.9</f>
        <v/>
      </c>
      <c r="K731" t="inlineStr">
        <is>
          <t>Q01</t>
        </is>
      </c>
      <c r="L731" t="inlineStr">
        <is>
          <t>K1.G1</t>
        </is>
      </c>
      <c r="M731" t="inlineStr">
        <is>
          <t>G1</t>
        </is>
      </c>
      <c r="N731" t="inlineStr">
        <is>
          <t>J3.9</t>
        </is>
      </c>
    </row>
    <row r="732">
      <c r="A732" t="n">
        <v>731</v>
      </c>
      <c r="B732" t="inlineStr">
        <is>
          <t>731</t>
        </is>
      </c>
      <c r="C732" t="inlineStr">
        <is>
          <t>BU</t>
        </is>
      </c>
      <c r="D732" t="inlineStr">
        <is>
          <t>BU</t>
        </is>
      </c>
      <c r="E732">
        <f>Q01+K1.B1-W5(-P2):P2:1</f>
        <v/>
      </c>
      <c r="F732" t="inlineStr">
        <is>
          <t>Q01</t>
        </is>
      </c>
      <c r="G732" t="inlineStr">
        <is>
          <t>K1.B1</t>
        </is>
      </c>
      <c r="H732" t="inlineStr">
        <is>
          <t>W5(-P2)</t>
        </is>
      </c>
      <c r="I732" t="inlineStr">
        <is>
          <t>P2:1</t>
        </is>
      </c>
      <c r="J732">
        <f>Q01+K1.B1-X9:4:5</f>
        <v/>
      </c>
      <c r="K732" t="inlineStr">
        <is>
          <t>Q01</t>
        </is>
      </c>
      <c r="L732" t="inlineStr">
        <is>
          <t>K1.B1</t>
        </is>
      </c>
      <c r="M732" t="inlineStr">
        <is>
          <t>X9</t>
        </is>
      </c>
      <c r="N732" t="inlineStr">
        <is>
          <t>4:5</t>
        </is>
      </c>
    </row>
    <row r="733">
      <c r="A733" t="n">
        <v>732</v>
      </c>
      <c r="B733" t="inlineStr">
        <is>
          <t>732</t>
        </is>
      </c>
      <c r="C733" t="inlineStr">
        <is>
          <t>Schirm</t>
        </is>
      </c>
      <c r="D733" t="inlineStr">
        <is>
          <t>Schirm</t>
        </is>
      </c>
      <c r="E733">
        <f>Q01+K1.G1-G1:J4.CASE</f>
        <v/>
      </c>
      <c r="F733" t="inlineStr">
        <is>
          <t>Q01</t>
        </is>
      </c>
      <c r="G733" t="inlineStr">
        <is>
          <t>K1.G1</t>
        </is>
      </c>
      <c r="H733" t="inlineStr">
        <is>
          <t>G1</t>
        </is>
      </c>
      <c r="I733" t="inlineStr">
        <is>
          <t>J4.CASE</t>
        </is>
      </c>
      <c r="J733">
        <f>A02+K1.B1-W9:SE</f>
        <v/>
      </c>
      <c r="K733" t="inlineStr">
        <is>
          <t>A02</t>
        </is>
      </c>
      <c r="L733" t="inlineStr">
        <is>
          <t>K1.B1</t>
        </is>
      </c>
      <c r="M733" t="inlineStr">
        <is>
          <t>W9</t>
        </is>
      </c>
      <c r="N733" t="inlineStr">
        <is>
          <t>SE</t>
        </is>
      </c>
    </row>
    <row r="734">
      <c r="A734" t="n">
        <v>733</v>
      </c>
      <c r="B734" t="inlineStr">
        <is>
          <t>733</t>
        </is>
      </c>
      <c r="C734" t="inlineStr">
        <is>
          <t>BU</t>
        </is>
      </c>
      <c r="D734" t="inlineStr">
        <is>
          <t>BU</t>
        </is>
      </c>
      <c r="E734">
        <f>Q01+K1.B1-X9:3:4</f>
        <v/>
      </c>
      <c r="F734" t="inlineStr">
        <is>
          <t>Q01</t>
        </is>
      </c>
      <c r="G734" t="inlineStr">
        <is>
          <t>K1.B1</t>
        </is>
      </c>
      <c r="H734" t="inlineStr">
        <is>
          <t>X9</t>
        </is>
      </c>
      <c r="I734" t="inlineStr">
        <is>
          <t>3:4</t>
        </is>
      </c>
      <c r="J734">
        <f>Q01+K1.B1-A1:9</f>
        <v/>
      </c>
      <c r="K734" t="inlineStr">
        <is>
          <t>Q01</t>
        </is>
      </c>
      <c r="L734" t="inlineStr">
        <is>
          <t>K1.B1</t>
        </is>
      </c>
      <c r="M734" t="inlineStr">
        <is>
          <t>A1</t>
        </is>
      </c>
      <c r="N734" t="inlineStr">
        <is>
          <t>9</t>
        </is>
      </c>
    </row>
    <row r="735">
      <c r="A735" t="n">
        <v>734</v>
      </c>
      <c r="B735" t="inlineStr">
        <is>
          <t>734</t>
        </is>
      </c>
      <c r="C735" t="inlineStr">
        <is>
          <t>WH</t>
        </is>
      </c>
      <c r="D735" t="inlineStr">
        <is>
          <t>WH</t>
        </is>
      </c>
      <c r="E735">
        <f>Q01+K1.G1-G1:J4.1</f>
        <v/>
      </c>
      <c r="F735" t="inlineStr">
        <is>
          <t>Q01</t>
        </is>
      </c>
      <c r="G735" t="inlineStr">
        <is>
          <t>K1.G1</t>
        </is>
      </c>
      <c r="H735" t="inlineStr">
        <is>
          <t>G1</t>
        </is>
      </c>
      <c r="I735" t="inlineStr">
        <is>
          <t>J4.1</t>
        </is>
      </c>
      <c r="J735">
        <f>Q01+K1.B1-X9:3:3</f>
        <v/>
      </c>
      <c r="K735" t="inlineStr">
        <is>
          <t>Q01</t>
        </is>
      </c>
      <c r="L735" t="inlineStr">
        <is>
          <t>K1.B1</t>
        </is>
      </c>
      <c r="M735" t="inlineStr">
        <is>
          <t>X9</t>
        </is>
      </c>
      <c r="N735" t="inlineStr">
        <is>
          <t>3:3</t>
        </is>
      </c>
    </row>
    <row r="736">
      <c r="A736" t="n">
        <v>735</v>
      </c>
      <c r="B736" t="inlineStr">
        <is>
          <t>735</t>
        </is>
      </c>
      <c r="C736" t="inlineStr">
        <is>
          <t>BN</t>
        </is>
      </c>
      <c r="D736" t="inlineStr">
        <is>
          <t>BN</t>
        </is>
      </c>
      <c r="E736">
        <f>Q01+K1.G1-G1:J4.2</f>
        <v/>
      </c>
      <c r="F736" t="inlineStr">
        <is>
          <t>Q01</t>
        </is>
      </c>
      <c r="G736" t="inlineStr">
        <is>
          <t>K1.G1</t>
        </is>
      </c>
      <c r="H736" t="inlineStr">
        <is>
          <t>G1</t>
        </is>
      </c>
      <c r="I736" t="inlineStr">
        <is>
          <t>J4.2</t>
        </is>
      </c>
      <c r="J736">
        <f>Q01+K1.B1-X9:4:2</f>
        <v/>
      </c>
      <c r="K736" t="inlineStr">
        <is>
          <t>Q01</t>
        </is>
      </c>
      <c r="L736" t="inlineStr">
        <is>
          <t>K1.B1</t>
        </is>
      </c>
      <c r="M736" t="inlineStr">
        <is>
          <t>X9</t>
        </is>
      </c>
      <c r="N736" t="inlineStr">
        <is>
          <t>4:2</t>
        </is>
      </c>
    </row>
    <row r="737">
      <c r="A737" t="n">
        <v>736</v>
      </c>
      <c r="B737" t="inlineStr">
        <is>
          <t>736</t>
        </is>
      </c>
      <c r="C737" t="inlineStr">
        <is>
          <t>BU</t>
        </is>
      </c>
      <c r="D737" t="inlineStr">
        <is>
          <t>BU</t>
        </is>
      </c>
      <c r="E737">
        <f>Q01+K1.B1-X9:5:4</f>
        <v/>
      </c>
      <c r="F737" t="inlineStr">
        <is>
          <t>Q01</t>
        </is>
      </c>
      <c r="G737" t="inlineStr">
        <is>
          <t>K1.B1</t>
        </is>
      </c>
      <c r="H737" t="inlineStr">
        <is>
          <t>X9</t>
        </is>
      </c>
      <c r="I737" t="inlineStr">
        <is>
          <t>5:4</t>
        </is>
      </c>
      <c r="J737">
        <f>Q01+K1.B1-A1:2</f>
        <v/>
      </c>
      <c r="K737" t="inlineStr">
        <is>
          <t>Q01</t>
        </is>
      </c>
      <c r="L737" t="inlineStr">
        <is>
          <t>K1.B1</t>
        </is>
      </c>
      <c r="M737" t="inlineStr">
        <is>
          <t>A1</t>
        </is>
      </c>
      <c r="N737" t="inlineStr">
        <is>
          <t>2</t>
        </is>
      </c>
    </row>
    <row r="738">
      <c r="A738" t="n">
        <v>737</v>
      </c>
      <c r="B738" t="inlineStr">
        <is>
          <t>737</t>
        </is>
      </c>
      <c r="C738" t="inlineStr">
        <is>
          <t>GN</t>
        </is>
      </c>
      <c r="D738" t="inlineStr">
        <is>
          <t>GN</t>
        </is>
      </c>
      <c r="E738">
        <f>Q01+K1.G1-G1:J4.5</f>
        <v/>
      </c>
      <c r="F738" t="inlineStr">
        <is>
          <t>Q01</t>
        </is>
      </c>
      <c r="G738" t="inlineStr">
        <is>
          <t>K1.G1</t>
        </is>
      </c>
      <c r="H738" t="inlineStr">
        <is>
          <t>G1</t>
        </is>
      </c>
      <c r="I738" t="inlineStr">
        <is>
          <t>J4.5</t>
        </is>
      </c>
      <c r="J738">
        <f>Q01+K1.B1-X9:5:3</f>
        <v/>
      </c>
      <c r="K738" t="inlineStr">
        <is>
          <t>Q01</t>
        </is>
      </c>
      <c r="L738" t="inlineStr">
        <is>
          <t>K1.B1</t>
        </is>
      </c>
      <c r="M738" t="inlineStr">
        <is>
          <t>X9</t>
        </is>
      </c>
      <c r="N738" t="inlineStr">
        <is>
          <t>5:3</t>
        </is>
      </c>
    </row>
    <row r="739">
      <c r="A739" t="n">
        <v>738</v>
      </c>
      <c r="B739" t="inlineStr">
        <is>
          <t>738</t>
        </is>
      </c>
      <c r="C739" t="inlineStr">
        <is>
          <t>BU</t>
        </is>
      </c>
      <c r="D739" t="inlineStr">
        <is>
          <t>BU</t>
        </is>
      </c>
      <c r="E739">
        <f>Q01+K1.B1-X9:6:5</f>
        <v/>
      </c>
      <c r="F739" t="inlineStr">
        <is>
          <t>Q01</t>
        </is>
      </c>
      <c r="G739" t="inlineStr">
        <is>
          <t>K1.B1</t>
        </is>
      </c>
      <c r="H739" t="inlineStr">
        <is>
          <t>X9</t>
        </is>
      </c>
      <c r="I739" t="inlineStr">
        <is>
          <t>6:5</t>
        </is>
      </c>
      <c r="J739">
        <f>Q01+K1.B1-W5(-P1):X1:1</f>
        <v/>
      </c>
      <c r="K739" t="inlineStr">
        <is>
          <t>Q01</t>
        </is>
      </c>
      <c r="L739" t="inlineStr">
        <is>
          <t>K1.B1</t>
        </is>
      </c>
      <c r="M739" t="inlineStr">
        <is>
          <t>W5(-P1)</t>
        </is>
      </c>
      <c r="N739" t="inlineStr">
        <is>
          <t>X1:1</t>
        </is>
      </c>
    </row>
    <row r="740">
      <c r="A740" t="n">
        <v>739</v>
      </c>
      <c r="B740" t="inlineStr">
        <is>
          <t>739</t>
        </is>
      </c>
      <c r="C740" t="inlineStr">
        <is>
          <t>YE</t>
        </is>
      </c>
      <c r="D740" t="inlineStr">
        <is>
          <t>YE</t>
        </is>
      </c>
      <c r="E740">
        <f>Q01+K1.G1-G1:J4.6</f>
        <v/>
      </c>
      <c r="F740" t="inlineStr">
        <is>
          <t>Q01</t>
        </is>
      </c>
      <c r="G740" t="inlineStr">
        <is>
          <t>K1.G1</t>
        </is>
      </c>
      <c r="H740" t="inlineStr">
        <is>
          <t>G1</t>
        </is>
      </c>
      <c r="I740" t="inlineStr">
        <is>
          <t>J4.6</t>
        </is>
      </c>
      <c r="J740">
        <f>Q01+K1.B1-X9:6:2</f>
        <v/>
      </c>
      <c r="K740" t="inlineStr">
        <is>
          <t>Q01</t>
        </is>
      </c>
      <c r="L740" t="inlineStr">
        <is>
          <t>K1.B1</t>
        </is>
      </c>
      <c r="M740" t="inlineStr">
        <is>
          <t>X9</t>
        </is>
      </c>
      <c r="N740" t="inlineStr">
        <is>
          <t>6:2</t>
        </is>
      </c>
    </row>
    <row r="741">
      <c r="A741" t="n">
        <v>740</v>
      </c>
      <c r="B741" t="inlineStr">
        <is>
          <t>740</t>
        </is>
      </c>
      <c r="C741" t="inlineStr">
        <is>
          <t>BU</t>
        </is>
      </c>
      <c r="D741" t="inlineStr">
        <is>
          <t>BU</t>
        </is>
      </c>
      <c r="E741">
        <f>Q01+K1.B1-X9:7:4</f>
        <v/>
      </c>
      <c r="F741" t="inlineStr">
        <is>
          <t>Q01</t>
        </is>
      </c>
      <c r="G741" t="inlineStr">
        <is>
          <t>K1.B1</t>
        </is>
      </c>
      <c r="H741" t="inlineStr">
        <is>
          <t>X9</t>
        </is>
      </c>
      <c r="I741" t="inlineStr">
        <is>
          <t>7:4</t>
        </is>
      </c>
      <c r="J741">
        <f>Q01+K1.B1-A1:3</f>
        <v/>
      </c>
      <c r="K741" t="inlineStr">
        <is>
          <t>Q01</t>
        </is>
      </c>
      <c r="L741" t="inlineStr">
        <is>
          <t>K1.B1</t>
        </is>
      </c>
      <c r="M741" t="inlineStr">
        <is>
          <t>A1</t>
        </is>
      </c>
      <c r="N741" t="inlineStr">
        <is>
          <t>3</t>
        </is>
      </c>
    </row>
    <row r="742">
      <c r="A742" t="n">
        <v>741</v>
      </c>
      <c r="B742" t="inlineStr">
        <is>
          <t>741</t>
        </is>
      </c>
      <c r="C742" t="inlineStr">
        <is>
          <t>PK</t>
        </is>
      </c>
      <c r="D742" t="inlineStr">
        <is>
          <t>PK</t>
        </is>
      </c>
      <c r="E742">
        <f>Q01+K1.G1-G1:J4.7</f>
        <v/>
      </c>
      <c r="F742" t="inlineStr">
        <is>
          <t>Q01</t>
        </is>
      </c>
      <c r="G742" t="inlineStr">
        <is>
          <t>K1.G1</t>
        </is>
      </c>
      <c r="H742" t="inlineStr">
        <is>
          <t>G1</t>
        </is>
      </c>
      <c r="I742" t="inlineStr">
        <is>
          <t>J4.7</t>
        </is>
      </c>
      <c r="J742">
        <f>Q01+K1.B1-X9:7:3</f>
        <v/>
      </c>
      <c r="K742" t="inlineStr">
        <is>
          <t>Q01</t>
        </is>
      </c>
      <c r="L742" t="inlineStr">
        <is>
          <t>K1.B1</t>
        </is>
      </c>
      <c r="M742" t="inlineStr">
        <is>
          <t>X9</t>
        </is>
      </c>
      <c r="N742" t="inlineStr">
        <is>
          <t>7:3</t>
        </is>
      </c>
    </row>
    <row r="743">
      <c r="A743" t="n">
        <v>742</v>
      </c>
      <c r="B743" t="inlineStr">
        <is>
          <t>742</t>
        </is>
      </c>
      <c r="C743" t="inlineStr">
        <is>
          <t>BU</t>
        </is>
      </c>
      <c r="D743" t="inlineStr">
        <is>
          <t>BU</t>
        </is>
      </c>
      <c r="E743">
        <f>Q01+K1.B1-X9:8:5</f>
        <v/>
      </c>
      <c r="F743" t="inlineStr">
        <is>
          <t>Q01</t>
        </is>
      </c>
      <c r="G743" t="inlineStr">
        <is>
          <t>K1.B1</t>
        </is>
      </c>
      <c r="H743" t="inlineStr">
        <is>
          <t>X9</t>
        </is>
      </c>
      <c r="I743" t="inlineStr">
        <is>
          <t>8:5</t>
        </is>
      </c>
      <c r="J743">
        <f>Q01+K1.B1-W5(-P1):X1:2</f>
        <v/>
      </c>
      <c r="K743" t="inlineStr">
        <is>
          <t>Q01</t>
        </is>
      </c>
      <c r="L743" t="inlineStr">
        <is>
          <t>K1.B1</t>
        </is>
      </c>
      <c r="M743" t="inlineStr">
        <is>
          <t>W5(-P1)</t>
        </is>
      </c>
      <c r="N743" t="inlineStr">
        <is>
          <t>X1:2</t>
        </is>
      </c>
    </row>
    <row r="744">
      <c r="A744" t="n">
        <v>743</v>
      </c>
      <c r="B744" t="inlineStr">
        <is>
          <t>743</t>
        </is>
      </c>
      <c r="C744" t="inlineStr">
        <is>
          <t>GY</t>
        </is>
      </c>
      <c r="D744" t="inlineStr">
        <is>
          <t>GY</t>
        </is>
      </c>
      <c r="E744">
        <f>Q01+K1.G1-G1:J4.8</f>
        <v/>
      </c>
      <c r="F744" t="inlineStr">
        <is>
          <t>Q01</t>
        </is>
      </c>
      <c r="G744" t="inlineStr">
        <is>
          <t>K1.G1</t>
        </is>
      </c>
      <c r="H744" t="inlineStr">
        <is>
          <t>G1</t>
        </is>
      </c>
      <c r="I744" t="inlineStr">
        <is>
          <t>J4.8</t>
        </is>
      </c>
      <c r="J744">
        <f>Q01+K1.B1-X9:8:2</f>
        <v/>
      </c>
      <c r="K744" t="inlineStr">
        <is>
          <t>Q01</t>
        </is>
      </c>
      <c r="L744" t="inlineStr">
        <is>
          <t>K1.B1</t>
        </is>
      </c>
      <c r="M744" t="inlineStr">
        <is>
          <t>X9</t>
        </is>
      </c>
      <c r="N744" t="inlineStr">
        <is>
          <t>8:2</t>
        </is>
      </c>
    </row>
    <row r="745">
      <c r="A745" t="n">
        <v>744</v>
      </c>
      <c r="B745" t="inlineStr">
        <is>
          <t>744</t>
        </is>
      </c>
      <c r="C745" t="inlineStr">
        <is>
          <t>BU</t>
        </is>
      </c>
      <c r="D745" t="inlineStr">
        <is>
          <t>BU</t>
        </is>
      </c>
      <c r="E745">
        <f>Q01+K1.B1-X9:9:4</f>
        <v/>
      </c>
      <c r="F745" t="inlineStr">
        <is>
          <t>Q01</t>
        </is>
      </c>
      <c r="G745" t="inlineStr">
        <is>
          <t>K1.B1</t>
        </is>
      </c>
      <c r="H745" t="inlineStr">
        <is>
          <t>X9</t>
        </is>
      </c>
      <c r="I745" t="inlineStr">
        <is>
          <t>9:4</t>
        </is>
      </c>
      <c r="J745">
        <f>Q01+K1.B1-A1:4</f>
        <v/>
      </c>
      <c r="K745" t="inlineStr">
        <is>
          <t>Q01</t>
        </is>
      </c>
      <c r="L745" t="inlineStr">
        <is>
          <t>K1.B1</t>
        </is>
      </c>
      <c r="M745" t="inlineStr">
        <is>
          <t>A1</t>
        </is>
      </c>
      <c r="N745" t="inlineStr">
        <is>
          <t>4</t>
        </is>
      </c>
    </row>
    <row r="746">
      <c r="A746" t="n">
        <v>745</v>
      </c>
      <c r="B746" t="inlineStr">
        <is>
          <t>745</t>
        </is>
      </c>
      <c r="C746" t="inlineStr">
        <is>
          <t>GYPK</t>
        </is>
      </c>
      <c r="D746" t="inlineStr">
        <is>
          <t>GYPK</t>
        </is>
      </c>
      <c r="E746">
        <f>Q01+K1.G1-G1:J4.9</f>
        <v/>
      </c>
      <c r="F746" t="inlineStr">
        <is>
          <t>Q01</t>
        </is>
      </c>
      <c r="G746" t="inlineStr">
        <is>
          <t>K1.G1</t>
        </is>
      </c>
      <c r="H746" t="inlineStr">
        <is>
          <t>G1</t>
        </is>
      </c>
      <c r="I746" t="inlineStr">
        <is>
          <t>J4.9</t>
        </is>
      </c>
      <c r="J746">
        <f>Q01+K1.B1-X9:9:3</f>
        <v/>
      </c>
      <c r="K746" t="inlineStr">
        <is>
          <t>Q01</t>
        </is>
      </c>
      <c r="L746" t="inlineStr">
        <is>
          <t>K1.B1</t>
        </is>
      </c>
      <c r="M746" t="inlineStr">
        <is>
          <t>X9</t>
        </is>
      </c>
      <c r="N746" t="inlineStr">
        <is>
          <t>9:3</t>
        </is>
      </c>
    </row>
    <row r="747">
      <c r="A747" t="n">
        <v>746</v>
      </c>
      <c r="B747" t="inlineStr">
        <is>
          <t>746</t>
        </is>
      </c>
      <c r="C747" t="inlineStr">
        <is>
          <t>BU</t>
        </is>
      </c>
      <c r="D747" t="inlineStr">
        <is>
          <t>BU</t>
        </is>
      </c>
      <c r="E747">
        <f>Q01+K1.B1-X9:10:5</f>
        <v/>
      </c>
      <c r="F747" t="inlineStr">
        <is>
          <t>Q01</t>
        </is>
      </c>
      <c r="G747" t="inlineStr">
        <is>
          <t>K1.B1</t>
        </is>
      </c>
      <c r="H747" t="inlineStr">
        <is>
          <t>X9</t>
        </is>
      </c>
      <c r="I747" t="inlineStr">
        <is>
          <t>10:5</t>
        </is>
      </c>
      <c r="J747">
        <f>Q01+K1.B1-W5(-P1):X1:3</f>
        <v/>
      </c>
      <c r="K747" t="inlineStr">
        <is>
          <t>Q01</t>
        </is>
      </c>
      <c r="L747" t="inlineStr">
        <is>
          <t>K1.B1</t>
        </is>
      </c>
      <c r="M747" t="inlineStr">
        <is>
          <t>W5(-P1)</t>
        </is>
      </c>
      <c r="N747" t="inlineStr">
        <is>
          <t>X1:3</t>
        </is>
      </c>
    </row>
    <row r="748">
      <c r="A748" t="n">
        <v>747</v>
      </c>
      <c r="B748" t="inlineStr">
        <is>
          <t>747</t>
        </is>
      </c>
      <c r="C748" t="inlineStr">
        <is>
          <t>RDBU</t>
        </is>
      </c>
      <c r="D748" t="inlineStr">
        <is>
          <t>RDBU</t>
        </is>
      </c>
      <c r="E748">
        <f>Q01+K1.G1-G1:J4.10</f>
        <v/>
      </c>
      <c r="F748" t="inlineStr">
        <is>
          <t>Q01</t>
        </is>
      </c>
      <c r="G748" t="inlineStr">
        <is>
          <t>K1.G1</t>
        </is>
      </c>
      <c r="H748" t="inlineStr">
        <is>
          <t>G1</t>
        </is>
      </c>
      <c r="I748" t="inlineStr">
        <is>
          <t>J4.10</t>
        </is>
      </c>
      <c r="J748">
        <f>Q01+K1.B1-X9:10:2</f>
        <v/>
      </c>
      <c r="K748" t="inlineStr">
        <is>
          <t>Q01</t>
        </is>
      </c>
      <c r="L748" t="inlineStr">
        <is>
          <t>K1.B1</t>
        </is>
      </c>
      <c r="M748" t="inlineStr">
        <is>
          <t>X9</t>
        </is>
      </c>
      <c r="N748" t="inlineStr">
        <is>
          <t>10:2</t>
        </is>
      </c>
    </row>
    <row r="749">
      <c r="A749" t="n">
        <v>748</v>
      </c>
      <c r="B749" t="inlineStr">
        <is>
          <t>748</t>
        </is>
      </c>
      <c r="C749" t="inlineStr">
        <is>
          <t>BU</t>
        </is>
      </c>
      <c r="D749" t="inlineStr">
        <is>
          <t>BU</t>
        </is>
      </c>
      <c r="E749">
        <f>Q01+K1.B1-X9:11:4</f>
        <v/>
      </c>
      <c r="F749" t="inlineStr">
        <is>
          <t>Q01</t>
        </is>
      </c>
      <c r="G749" t="inlineStr">
        <is>
          <t>K1.B1</t>
        </is>
      </c>
      <c r="H749" t="inlineStr">
        <is>
          <t>X9</t>
        </is>
      </c>
      <c r="I749" t="inlineStr">
        <is>
          <t>11:4</t>
        </is>
      </c>
      <c r="J749">
        <f>Q01+K1.B1-A1:5</f>
        <v/>
      </c>
      <c r="K749" t="inlineStr">
        <is>
          <t>Q01</t>
        </is>
      </c>
      <c r="L749" t="inlineStr">
        <is>
          <t>K1.B1</t>
        </is>
      </c>
      <c r="M749" t="inlineStr">
        <is>
          <t>A1</t>
        </is>
      </c>
      <c r="N749" t="inlineStr">
        <is>
          <t>5</t>
        </is>
      </c>
    </row>
    <row r="750">
      <c r="A750" t="n">
        <v>749</v>
      </c>
      <c r="B750" t="inlineStr">
        <is>
          <t>749</t>
        </is>
      </c>
      <c r="C750" t="inlineStr">
        <is>
          <t>RD</t>
        </is>
      </c>
      <c r="D750" t="inlineStr">
        <is>
          <t>RD</t>
        </is>
      </c>
      <c r="E750">
        <f>Q01+K1.G1-G1:J4.11</f>
        <v/>
      </c>
      <c r="F750" t="inlineStr">
        <is>
          <t>Q01</t>
        </is>
      </c>
      <c r="G750" t="inlineStr">
        <is>
          <t>K1.G1</t>
        </is>
      </c>
      <c r="H750" t="inlineStr">
        <is>
          <t>G1</t>
        </is>
      </c>
      <c r="I750" t="inlineStr">
        <is>
          <t>J4.11</t>
        </is>
      </c>
      <c r="J750">
        <f>Q01+K1.B1-X9:11:3</f>
        <v/>
      </c>
      <c r="K750" t="inlineStr">
        <is>
          <t>Q01</t>
        </is>
      </c>
      <c r="L750" t="inlineStr">
        <is>
          <t>K1.B1</t>
        </is>
      </c>
      <c r="M750" t="inlineStr">
        <is>
          <t>X9</t>
        </is>
      </c>
      <c r="N750" t="inlineStr">
        <is>
          <t>11:3</t>
        </is>
      </c>
    </row>
    <row r="751">
      <c r="A751" t="n">
        <v>750</v>
      </c>
      <c r="B751" t="inlineStr">
        <is>
          <t>750</t>
        </is>
      </c>
      <c r="C751" t="inlineStr">
        <is>
          <t>BU</t>
        </is>
      </c>
      <c r="D751" t="inlineStr">
        <is>
          <t>BU</t>
        </is>
      </c>
      <c r="E751">
        <f>Q01+K1.B1-X9:12:5</f>
        <v/>
      </c>
      <c r="F751" t="inlineStr">
        <is>
          <t>Q01</t>
        </is>
      </c>
      <c r="G751" t="inlineStr">
        <is>
          <t>K1.B1</t>
        </is>
      </c>
      <c r="H751" t="inlineStr">
        <is>
          <t>X9</t>
        </is>
      </c>
      <c r="I751" t="inlineStr">
        <is>
          <t>12:5</t>
        </is>
      </c>
      <c r="J751">
        <f>Q01+K1.B1-W5(-P1):X1:4</f>
        <v/>
      </c>
      <c r="K751" t="inlineStr">
        <is>
          <t>Q01</t>
        </is>
      </c>
      <c r="L751" t="inlineStr">
        <is>
          <t>K1.B1</t>
        </is>
      </c>
      <c r="M751" t="inlineStr">
        <is>
          <t>W5(-P1)</t>
        </is>
      </c>
      <c r="N751" t="inlineStr">
        <is>
          <t>X1:4</t>
        </is>
      </c>
    </row>
    <row r="752">
      <c r="A752" t="n">
        <v>751</v>
      </c>
      <c r="B752" t="inlineStr">
        <is>
          <t>751</t>
        </is>
      </c>
      <c r="C752" t="inlineStr">
        <is>
          <t>BU</t>
        </is>
      </c>
      <c r="D752" t="inlineStr">
        <is>
          <t>BU</t>
        </is>
      </c>
      <c r="E752">
        <f>Q01+K1.G1-G1:J4.12</f>
        <v/>
      </c>
      <c r="F752" t="inlineStr">
        <is>
          <t>Q01</t>
        </is>
      </c>
      <c r="G752" t="inlineStr">
        <is>
          <t>K1.G1</t>
        </is>
      </c>
      <c r="H752" t="inlineStr">
        <is>
          <t>G1</t>
        </is>
      </c>
      <c r="I752" t="inlineStr">
        <is>
          <t>J4.12</t>
        </is>
      </c>
      <c r="J752">
        <f>Q01+K1.B1-X9:12:2</f>
        <v/>
      </c>
      <c r="K752" t="inlineStr">
        <is>
          <t>Q01</t>
        </is>
      </c>
      <c r="L752" t="inlineStr">
        <is>
          <t>K1.B1</t>
        </is>
      </c>
      <c r="M752" t="inlineStr">
        <is>
          <t>X9</t>
        </is>
      </c>
      <c r="N752" t="inlineStr">
        <is>
          <t>12:2</t>
        </is>
      </c>
    </row>
    <row r="753">
      <c r="A753" t="n">
        <v>752</v>
      </c>
      <c r="B753" t="inlineStr">
        <is>
          <t>752</t>
        </is>
      </c>
      <c r="C753" t="inlineStr">
        <is>
          <t>BU</t>
        </is>
      </c>
      <c r="D753" t="inlineStr">
        <is>
          <t>BU</t>
        </is>
      </c>
      <c r="E753">
        <f>Q01+K1.B1-X9:13:4</f>
        <v/>
      </c>
      <c r="F753" t="inlineStr">
        <is>
          <t>Q01</t>
        </is>
      </c>
      <c r="G753" t="inlineStr">
        <is>
          <t>K1.B1</t>
        </is>
      </c>
      <c r="H753" t="inlineStr">
        <is>
          <t>X9</t>
        </is>
      </c>
      <c r="I753" t="inlineStr">
        <is>
          <t>13:4</t>
        </is>
      </c>
      <c r="J753">
        <f>Q01+K1.B1-A1:6</f>
        <v/>
      </c>
      <c r="K753" t="inlineStr">
        <is>
          <t>Q01</t>
        </is>
      </c>
      <c r="L753" t="inlineStr">
        <is>
          <t>K1.B1</t>
        </is>
      </c>
      <c r="M753" t="inlineStr">
        <is>
          <t>A1</t>
        </is>
      </c>
      <c r="N753" t="inlineStr">
        <is>
          <t>6</t>
        </is>
      </c>
    </row>
    <row r="754">
      <c r="A754" t="n">
        <v>753</v>
      </c>
      <c r="B754" t="inlineStr">
        <is>
          <t>753</t>
        </is>
      </c>
      <c r="C754" t="inlineStr">
        <is>
          <t>BK</t>
        </is>
      </c>
      <c r="D754" t="inlineStr">
        <is>
          <t>BK</t>
        </is>
      </c>
      <c r="E754">
        <f>Q01+K1.G1-G1:J4.13</f>
        <v/>
      </c>
      <c r="F754" t="inlineStr">
        <is>
          <t>Q01</t>
        </is>
      </c>
      <c r="G754" t="inlineStr">
        <is>
          <t>K1.G1</t>
        </is>
      </c>
      <c r="H754" t="inlineStr">
        <is>
          <t>G1</t>
        </is>
      </c>
      <c r="I754" t="inlineStr">
        <is>
          <t>J4.13</t>
        </is>
      </c>
      <c r="J754">
        <f>Q01+K1.B1-X9:13:3</f>
        <v/>
      </c>
      <c r="K754" t="inlineStr">
        <is>
          <t>Q01</t>
        </is>
      </c>
      <c r="L754" t="inlineStr">
        <is>
          <t>K1.B1</t>
        </is>
      </c>
      <c r="M754" t="inlineStr">
        <is>
          <t>X9</t>
        </is>
      </c>
      <c r="N754" t="inlineStr">
        <is>
          <t>13:3</t>
        </is>
      </c>
    </row>
    <row r="755">
      <c r="A755" t="n">
        <v>754</v>
      </c>
      <c r="B755" t="inlineStr">
        <is>
          <t>754</t>
        </is>
      </c>
      <c r="C755" t="inlineStr">
        <is>
          <t>BU</t>
        </is>
      </c>
      <c r="D755" t="inlineStr">
        <is>
          <t>BU</t>
        </is>
      </c>
      <c r="E755">
        <f>Q01+K1.B1-X9:14:5</f>
        <v/>
      </c>
      <c r="F755" t="inlineStr">
        <is>
          <t>Q01</t>
        </is>
      </c>
      <c r="G755" t="inlineStr">
        <is>
          <t>K1.B1</t>
        </is>
      </c>
      <c r="H755" t="inlineStr">
        <is>
          <t>X9</t>
        </is>
      </c>
      <c r="I755" t="inlineStr">
        <is>
          <t>14:5</t>
        </is>
      </c>
      <c r="J755">
        <f>Q01+K1.B1-W5(-P1):X1:5</f>
        <v/>
      </c>
      <c r="K755" t="inlineStr">
        <is>
          <t>Q01</t>
        </is>
      </c>
      <c r="L755" t="inlineStr">
        <is>
          <t>K1.B1</t>
        </is>
      </c>
      <c r="M755" t="inlineStr">
        <is>
          <t>W5(-P1)</t>
        </is>
      </c>
      <c r="N755" t="inlineStr">
        <is>
          <t>X1:5</t>
        </is>
      </c>
    </row>
    <row r="756">
      <c r="A756" t="n">
        <v>755</v>
      </c>
      <c r="B756" t="inlineStr">
        <is>
          <t>755</t>
        </is>
      </c>
      <c r="C756" t="inlineStr">
        <is>
          <t>VT</t>
        </is>
      </c>
      <c r="D756" t="inlineStr">
        <is>
          <t>VT</t>
        </is>
      </c>
      <c r="E756">
        <f>Q01+K1.G1-G1:J4.14</f>
        <v/>
      </c>
      <c r="F756" t="inlineStr">
        <is>
          <t>Q01</t>
        </is>
      </c>
      <c r="G756" t="inlineStr">
        <is>
          <t>K1.G1</t>
        </is>
      </c>
      <c r="H756" t="inlineStr">
        <is>
          <t>G1</t>
        </is>
      </c>
      <c r="I756" t="inlineStr">
        <is>
          <t>J4.14</t>
        </is>
      </c>
      <c r="J756">
        <f>Q01+K1.B1-X9:14:2</f>
        <v/>
      </c>
      <c r="K756" t="inlineStr">
        <is>
          <t>Q01</t>
        </is>
      </c>
      <c r="L756" t="inlineStr">
        <is>
          <t>K1.B1</t>
        </is>
      </c>
      <c r="M756" t="inlineStr">
        <is>
          <t>X9</t>
        </is>
      </c>
      <c r="N756" t="inlineStr">
        <is>
          <t>14:2</t>
        </is>
      </c>
    </row>
    <row r="757">
      <c r="A757" t="n">
        <v>756</v>
      </c>
      <c r="B757" t="inlineStr">
        <is>
          <t>756</t>
        </is>
      </c>
      <c r="C757" t="inlineStr">
        <is>
          <t>nan</t>
        </is>
      </c>
      <c r="D757" t="inlineStr">
        <is>
          <t>nan</t>
        </is>
      </c>
      <c r="E757">
        <f>Q01+K1.D2-X1:1</f>
        <v/>
      </c>
      <c r="F757" t="inlineStr">
        <is>
          <t>Q01</t>
        </is>
      </c>
      <c r="G757" t="inlineStr">
        <is>
          <t>K1.D2</t>
        </is>
      </c>
      <c r="H757" t="inlineStr">
        <is>
          <t>X1</t>
        </is>
      </c>
      <c r="I757" t="inlineStr">
        <is>
          <t>1</t>
        </is>
      </c>
      <c r="J757">
        <f>Q01+K1.D2-X1:1</f>
        <v/>
      </c>
      <c r="K757" t="inlineStr">
        <is>
          <t>Q01</t>
        </is>
      </c>
      <c r="L757" t="inlineStr">
        <is>
          <t>K1.D2</t>
        </is>
      </c>
      <c r="M757" t="inlineStr">
        <is>
          <t>X1</t>
        </is>
      </c>
      <c r="N757" t="inlineStr">
        <is>
          <t>1</t>
        </is>
      </c>
    </row>
    <row r="758">
      <c r="A758" t="n">
        <v>757</v>
      </c>
      <c r="B758" t="inlineStr">
        <is>
          <t>757</t>
        </is>
      </c>
      <c r="C758" t="inlineStr">
        <is>
          <t>1</t>
        </is>
      </c>
      <c r="D758" t="inlineStr">
        <is>
          <t>1</t>
        </is>
      </c>
      <c r="E758">
        <f>Q01+K1.D2-X1:1</f>
        <v/>
      </c>
      <c r="F758" t="inlineStr">
        <is>
          <t>Q01</t>
        </is>
      </c>
      <c r="G758" t="inlineStr">
        <is>
          <t>K1.D2</t>
        </is>
      </c>
      <c r="H758" t="inlineStr">
        <is>
          <t>X1</t>
        </is>
      </c>
      <c r="I758" t="inlineStr">
        <is>
          <t>1</t>
        </is>
      </c>
      <c r="J758">
        <f>Q01+S1-N1:X0.1</f>
        <v/>
      </c>
      <c r="K758" t="inlineStr">
        <is>
          <t>Q01</t>
        </is>
      </c>
      <c r="L758" t="inlineStr">
        <is>
          <t>S1</t>
        </is>
      </c>
      <c r="M758" t="inlineStr">
        <is>
          <t>N1</t>
        </is>
      </c>
      <c r="N758" t="inlineStr">
        <is>
          <t>X0.1</t>
        </is>
      </c>
    </row>
    <row r="759">
      <c r="A759" t="n">
        <v>758</v>
      </c>
      <c r="B759" t="inlineStr">
        <is>
          <t>758</t>
        </is>
      </c>
      <c r="C759" t="inlineStr">
        <is>
          <t>BK</t>
        </is>
      </c>
      <c r="D759" t="inlineStr">
        <is>
          <t>BK</t>
        </is>
      </c>
      <c r="E759">
        <f>Q01+K1.H2-Q2:T1</f>
        <v/>
      </c>
      <c r="F759" t="inlineStr">
        <is>
          <t>Q01</t>
        </is>
      </c>
      <c r="G759" t="inlineStr">
        <is>
          <t>K1.H2</t>
        </is>
      </c>
      <c r="H759" t="inlineStr">
        <is>
          <t>Q2</t>
        </is>
      </c>
      <c r="I759" t="inlineStr">
        <is>
          <t>T1</t>
        </is>
      </c>
      <c r="J759">
        <f>Q01+K1.D2-X1:1</f>
        <v/>
      </c>
      <c r="K759" t="inlineStr">
        <is>
          <t>Q01</t>
        </is>
      </c>
      <c r="L759" t="inlineStr">
        <is>
          <t>K1.D2</t>
        </is>
      </c>
      <c r="M759" t="inlineStr">
        <is>
          <t>X1</t>
        </is>
      </c>
      <c r="N759" t="inlineStr">
        <is>
          <t>1</t>
        </is>
      </c>
    </row>
    <row r="760">
      <c r="A760" t="n">
        <v>759</v>
      </c>
      <c r="B760" t="inlineStr">
        <is>
          <t>759</t>
        </is>
      </c>
      <c r="C760" t="inlineStr">
        <is>
          <t>direkt verbunden</t>
        </is>
      </c>
      <c r="D760" t="inlineStr">
        <is>
          <t>direkt verbunden</t>
        </is>
      </c>
      <c r="E760">
        <f>A02+K1.H2-W3:3L1</f>
        <v/>
      </c>
      <c r="F760" t="inlineStr">
        <is>
          <t>A02</t>
        </is>
      </c>
      <c r="G760" t="inlineStr">
        <is>
          <t>K1.H2</t>
        </is>
      </c>
      <c r="H760" t="inlineStr">
        <is>
          <t>W3</t>
        </is>
      </c>
      <c r="I760" t="inlineStr">
        <is>
          <t>3L1</t>
        </is>
      </c>
      <c r="J760">
        <f>Q01+K1.H2-Q2:L1</f>
        <v/>
      </c>
      <c r="K760" t="inlineStr">
        <is>
          <t>Q01</t>
        </is>
      </c>
      <c r="L760" t="inlineStr">
        <is>
          <t>K1.H2</t>
        </is>
      </c>
      <c r="M760" t="inlineStr">
        <is>
          <t>Q2</t>
        </is>
      </c>
      <c r="N760" t="inlineStr">
        <is>
          <t>L1</t>
        </is>
      </c>
    </row>
    <row r="761">
      <c r="A761" t="n">
        <v>760</v>
      </c>
      <c r="B761" t="inlineStr">
        <is>
          <t>760</t>
        </is>
      </c>
      <c r="C761" t="inlineStr">
        <is>
          <t>nan</t>
        </is>
      </c>
      <c r="D761" t="inlineStr">
        <is>
          <t>nan</t>
        </is>
      </c>
      <c r="E761">
        <f>Q01+K1.D2-X1:2</f>
        <v/>
      </c>
      <c r="F761" t="inlineStr">
        <is>
          <t>Q01</t>
        </is>
      </c>
      <c r="G761" t="inlineStr">
        <is>
          <t>K1.D2</t>
        </is>
      </c>
      <c r="H761" t="inlineStr">
        <is>
          <t>X1</t>
        </is>
      </c>
      <c r="I761" t="inlineStr">
        <is>
          <t>2</t>
        </is>
      </c>
      <c r="J761">
        <f>Q01+K1.D2-X1:2</f>
        <v/>
      </c>
      <c r="K761" t="inlineStr">
        <is>
          <t>Q01</t>
        </is>
      </c>
      <c r="L761" t="inlineStr">
        <is>
          <t>K1.D2</t>
        </is>
      </c>
      <c r="M761" t="inlineStr">
        <is>
          <t>X1</t>
        </is>
      </c>
      <c r="N761" t="inlineStr">
        <is>
          <t>2</t>
        </is>
      </c>
    </row>
    <row r="762">
      <c r="A762" t="n">
        <v>761</v>
      </c>
      <c r="B762" t="inlineStr">
        <is>
          <t>761</t>
        </is>
      </c>
      <c r="C762" t="inlineStr">
        <is>
          <t>2</t>
        </is>
      </c>
      <c r="D762" t="inlineStr">
        <is>
          <t>2</t>
        </is>
      </c>
      <c r="E762">
        <f>Q01+K1.D2-X1:2</f>
        <v/>
      </c>
      <c r="F762" t="inlineStr">
        <is>
          <t>Q01</t>
        </is>
      </c>
      <c r="G762" t="inlineStr">
        <is>
          <t>K1.D2</t>
        </is>
      </c>
      <c r="H762" t="inlineStr">
        <is>
          <t>X1</t>
        </is>
      </c>
      <c r="I762" t="inlineStr">
        <is>
          <t>2</t>
        </is>
      </c>
      <c r="J762">
        <f>Q01+S1-N1:X0.2</f>
        <v/>
      </c>
      <c r="K762" t="inlineStr">
        <is>
          <t>Q01</t>
        </is>
      </c>
      <c r="L762" t="inlineStr">
        <is>
          <t>S1</t>
        </is>
      </c>
      <c r="M762" t="inlineStr">
        <is>
          <t>N1</t>
        </is>
      </c>
      <c r="N762" t="inlineStr">
        <is>
          <t>X0.2</t>
        </is>
      </c>
    </row>
    <row r="763">
      <c r="A763" t="n">
        <v>762</v>
      </c>
      <c r="B763" t="inlineStr">
        <is>
          <t>762</t>
        </is>
      </c>
      <c r="C763" t="inlineStr">
        <is>
          <t>BK</t>
        </is>
      </c>
      <c r="D763" t="inlineStr">
        <is>
          <t>BK</t>
        </is>
      </c>
      <c r="E763">
        <f>Q01+K1.H2-Q2:T2</f>
        <v/>
      </c>
      <c r="F763" t="inlineStr">
        <is>
          <t>Q01</t>
        </is>
      </c>
      <c r="G763" t="inlineStr">
        <is>
          <t>K1.H2</t>
        </is>
      </c>
      <c r="H763" t="inlineStr">
        <is>
          <t>Q2</t>
        </is>
      </c>
      <c r="I763" t="inlineStr">
        <is>
          <t>T2</t>
        </is>
      </c>
      <c r="J763">
        <f>Q01+K1.D2-X1:2</f>
        <v/>
      </c>
      <c r="K763" t="inlineStr">
        <is>
          <t>Q01</t>
        </is>
      </c>
      <c r="L763" t="inlineStr">
        <is>
          <t>K1.D2</t>
        </is>
      </c>
      <c r="M763" t="inlineStr">
        <is>
          <t>X1</t>
        </is>
      </c>
      <c r="N763" t="inlineStr">
        <is>
          <t>2</t>
        </is>
      </c>
    </row>
    <row r="764">
      <c r="A764" t="n">
        <v>763</v>
      </c>
      <c r="B764" t="inlineStr">
        <is>
          <t>763</t>
        </is>
      </c>
      <c r="C764" t="inlineStr">
        <is>
          <t>BK</t>
        </is>
      </c>
      <c r="D764" t="inlineStr">
        <is>
          <t>BK</t>
        </is>
      </c>
      <c r="E764">
        <f>Q01+K1.H2-Q2:T2</f>
        <v/>
      </c>
      <c r="F764" t="inlineStr">
        <is>
          <t>Q01</t>
        </is>
      </c>
      <c r="G764" t="inlineStr">
        <is>
          <t>K1.H2</t>
        </is>
      </c>
      <c r="H764" t="inlineStr">
        <is>
          <t>Q2</t>
        </is>
      </c>
      <c r="I764" t="inlineStr">
        <is>
          <t>T2</t>
        </is>
      </c>
      <c r="J764">
        <f>Q01+K1.D2-X2:2</f>
        <v/>
      </c>
      <c r="K764" t="inlineStr">
        <is>
          <t>Q01</t>
        </is>
      </c>
      <c r="L764" t="inlineStr">
        <is>
          <t>K1.D2</t>
        </is>
      </c>
      <c r="M764" t="inlineStr">
        <is>
          <t>X2</t>
        </is>
      </c>
      <c r="N764" t="inlineStr">
        <is>
          <t>2</t>
        </is>
      </c>
    </row>
    <row r="765">
      <c r="A765" t="n">
        <v>764</v>
      </c>
      <c r="B765" t="inlineStr">
        <is>
          <t>764</t>
        </is>
      </c>
      <c r="C765" t="inlineStr">
        <is>
          <t>direkt verbunden</t>
        </is>
      </c>
      <c r="D765" t="inlineStr">
        <is>
          <t>direkt verbunden</t>
        </is>
      </c>
      <c r="E765">
        <f>A02+K1.H2-W3:3L2</f>
        <v/>
      </c>
      <c r="F765" t="inlineStr">
        <is>
          <t>A02</t>
        </is>
      </c>
      <c r="G765" t="inlineStr">
        <is>
          <t>K1.H2</t>
        </is>
      </c>
      <c r="H765" t="inlineStr">
        <is>
          <t>W3</t>
        </is>
      </c>
      <c r="I765" t="inlineStr">
        <is>
          <t>3L2</t>
        </is>
      </c>
      <c r="J765">
        <f>Q01+K1.H2-Q2:L2</f>
        <v/>
      </c>
      <c r="K765" t="inlineStr">
        <is>
          <t>Q01</t>
        </is>
      </c>
      <c r="L765" t="inlineStr">
        <is>
          <t>K1.H2</t>
        </is>
      </c>
      <c r="M765" t="inlineStr">
        <is>
          <t>Q2</t>
        </is>
      </c>
      <c r="N765" t="inlineStr">
        <is>
          <t>L2</t>
        </is>
      </c>
    </row>
    <row r="766">
      <c r="A766" t="n">
        <v>765</v>
      </c>
      <c r="B766" t="inlineStr">
        <is>
          <t>765</t>
        </is>
      </c>
      <c r="C766" t="inlineStr">
        <is>
          <t>nan</t>
        </is>
      </c>
      <c r="D766" t="inlineStr">
        <is>
          <t>nan</t>
        </is>
      </c>
      <c r="E766">
        <f>Q01+K1.D2-X1:3</f>
        <v/>
      </c>
      <c r="F766" t="inlineStr">
        <is>
          <t>Q01</t>
        </is>
      </c>
      <c r="G766" t="inlineStr">
        <is>
          <t>K1.D2</t>
        </is>
      </c>
      <c r="H766" t="inlineStr">
        <is>
          <t>X1</t>
        </is>
      </c>
      <c r="I766" t="inlineStr">
        <is>
          <t>3</t>
        </is>
      </c>
      <c r="J766">
        <f>Q01+K1.D2-X1:3</f>
        <v/>
      </c>
      <c r="K766" t="inlineStr">
        <is>
          <t>Q01</t>
        </is>
      </c>
      <c r="L766" t="inlineStr">
        <is>
          <t>K1.D2</t>
        </is>
      </c>
      <c r="M766" t="inlineStr">
        <is>
          <t>X1</t>
        </is>
      </c>
      <c r="N766" t="inlineStr">
        <is>
          <t>3</t>
        </is>
      </c>
    </row>
    <row r="767">
      <c r="A767" t="n">
        <v>766</v>
      </c>
      <c r="B767" t="inlineStr">
        <is>
          <t>766</t>
        </is>
      </c>
      <c r="C767" t="inlineStr">
        <is>
          <t>BK</t>
        </is>
      </c>
      <c r="D767" t="inlineStr">
        <is>
          <t>BK</t>
        </is>
      </c>
      <c r="E767">
        <f>Q01+K1.H2-Q2:T3</f>
        <v/>
      </c>
      <c r="F767" t="inlineStr">
        <is>
          <t>Q01</t>
        </is>
      </c>
      <c r="G767" t="inlineStr">
        <is>
          <t>K1.H2</t>
        </is>
      </c>
      <c r="H767" t="inlineStr">
        <is>
          <t>Q2</t>
        </is>
      </c>
      <c r="I767" t="inlineStr">
        <is>
          <t>T3</t>
        </is>
      </c>
      <c r="J767">
        <f>Q01+K1.D2-X2:1</f>
        <v/>
      </c>
      <c r="K767" t="inlineStr">
        <is>
          <t>Q01</t>
        </is>
      </c>
      <c r="L767" t="inlineStr">
        <is>
          <t>K1.D2</t>
        </is>
      </c>
      <c r="M767" t="inlineStr">
        <is>
          <t>X2</t>
        </is>
      </c>
      <c r="N767" t="inlineStr">
        <is>
          <t>1</t>
        </is>
      </c>
    </row>
    <row r="768">
      <c r="A768" t="n">
        <v>767</v>
      </c>
      <c r="B768" t="inlineStr">
        <is>
          <t>767</t>
        </is>
      </c>
      <c r="C768" t="inlineStr">
        <is>
          <t>direkt verbunden</t>
        </is>
      </c>
      <c r="D768" t="inlineStr">
        <is>
          <t>direkt verbunden</t>
        </is>
      </c>
      <c r="E768">
        <f>A02+K1.H2-W3:3L3</f>
        <v/>
      </c>
      <c r="F768" t="inlineStr">
        <is>
          <t>A02</t>
        </is>
      </c>
      <c r="G768" t="inlineStr">
        <is>
          <t>K1.H2</t>
        </is>
      </c>
      <c r="H768" t="inlineStr">
        <is>
          <t>W3</t>
        </is>
      </c>
      <c r="I768" t="inlineStr">
        <is>
          <t>3L3</t>
        </is>
      </c>
      <c r="J768">
        <f>Q01+K1.H2-Q2:L3</f>
        <v/>
      </c>
      <c r="K768" t="inlineStr">
        <is>
          <t>Q01</t>
        </is>
      </c>
      <c r="L768" t="inlineStr">
        <is>
          <t>K1.H2</t>
        </is>
      </c>
      <c r="M768" t="inlineStr">
        <is>
          <t>Q2</t>
        </is>
      </c>
      <c r="N768" t="inlineStr">
        <is>
          <t>L3</t>
        </is>
      </c>
    </row>
    <row r="769">
      <c r="A769" t="n">
        <v>768</v>
      </c>
      <c r="B769" t="inlineStr">
        <is>
          <t>768</t>
        </is>
      </c>
      <c r="C769" t="inlineStr">
        <is>
          <t>GNYE</t>
        </is>
      </c>
      <c r="D769" t="inlineStr">
        <is>
          <t>GNYE</t>
        </is>
      </c>
      <c r="E769">
        <f>Q01+K1.D2-X1:PE</f>
        <v/>
      </c>
      <c r="F769" t="inlineStr">
        <is>
          <t>Q01</t>
        </is>
      </c>
      <c r="G769" t="inlineStr">
        <is>
          <t>K1.D2</t>
        </is>
      </c>
      <c r="H769" t="inlineStr">
        <is>
          <t>X1</t>
        </is>
      </c>
      <c r="I769" t="inlineStr">
        <is>
          <t>PE</t>
        </is>
      </c>
      <c r="J769">
        <f>Q01+S1-N1:X0.PE</f>
        <v/>
      </c>
      <c r="K769" t="inlineStr">
        <is>
          <t>Q01</t>
        </is>
      </c>
      <c r="L769" t="inlineStr">
        <is>
          <t>S1</t>
        </is>
      </c>
      <c r="M769" t="inlineStr">
        <is>
          <t>N1</t>
        </is>
      </c>
      <c r="N769" t="inlineStr">
        <is>
          <t>X0.PE</t>
        </is>
      </c>
    </row>
    <row r="770">
      <c r="A770" t="n">
        <v>769</v>
      </c>
      <c r="B770" t="inlineStr">
        <is>
          <t>769</t>
        </is>
      </c>
      <c r="C770" t="inlineStr">
        <is>
          <t>BU</t>
        </is>
      </c>
      <c r="D770" t="inlineStr">
        <is>
          <t>BU</t>
        </is>
      </c>
      <c r="E770">
        <f>Q01+K1.D2-X1:PE</f>
        <v/>
      </c>
      <c r="F770" t="inlineStr">
        <is>
          <t>Q01</t>
        </is>
      </c>
      <c r="G770" t="inlineStr">
        <is>
          <t>K1.D2</t>
        </is>
      </c>
      <c r="H770" t="inlineStr">
        <is>
          <t>X1</t>
        </is>
      </c>
      <c r="I770" t="inlineStr">
        <is>
          <t>PE</t>
        </is>
      </c>
      <c r="J770">
        <f>Q01+K1.D2-X1:PE</f>
        <v/>
      </c>
      <c r="K770" t="inlineStr">
        <is>
          <t>Q01</t>
        </is>
      </c>
      <c r="L770" t="inlineStr">
        <is>
          <t>K1.D2</t>
        </is>
      </c>
      <c r="M770" t="inlineStr">
        <is>
          <t>X1</t>
        </is>
      </c>
      <c r="N770" t="inlineStr">
        <is>
          <t>PE</t>
        </is>
      </c>
    </row>
    <row r="771">
      <c r="A771" t="n">
        <v>770</v>
      </c>
      <c r="B771" t="inlineStr">
        <is>
          <t>770</t>
        </is>
      </c>
      <c r="C771" t="inlineStr">
        <is>
          <t>GNYE</t>
        </is>
      </c>
      <c r="D771" t="inlineStr">
        <is>
          <t>GNYE</t>
        </is>
      </c>
      <c r="E771">
        <f>A02+K1.H2-X6:4:2</f>
        <v/>
      </c>
      <c r="F771" t="inlineStr">
        <is>
          <t>A02</t>
        </is>
      </c>
      <c r="G771" t="inlineStr">
        <is>
          <t>K1.H2</t>
        </is>
      </c>
      <c r="H771" t="inlineStr">
        <is>
          <t>X6</t>
        </is>
      </c>
      <c r="I771" t="inlineStr">
        <is>
          <t>4:2</t>
        </is>
      </c>
      <c r="J771">
        <f>Q01+K1.D2-X1:PE</f>
        <v/>
      </c>
      <c r="K771" t="inlineStr">
        <is>
          <t>Q01</t>
        </is>
      </c>
      <c r="L771" t="inlineStr">
        <is>
          <t>K1.D2</t>
        </is>
      </c>
      <c r="M771" t="inlineStr">
        <is>
          <t>X1</t>
        </is>
      </c>
      <c r="N771" t="inlineStr">
        <is>
          <t>PE</t>
        </is>
      </c>
    </row>
    <row r="772">
      <c r="A772" t="n">
        <v>771</v>
      </c>
      <c r="B772" t="inlineStr">
        <is>
          <t>771</t>
        </is>
      </c>
      <c r="C772" t="inlineStr">
        <is>
          <t>HE10</t>
        </is>
      </c>
      <c r="D772" t="inlineStr">
        <is>
          <t>HE10</t>
        </is>
      </c>
      <c r="E772">
        <f>Q01+S1-E1:1</f>
        <v/>
      </c>
      <c r="F772" t="inlineStr">
        <is>
          <t>Q01</t>
        </is>
      </c>
      <c r="G772" t="inlineStr">
        <is>
          <t>S1</t>
        </is>
      </c>
      <c r="H772" t="inlineStr">
        <is>
          <t>E1</t>
        </is>
      </c>
      <c r="I772" t="inlineStr">
        <is>
          <t>1</t>
        </is>
      </c>
      <c r="J772">
        <f>Q01+S1-N1:X5.1</f>
        <v/>
      </c>
      <c r="K772" t="inlineStr">
        <is>
          <t>Q01</t>
        </is>
      </c>
      <c r="L772" t="inlineStr">
        <is>
          <t>S1</t>
        </is>
      </c>
      <c r="M772" t="inlineStr">
        <is>
          <t>N1</t>
        </is>
      </c>
      <c r="N772" t="inlineStr">
        <is>
          <t>X5.1</t>
        </is>
      </c>
    </row>
    <row r="773">
      <c r="A773" t="n">
        <v>772</v>
      </c>
      <c r="B773" t="inlineStr">
        <is>
          <t>772</t>
        </is>
      </c>
      <c r="C773" t="inlineStr">
        <is>
          <t>FLEXGR-Cu</t>
        </is>
      </c>
      <c r="D773" t="inlineStr">
        <is>
          <t>FLEXGR-Cu</t>
        </is>
      </c>
      <c r="E773">
        <f>Q01+S1-E1:S</f>
        <v/>
      </c>
      <c r="F773" t="inlineStr">
        <is>
          <t>Q01</t>
        </is>
      </c>
      <c r="G773" t="inlineStr">
        <is>
          <t>S1</t>
        </is>
      </c>
      <c r="H773" t="inlineStr">
        <is>
          <t>E1</t>
        </is>
      </c>
      <c r="I773" t="inlineStr">
        <is>
          <t>S</t>
        </is>
      </c>
      <c r="J773">
        <f>Q01+S1-N1:X5.S</f>
        <v/>
      </c>
      <c r="K773" t="inlineStr">
        <is>
          <t>Q01</t>
        </is>
      </c>
      <c r="L773" t="inlineStr">
        <is>
          <t>S1</t>
        </is>
      </c>
      <c r="M773" t="inlineStr">
        <is>
          <t>N1</t>
        </is>
      </c>
      <c r="N773" t="inlineStr">
        <is>
          <t>X5.S</t>
        </is>
      </c>
    </row>
    <row r="774">
      <c r="A774" t="n">
        <v>773</v>
      </c>
      <c r="B774" t="inlineStr">
        <is>
          <t>773</t>
        </is>
      </c>
      <c r="C774" t="inlineStr">
        <is>
          <t>HE10</t>
        </is>
      </c>
      <c r="D774" t="inlineStr">
        <is>
          <t>HE10</t>
        </is>
      </c>
      <c r="E774">
        <f>Q01+S1-E1:1</f>
        <v/>
      </c>
      <c r="F774" t="inlineStr">
        <is>
          <t>Q01</t>
        </is>
      </c>
      <c r="G774" t="inlineStr">
        <is>
          <t>S1</t>
        </is>
      </c>
      <c r="H774" t="inlineStr">
        <is>
          <t>E1</t>
        </is>
      </c>
      <c r="I774" t="inlineStr">
        <is>
          <t>1</t>
        </is>
      </c>
      <c r="J774">
        <f>Q01+S1-N1:X6.1</f>
        <v/>
      </c>
      <c r="K774" t="inlineStr">
        <is>
          <t>Q01</t>
        </is>
      </c>
      <c r="L774" t="inlineStr">
        <is>
          <t>S1</t>
        </is>
      </c>
      <c r="M774" t="inlineStr">
        <is>
          <t>N1</t>
        </is>
      </c>
      <c r="N774" t="inlineStr">
        <is>
          <t>X6.1</t>
        </is>
      </c>
    </row>
    <row r="775">
      <c r="A775" t="n">
        <v>774</v>
      </c>
      <c r="B775" t="inlineStr">
        <is>
          <t>774</t>
        </is>
      </c>
      <c r="C775" t="inlineStr">
        <is>
          <t>FLEXGR-Cu</t>
        </is>
      </c>
      <c r="D775" t="inlineStr">
        <is>
          <t>FLEXGR-Cu</t>
        </is>
      </c>
      <c r="E775">
        <f>Q01+S1-E1:S</f>
        <v/>
      </c>
      <c r="F775" t="inlineStr">
        <is>
          <t>Q01</t>
        </is>
      </c>
      <c r="G775" t="inlineStr">
        <is>
          <t>S1</t>
        </is>
      </c>
      <c r="H775" t="inlineStr">
        <is>
          <t>E1</t>
        </is>
      </c>
      <c r="I775" t="inlineStr">
        <is>
          <t>S</t>
        </is>
      </c>
      <c r="J775">
        <f>Q01+S1-N1:X6.S</f>
        <v/>
      </c>
      <c r="K775" t="inlineStr">
        <is>
          <t>Q01</t>
        </is>
      </c>
      <c r="L775" t="inlineStr">
        <is>
          <t>S1</t>
        </is>
      </c>
      <c r="M775" t="inlineStr">
        <is>
          <t>N1</t>
        </is>
      </c>
      <c r="N775" t="inlineStr">
        <is>
          <t>X6.S</t>
        </is>
      </c>
    </row>
    <row r="776">
      <c r="A776" t="n">
        <v>775</v>
      </c>
      <c r="B776" t="inlineStr">
        <is>
          <t>775</t>
        </is>
      </c>
      <c r="C776" t="inlineStr">
        <is>
          <t>BU</t>
        </is>
      </c>
      <c r="D776" t="inlineStr">
        <is>
          <t>BU</t>
        </is>
      </c>
      <c r="E776">
        <f>Q01+K1.H2-Q2:14</f>
        <v/>
      </c>
      <c r="F776" t="inlineStr">
        <is>
          <t>Q01</t>
        </is>
      </c>
      <c r="G776" t="inlineStr">
        <is>
          <t>K1.H2</t>
        </is>
      </c>
      <c r="H776" t="inlineStr">
        <is>
          <t>Q2</t>
        </is>
      </c>
      <c r="I776" t="inlineStr">
        <is>
          <t>14</t>
        </is>
      </c>
      <c r="J776">
        <f>Q01+K1.B1-A4:1</f>
        <v/>
      </c>
      <c r="K776" t="inlineStr">
        <is>
          <t>Q01</t>
        </is>
      </c>
      <c r="L776" t="inlineStr">
        <is>
          <t>K1.B1</t>
        </is>
      </c>
      <c r="M776" t="inlineStr">
        <is>
          <t>A4</t>
        </is>
      </c>
      <c r="N776" t="inlineStr">
        <is>
          <t>1</t>
        </is>
      </c>
    </row>
    <row r="777">
      <c r="A777" t="n">
        <v>776</v>
      </c>
      <c r="B777" t="inlineStr">
        <is>
          <t>776</t>
        </is>
      </c>
      <c r="C777" t="inlineStr">
        <is>
          <t>BU</t>
        </is>
      </c>
      <c r="D777" t="inlineStr">
        <is>
          <t>BU</t>
        </is>
      </c>
      <c r="E777">
        <f>Q01+K1.H2-Q2:14</f>
        <v/>
      </c>
      <c r="F777" t="inlineStr">
        <is>
          <t>Q01</t>
        </is>
      </c>
      <c r="G777" t="inlineStr">
        <is>
          <t>K1.H2</t>
        </is>
      </c>
      <c r="H777" t="inlineStr">
        <is>
          <t>Q2</t>
        </is>
      </c>
      <c r="I777" t="inlineStr">
        <is>
          <t>14</t>
        </is>
      </c>
      <c r="J777">
        <f>Q01+K1.B1-A7:1</f>
        <v/>
      </c>
      <c r="K777" t="inlineStr">
        <is>
          <t>Q01</t>
        </is>
      </c>
      <c r="L777" t="inlineStr">
        <is>
          <t>K1.B1</t>
        </is>
      </c>
      <c r="M777" t="inlineStr">
        <is>
          <t>A7</t>
        </is>
      </c>
      <c r="N777" t="inlineStr">
        <is>
          <t>1</t>
        </is>
      </c>
    </row>
    <row r="778">
      <c r="A778" t="n">
        <v>777</v>
      </c>
      <c r="B778" t="inlineStr">
        <is>
          <t>777</t>
        </is>
      </c>
      <c r="C778" t="inlineStr">
        <is>
          <t>BU</t>
        </is>
      </c>
      <c r="D778" t="inlineStr">
        <is>
          <t>BU</t>
        </is>
      </c>
      <c r="E778">
        <f>Q01+K1.B1-W5(-P1):P1:2</f>
        <v/>
      </c>
      <c r="F778" t="inlineStr">
        <is>
          <t>Q01</t>
        </is>
      </c>
      <c r="G778" t="inlineStr">
        <is>
          <t>K1.B1</t>
        </is>
      </c>
      <c r="H778" t="inlineStr">
        <is>
          <t>W5(-P1)</t>
        </is>
      </c>
      <c r="I778" t="inlineStr">
        <is>
          <t>P1:2</t>
        </is>
      </c>
      <c r="J778">
        <f>Q01+K1.H2-Q2:13</f>
        <v/>
      </c>
      <c r="K778" t="inlineStr">
        <is>
          <t>Q01</t>
        </is>
      </c>
      <c r="L778" t="inlineStr">
        <is>
          <t>K1.H2</t>
        </is>
      </c>
      <c r="M778" t="inlineStr">
        <is>
          <t>Q2</t>
        </is>
      </c>
      <c r="N778" t="inlineStr">
        <is>
          <t>13</t>
        </is>
      </c>
    </row>
    <row r="779">
      <c r="A779" t="n">
        <v>778</v>
      </c>
      <c r="B779" t="inlineStr">
        <is>
          <t>778</t>
        </is>
      </c>
      <c r="C779" t="inlineStr">
        <is>
          <t>Schirm</t>
        </is>
      </c>
      <c r="D779" t="inlineStr">
        <is>
          <t>Schirm</t>
        </is>
      </c>
      <c r="E779">
        <f>Q01+S1-N1:X1.CASE</f>
        <v/>
      </c>
      <c r="F779" t="inlineStr">
        <is>
          <t>Q01</t>
        </is>
      </c>
      <c r="G779" t="inlineStr">
        <is>
          <t>S1</t>
        </is>
      </c>
      <c r="H779" t="inlineStr">
        <is>
          <t>N1</t>
        </is>
      </c>
      <c r="I779" t="inlineStr">
        <is>
          <t>X1.CASE</t>
        </is>
      </c>
      <c r="J779">
        <f>A02+K1.B1-W10:SE</f>
        <v/>
      </c>
      <c r="K779" t="inlineStr">
        <is>
          <t>A02</t>
        </is>
      </c>
      <c r="L779" t="inlineStr">
        <is>
          <t>K1.B1</t>
        </is>
      </c>
      <c r="M779" t="inlineStr">
        <is>
          <t>W10</t>
        </is>
      </c>
      <c r="N779" t="inlineStr">
        <is>
          <t>SE</t>
        </is>
      </c>
    </row>
    <row r="780">
      <c r="A780" t="n">
        <v>779</v>
      </c>
      <c r="B780" t="inlineStr">
        <is>
          <t>779</t>
        </is>
      </c>
      <c r="C780" t="inlineStr">
        <is>
          <t>WH</t>
        </is>
      </c>
      <c r="D780" t="inlineStr">
        <is>
          <t>WH</t>
        </is>
      </c>
      <c r="E780">
        <f>A02+K1.B1-X21-X21.1M:1</f>
        <v/>
      </c>
      <c r="F780" t="inlineStr">
        <is>
          <t>A02</t>
        </is>
      </c>
      <c r="G780" t="inlineStr">
        <is>
          <t>K1.B1</t>
        </is>
      </c>
      <c r="H780" t="inlineStr">
        <is>
          <t>X21-X21.1M</t>
        </is>
      </c>
      <c r="I780" t="inlineStr">
        <is>
          <t>1</t>
        </is>
      </c>
      <c r="J780">
        <f>Q01+S1-N1:X1.1</f>
        <v/>
      </c>
      <c r="K780" t="inlineStr">
        <is>
          <t>Q01</t>
        </is>
      </c>
      <c r="L780" t="inlineStr">
        <is>
          <t>S1</t>
        </is>
      </c>
      <c r="M780" t="inlineStr">
        <is>
          <t>N1</t>
        </is>
      </c>
      <c r="N780" t="inlineStr">
        <is>
          <t>X1.1</t>
        </is>
      </c>
    </row>
    <row r="781">
      <c r="A781" t="n">
        <v>780</v>
      </c>
      <c r="B781" t="inlineStr">
        <is>
          <t>780</t>
        </is>
      </c>
      <c r="C781" t="inlineStr">
        <is>
          <t>BU</t>
        </is>
      </c>
      <c r="D781" t="inlineStr">
        <is>
          <t>BU</t>
        </is>
      </c>
      <c r="E781">
        <f>Q01+K1.B1-A4:9</f>
        <v/>
      </c>
      <c r="F781" t="inlineStr">
        <is>
          <t>Q01</t>
        </is>
      </c>
      <c r="G781" t="inlineStr">
        <is>
          <t>K1.B1</t>
        </is>
      </c>
      <c r="H781" t="inlineStr">
        <is>
          <t>A4</t>
        </is>
      </c>
      <c r="I781" t="inlineStr">
        <is>
          <t>9</t>
        </is>
      </c>
      <c r="J781">
        <f>A02+K1.B1-X21-X21.1F:1</f>
        <v/>
      </c>
      <c r="K781" t="inlineStr">
        <is>
          <t>A02</t>
        </is>
      </c>
      <c r="L781" t="inlineStr">
        <is>
          <t>K1.B1</t>
        </is>
      </c>
      <c r="M781" t="inlineStr">
        <is>
          <t>X21-X21.1F</t>
        </is>
      </c>
      <c r="N781" t="inlineStr">
        <is>
          <t>1</t>
        </is>
      </c>
    </row>
    <row r="782">
      <c r="A782" t="n">
        <v>781</v>
      </c>
      <c r="B782" t="inlineStr">
        <is>
          <t>781</t>
        </is>
      </c>
      <c r="C782" t="inlineStr">
        <is>
          <t>BN</t>
        </is>
      </c>
      <c r="D782" t="inlineStr">
        <is>
          <t>BN</t>
        </is>
      </c>
      <c r="E782">
        <f>A02+K1.B1-X21-X21.1M:2</f>
        <v/>
      </c>
      <c r="F782" t="inlineStr">
        <is>
          <t>A02</t>
        </is>
      </c>
      <c r="G782" t="inlineStr">
        <is>
          <t>K1.B1</t>
        </is>
      </c>
      <c r="H782" t="inlineStr">
        <is>
          <t>X21-X21.1M</t>
        </is>
      </c>
      <c r="I782" t="inlineStr">
        <is>
          <t>2</t>
        </is>
      </c>
      <c r="J782">
        <f>Q01+S1-N1:X1.2</f>
        <v/>
      </c>
      <c r="K782" t="inlineStr">
        <is>
          <t>Q01</t>
        </is>
      </c>
      <c r="L782" t="inlineStr">
        <is>
          <t>S1</t>
        </is>
      </c>
      <c r="M782" t="inlineStr">
        <is>
          <t>N1</t>
        </is>
      </c>
      <c r="N782" t="inlineStr">
        <is>
          <t>X1.2</t>
        </is>
      </c>
    </row>
    <row r="783">
      <c r="A783" t="n">
        <v>782</v>
      </c>
      <c r="B783" t="inlineStr">
        <is>
          <t>782</t>
        </is>
      </c>
      <c r="C783" t="inlineStr">
        <is>
          <t>BU</t>
        </is>
      </c>
      <c r="D783" t="inlineStr">
        <is>
          <t>BU</t>
        </is>
      </c>
      <c r="E783">
        <f>A02+K1.B1-X21-X21.1F:2</f>
        <v/>
      </c>
      <c r="F783" t="inlineStr">
        <is>
          <t>A02</t>
        </is>
      </c>
      <c r="G783" t="inlineStr">
        <is>
          <t>K1.B1</t>
        </is>
      </c>
      <c r="H783" t="inlineStr">
        <is>
          <t>X21-X21.1F</t>
        </is>
      </c>
      <c r="I783" t="inlineStr">
        <is>
          <t>2</t>
        </is>
      </c>
      <c r="J783">
        <f>Q01+K1.B1-W5(-P2):P2:2</f>
        <v/>
      </c>
      <c r="K783" t="inlineStr">
        <is>
          <t>Q01</t>
        </is>
      </c>
      <c r="L783" t="inlineStr">
        <is>
          <t>K1.B1</t>
        </is>
      </c>
      <c r="M783" t="inlineStr">
        <is>
          <t>W5(-P2)</t>
        </is>
      </c>
      <c r="N783" t="inlineStr">
        <is>
          <t>P2:2</t>
        </is>
      </c>
    </row>
    <row r="784">
      <c r="A784" t="n">
        <v>783</v>
      </c>
      <c r="B784" t="inlineStr">
        <is>
          <t>783</t>
        </is>
      </c>
      <c r="C784" t="inlineStr">
        <is>
          <t>GN</t>
        </is>
      </c>
      <c r="D784" t="inlineStr">
        <is>
          <t>GN</t>
        </is>
      </c>
      <c r="E784">
        <f>A02+K1.B1-X21-X21.1M:3</f>
        <v/>
      </c>
      <c r="F784" t="inlineStr">
        <is>
          <t>A02</t>
        </is>
      </c>
      <c r="G784" t="inlineStr">
        <is>
          <t>K1.B1</t>
        </is>
      </c>
      <c r="H784" t="inlineStr">
        <is>
          <t>X21-X21.1M</t>
        </is>
      </c>
      <c r="I784" t="inlineStr">
        <is>
          <t>3</t>
        </is>
      </c>
      <c r="J784">
        <f>Q01+S1-N1:X1.3</f>
        <v/>
      </c>
      <c r="K784" t="inlineStr">
        <is>
          <t>Q01</t>
        </is>
      </c>
      <c r="L784" t="inlineStr">
        <is>
          <t>S1</t>
        </is>
      </c>
      <c r="M784" t="inlineStr">
        <is>
          <t>N1</t>
        </is>
      </c>
      <c r="N784" t="inlineStr">
        <is>
          <t>X1.3</t>
        </is>
      </c>
    </row>
    <row r="785">
      <c r="A785" t="n">
        <v>784</v>
      </c>
      <c r="B785" t="inlineStr">
        <is>
          <t>784</t>
        </is>
      </c>
      <c r="C785" t="inlineStr">
        <is>
          <t>BU</t>
        </is>
      </c>
      <c r="D785" t="inlineStr">
        <is>
          <t>BU</t>
        </is>
      </c>
      <c r="E785">
        <f>Q01+K1.B1-A4:10</f>
        <v/>
      </c>
      <c r="F785" t="inlineStr">
        <is>
          <t>Q01</t>
        </is>
      </c>
      <c r="G785" t="inlineStr">
        <is>
          <t>K1.B1</t>
        </is>
      </c>
      <c r="H785" t="inlineStr">
        <is>
          <t>A4</t>
        </is>
      </c>
      <c r="I785" t="inlineStr">
        <is>
          <t>10</t>
        </is>
      </c>
      <c r="J785">
        <f>A02+K1.B1-X21-X21.1F:3</f>
        <v/>
      </c>
      <c r="K785" t="inlineStr">
        <is>
          <t>A02</t>
        </is>
      </c>
      <c r="L785" t="inlineStr">
        <is>
          <t>K1.B1</t>
        </is>
      </c>
      <c r="M785" t="inlineStr">
        <is>
          <t>X21-X21.1F</t>
        </is>
      </c>
      <c r="N785" t="inlineStr">
        <is>
          <t>3</t>
        </is>
      </c>
    </row>
    <row r="786">
      <c r="A786" t="n">
        <v>785</v>
      </c>
      <c r="B786" t="inlineStr">
        <is>
          <t>785</t>
        </is>
      </c>
      <c r="C786" t="inlineStr">
        <is>
          <t>YE</t>
        </is>
      </c>
      <c r="D786" t="inlineStr">
        <is>
          <t>YE</t>
        </is>
      </c>
      <c r="E786">
        <f>A02+K1.B1-X21-X21.1M:4</f>
        <v/>
      </c>
      <c r="F786" t="inlineStr">
        <is>
          <t>A02</t>
        </is>
      </c>
      <c r="G786" t="inlineStr">
        <is>
          <t>K1.B1</t>
        </is>
      </c>
      <c r="H786" t="inlineStr">
        <is>
          <t>X21-X21.1M</t>
        </is>
      </c>
      <c r="I786" t="inlineStr">
        <is>
          <t>4</t>
        </is>
      </c>
      <c r="J786">
        <f>Q01+S1-N1:X1.4</f>
        <v/>
      </c>
      <c r="K786" t="inlineStr">
        <is>
          <t>Q01</t>
        </is>
      </c>
      <c r="L786" t="inlineStr">
        <is>
          <t>S1</t>
        </is>
      </c>
      <c r="M786" t="inlineStr">
        <is>
          <t>N1</t>
        </is>
      </c>
      <c r="N786" t="inlineStr">
        <is>
          <t>X1.4</t>
        </is>
      </c>
    </row>
    <row r="787">
      <c r="A787" t="n">
        <v>786</v>
      </c>
      <c r="B787" t="inlineStr">
        <is>
          <t>786</t>
        </is>
      </c>
      <c r="C787" t="inlineStr">
        <is>
          <t>BU</t>
        </is>
      </c>
      <c r="D787" t="inlineStr">
        <is>
          <t>BU</t>
        </is>
      </c>
      <c r="E787">
        <f>A02+K1.B1-X21-X21.1F:4</f>
        <v/>
      </c>
      <c r="F787" t="inlineStr">
        <is>
          <t>A02</t>
        </is>
      </c>
      <c r="G787" t="inlineStr">
        <is>
          <t>K1.B1</t>
        </is>
      </c>
      <c r="H787" t="inlineStr">
        <is>
          <t>X21-X21.1F</t>
        </is>
      </c>
      <c r="I787" t="inlineStr">
        <is>
          <t>4</t>
        </is>
      </c>
      <c r="J787">
        <f>Q01+K1.B1-W5(-P2):P2:2</f>
        <v/>
      </c>
      <c r="K787" t="inlineStr">
        <is>
          <t>Q01</t>
        </is>
      </c>
      <c r="L787" t="inlineStr">
        <is>
          <t>K1.B1</t>
        </is>
      </c>
      <c r="M787" t="inlineStr">
        <is>
          <t>W5(-P2)</t>
        </is>
      </c>
      <c r="N787" t="inlineStr">
        <is>
          <t>P2:2</t>
        </is>
      </c>
    </row>
    <row r="788">
      <c r="A788" t="n">
        <v>787</v>
      </c>
      <c r="B788" t="inlineStr">
        <is>
          <t>787</t>
        </is>
      </c>
      <c r="C788" t="inlineStr">
        <is>
          <t>GY</t>
        </is>
      </c>
      <c r="D788" t="inlineStr">
        <is>
          <t>GY</t>
        </is>
      </c>
      <c r="E788">
        <f>A02+K1.B1-X21-X21.1M:5</f>
        <v/>
      </c>
      <c r="F788" t="inlineStr">
        <is>
          <t>A02</t>
        </is>
      </c>
      <c r="G788" t="inlineStr">
        <is>
          <t>K1.B1</t>
        </is>
      </c>
      <c r="H788" t="inlineStr">
        <is>
          <t>X21-X21.1M</t>
        </is>
      </c>
      <c r="I788" t="inlineStr">
        <is>
          <t>5</t>
        </is>
      </c>
      <c r="J788">
        <f>Q01+S1-N1:X1.5</f>
        <v/>
      </c>
      <c r="K788" t="inlineStr">
        <is>
          <t>Q01</t>
        </is>
      </c>
      <c r="L788" t="inlineStr">
        <is>
          <t>S1</t>
        </is>
      </c>
      <c r="M788" t="inlineStr">
        <is>
          <t>N1</t>
        </is>
      </c>
      <c r="N788" t="inlineStr">
        <is>
          <t>X1.5</t>
        </is>
      </c>
    </row>
    <row r="789">
      <c r="A789" t="n">
        <v>788</v>
      </c>
      <c r="B789" t="inlineStr">
        <is>
          <t>788</t>
        </is>
      </c>
      <c r="C789" t="inlineStr">
        <is>
          <t>BU</t>
        </is>
      </c>
      <c r="D789" t="inlineStr">
        <is>
          <t>BU</t>
        </is>
      </c>
      <c r="E789">
        <f>Q01+K1.B1-A4:11</f>
        <v/>
      </c>
      <c r="F789" t="inlineStr">
        <is>
          <t>Q01</t>
        </is>
      </c>
      <c r="G789" t="inlineStr">
        <is>
          <t>K1.B1</t>
        </is>
      </c>
      <c r="H789" t="inlineStr">
        <is>
          <t>A4</t>
        </is>
      </c>
      <c r="I789" t="inlineStr">
        <is>
          <t>11</t>
        </is>
      </c>
      <c r="J789">
        <f>A02+K1.B1-X21-X21.1F:5</f>
        <v/>
      </c>
      <c r="K789" t="inlineStr">
        <is>
          <t>A02</t>
        </is>
      </c>
      <c r="L789" t="inlineStr">
        <is>
          <t>K1.B1</t>
        </is>
      </c>
      <c r="M789" t="inlineStr">
        <is>
          <t>X21-X21.1F</t>
        </is>
      </c>
      <c r="N789" t="inlineStr">
        <is>
          <t>5</t>
        </is>
      </c>
    </row>
    <row r="790">
      <c r="A790" t="n">
        <v>789</v>
      </c>
      <c r="B790" t="inlineStr">
        <is>
          <t>789</t>
        </is>
      </c>
      <c r="C790" t="inlineStr">
        <is>
          <t>PK</t>
        </is>
      </c>
      <c r="D790" t="inlineStr">
        <is>
          <t>PK</t>
        </is>
      </c>
      <c r="E790">
        <f>A02+K1.B1-X21-X21.1M:6</f>
        <v/>
      </c>
      <c r="F790" t="inlineStr">
        <is>
          <t>A02</t>
        </is>
      </c>
      <c r="G790" t="inlineStr">
        <is>
          <t>K1.B1</t>
        </is>
      </c>
      <c r="H790" t="inlineStr">
        <is>
          <t>X21-X21.1M</t>
        </is>
      </c>
      <c r="I790" t="inlineStr">
        <is>
          <t>6</t>
        </is>
      </c>
      <c r="J790">
        <f>Q01+S1-N1:X1.6</f>
        <v/>
      </c>
      <c r="K790" t="inlineStr">
        <is>
          <t>Q01</t>
        </is>
      </c>
      <c r="L790" t="inlineStr">
        <is>
          <t>S1</t>
        </is>
      </c>
      <c r="M790" t="inlineStr">
        <is>
          <t>N1</t>
        </is>
      </c>
      <c r="N790" t="inlineStr">
        <is>
          <t>X1.6</t>
        </is>
      </c>
    </row>
    <row r="791">
      <c r="A791" t="n">
        <v>790</v>
      </c>
      <c r="B791" t="inlineStr">
        <is>
          <t>790</t>
        </is>
      </c>
      <c r="C791" t="inlineStr">
        <is>
          <t>BU</t>
        </is>
      </c>
      <c r="D791" t="inlineStr">
        <is>
          <t>BU</t>
        </is>
      </c>
      <c r="E791">
        <f>A02+K1.B1-X21-X21.1F:6</f>
        <v/>
      </c>
      <c r="F791" t="inlineStr">
        <is>
          <t>A02</t>
        </is>
      </c>
      <c r="G791" t="inlineStr">
        <is>
          <t>K1.B1</t>
        </is>
      </c>
      <c r="H791" t="inlineStr">
        <is>
          <t>X21-X21.1F</t>
        </is>
      </c>
      <c r="I791" t="inlineStr">
        <is>
          <t>6</t>
        </is>
      </c>
      <c r="J791">
        <f>Q01+K1.B1-W5(-P2):P2:2</f>
        <v/>
      </c>
      <c r="K791" t="inlineStr">
        <is>
          <t>Q01</t>
        </is>
      </c>
      <c r="L791" t="inlineStr">
        <is>
          <t>K1.B1</t>
        </is>
      </c>
      <c r="M791" t="inlineStr">
        <is>
          <t>W5(-P2)</t>
        </is>
      </c>
      <c r="N791" t="inlineStr">
        <is>
          <t>P2:2</t>
        </is>
      </c>
    </row>
    <row r="792">
      <c r="A792" t="n">
        <v>791</v>
      </c>
      <c r="B792" t="inlineStr">
        <is>
          <t>791</t>
        </is>
      </c>
      <c r="C792" t="inlineStr">
        <is>
          <t>BU</t>
        </is>
      </c>
      <c r="D792" t="inlineStr">
        <is>
          <t>BU</t>
        </is>
      </c>
      <c r="E792">
        <f>A02+K1.B1-X21-X21.1M:7</f>
        <v/>
      </c>
      <c r="F792" t="inlineStr">
        <is>
          <t>A02</t>
        </is>
      </c>
      <c r="G792" t="inlineStr">
        <is>
          <t>K1.B1</t>
        </is>
      </c>
      <c r="H792" t="inlineStr">
        <is>
          <t>X21-X21.1M</t>
        </is>
      </c>
      <c r="I792" t="inlineStr">
        <is>
          <t>7</t>
        </is>
      </c>
      <c r="J792">
        <f>Q01+S1-N1:X1.7</f>
        <v/>
      </c>
      <c r="K792" t="inlineStr">
        <is>
          <t>Q01</t>
        </is>
      </c>
      <c r="L792" t="inlineStr">
        <is>
          <t>S1</t>
        </is>
      </c>
      <c r="M792" t="inlineStr">
        <is>
          <t>N1</t>
        </is>
      </c>
      <c r="N792" t="inlineStr">
        <is>
          <t>X1.7</t>
        </is>
      </c>
    </row>
    <row r="793">
      <c r="A793" t="n">
        <v>792</v>
      </c>
      <c r="B793" t="inlineStr">
        <is>
          <t>792</t>
        </is>
      </c>
      <c r="C793" t="inlineStr">
        <is>
          <t>BU</t>
        </is>
      </c>
      <c r="D793" t="inlineStr">
        <is>
          <t>BU</t>
        </is>
      </c>
      <c r="E793">
        <f>Q01+K1.B1-A4:2</f>
        <v/>
      </c>
      <c r="F793" t="inlineStr">
        <is>
          <t>Q01</t>
        </is>
      </c>
      <c r="G793" t="inlineStr">
        <is>
          <t>K1.B1</t>
        </is>
      </c>
      <c r="H793" t="inlineStr">
        <is>
          <t>A4</t>
        </is>
      </c>
      <c r="I793" t="inlineStr">
        <is>
          <t>2</t>
        </is>
      </c>
      <c r="J793">
        <f>A02+K1.B1-X21-X21.1F:7</f>
        <v/>
      </c>
      <c r="K793" t="inlineStr">
        <is>
          <t>A02</t>
        </is>
      </c>
      <c r="L793" t="inlineStr">
        <is>
          <t>K1.B1</t>
        </is>
      </c>
      <c r="M793" t="inlineStr">
        <is>
          <t>X21-X21.1F</t>
        </is>
      </c>
      <c r="N793" t="inlineStr">
        <is>
          <t>7</t>
        </is>
      </c>
    </row>
    <row r="794">
      <c r="A794" t="n">
        <v>793</v>
      </c>
      <c r="B794" t="inlineStr">
        <is>
          <t>793</t>
        </is>
      </c>
      <c r="C794" t="inlineStr">
        <is>
          <t>BK</t>
        </is>
      </c>
      <c r="D794" t="inlineStr">
        <is>
          <t>BK</t>
        </is>
      </c>
      <c r="E794">
        <f>A02+K1.B1-X21-X21.1M:8</f>
        <v/>
      </c>
      <c r="F794" t="inlineStr">
        <is>
          <t>A02</t>
        </is>
      </c>
      <c r="G794" t="inlineStr">
        <is>
          <t>K1.B1</t>
        </is>
      </c>
      <c r="H794" t="inlineStr">
        <is>
          <t>X21-X21.1M</t>
        </is>
      </c>
      <c r="I794" t="inlineStr">
        <is>
          <t>8</t>
        </is>
      </c>
      <c r="J794">
        <f>Q01+S1-N1:X1.9</f>
        <v/>
      </c>
      <c r="K794" t="inlineStr">
        <is>
          <t>Q01</t>
        </is>
      </c>
      <c r="L794" t="inlineStr">
        <is>
          <t>S1</t>
        </is>
      </c>
      <c r="M794" t="inlineStr">
        <is>
          <t>N1</t>
        </is>
      </c>
      <c r="N794" t="inlineStr">
        <is>
          <t>X1.9</t>
        </is>
      </c>
    </row>
    <row r="795">
      <c r="A795" t="n">
        <v>794</v>
      </c>
      <c r="B795" t="inlineStr">
        <is>
          <t>794</t>
        </is>
      </c>
      <c r="C795" t="inlineStr">
        <is>
          <t>BU</t>
        </is>
      </c>
      <c r="D795" t="inlineStr">
        <is>
          <t>BU</t>
        </is>
      </c>
      <c r="E795">
        <f>Q01+K1.B1-A4:3</f>
        <v/>
      </c>
      <c r="F795" t="inlineStr">
        <is>
          <t>Q01</t>
        </is>
      </c>
      <c r="G795" t="inlineStr">
        <is>
          <t>K1.B1</t>
        </is>
      </c>
      <c r="H795" t="inlineStr">
        <is>
          <t>A4</t>
        </is>
      </c>
      <c r="I795" t="inlineStr">
        <is>
          <t>3</t>
        </is>
      </c>
      <c r="J795">
        <f>A02+K1.B1-X21-X21.1F:8</f>
        <v/>
      </c>
      <c r="K795" t="inlineStr">
        <is>
          <t>A02</t>
        </is>
      </c>
      <c r="L795" t="inlineStr">
        <is>
          <t>K1.B1</t>
        </is>
      </c>
      <c r="M795" t="inlineStr">
        <is>
          <t>X21-X21.1F</t>
        </is>
      </c>
      <c r="N795" t="inlineStr">
        <is>
          <t>8</t>
        </is>
      </c>
    </row>
    <row r="796">
      <c r="A796" t="n">
        <v>795</v>
      </c>
      <c r="B796" t="inlineStr">
        <is>
          <t>795</t>
        </is>
      </c>
      <c r="C796" t="inlineStr">
        <is>
          <t>RD</t>
        </is>
      </c>
      <c r="D796" t="inlineStr">
        <is>
          <t>RD</t>
        </is>
      </c>
      <c r="E796">
        <f>A02+K1.B1-X21-X21.1M:9</f>
        <v/>
      </c>
      <c r="F796" t="inlineStr">
        <is>
          <t>A02</t>
        </is>
      </c>
      <c r="G796" t="inlineStr">
        <is>
          <t>K1.B1</t>
        </is>
      </c>
      <c r="H796" t="inlineStr">
        <is>
          <t>X21-X21.1M</t>
        </is>
      </c>
      <c r="I796" t="inlineStr">
        <is>
          <t>9</t>
        </is>
      </c>
      <c r="J796">
        <f>Q01+S1-N1:X1.8</f>
        <v/>
      </c>
      <c r="K796" t="inlineStr">
        <is>
          <t>Q01</t>
        </is>
      </c>
      <c r="L796" t="inlineStr">
        <is>
          <t>S1</t>
        </is>
      </c>
      <c r="M796" t="inlineStr">
        <is>
          <t>N1</t>
        </is>
      </c>
      <c r="N796" t="inlineStr">
        <is>
          <t>X1.8</t>
        </is>
      </c>
    </row>
    <row r="797">
      <c r="A797" t="n">
        <v>796</v>
      </c>
      <c r="B797" t="inlineStr">
        <is>
          <t>796</t>
        </is>
      </c>
      <c r="C797" t="inlineStr">
        <is>
          <t>BU</t>
        </is>
      </c>
      <c r="D797" t="inlineStr">
        <is>
          <t>BU</t>
        </is>
      </c>
      <c r="E797">
        <f>A02+K1.B1-X21-X21.1F:9</f>
        <v/>
      </c>
      <c r="F797" t="inlineStr">
        <is>
          <t>A02</t>
        </is>
      </c>
      <c r="G797" t="inlineStr">
        <is>
          <t>K1.B1</t>
        </is>
      </c>
      <c r="H797" t="inlineStr">
        <is>
          <t>X21-X21.1F</t>
        </is>
      </c>
      <c r="I797" t="inlineStr">
        <is>
          <t>9</t>
        </is>
      </c>
      <c r="J797">
        <f>Q01+K1.B1-W5(-P1):P1</f>
        <v/>
      </c>
      <c r="K797" t="inlineStr">
        <is>
          <t>Q01</t>
        </is>
      </c>
      <c r="L797" t="inlineStr">
        <is>
          <t>K1.B1</t>
        </is>
      </c>
      <c r="M797" t="inlineStr">
        <is>
          <t>W5(-P1)</t>
        </is>
      </c>
      <c r="N797" t="inlineStr">
        <is>
          <t>P1</t>
        </is>
      </c>
    </row>
    <row r="798">
      <c r="A798" t="n">
        <v>797</v>
      </c>
      <c r="B798" t="inlineStr">
        <is>
          <t>797</t>
        </is>
      </c>
      <c r="C798" t="inlineStr">
        <is>
          <t>WH</t>
        </is>
      </c>
      <c r="D798" t="inlineStr">
        <is>
          <t>WH</t>
        </is>
      </c>
      <c r="E798">
        <f>A02+K1.B1-X21-X21.1M:10</f>
        <v/>
      </c>
      <c r="F798" t="inlineStr">
        <is>
          <t>A02</t>
        </is>
      </c>
      <c r="G798" t="inlineStr">
        <is>
          <t>K1.B1</t>
        </is>
      </c>
      <c r="H798" t="inlineStr">
        <is>
          <t>X21-X21.1M</t>
        </is>
      </c>
      <c r="I798" t="inlineStr">
        <is>
          <t>10</t>
        </is>
      </c>
      <c r="J798">
        <f>Q01+S1-N1-X2:3</f>
        <v/>
      </c>
      <c r="K798" t="inlineStr">
        <is>
          <t>Q01</t>
        </is>
      </c>
      <c r="L798" t="inlineStr">
        <is>
          <t>S1</t>
        </is>
      </c>
      <c r="M798" t="inlineStr">
        <is>
          <t>N1-X2</t>
        </is>
      </c>
      <c r="N798" t="inlineStr">
        <is>
          <t>3</t>
        </is>
      </c>
    </row>
    <row r="799">
      <c r="A799" t="n">
        <v>798</v>
      </c>
      <c r="B799" t="inlineStr">
        <is>
          <t>798</t>
        </is>
      </c>
      <c r="C799" t="inlineStr">
        <is>
          <t>WH</t>
        </is>
      </c>
      <c r="D799" t="inlineStr">
        <is>
          <t>WH</t>
        </is>
      </c>
      <c r="E799">
        <f>Q01+K1.B1-A3:1</f>
        <v/>
      </c>
      <c r="F799" t="inlineStr">
        <is>
          <t>Q01</t>
        </is>
      </c>
      <c r="G799" t="inlineStr">
        <is>
          <t>K1.B1</t>
        </is>
      </c>
      <c r="H799" t="inlineStr">
        <is>
          <t>A3</t>
        </is>
      </c>
      <c r="I799" t="inlineStr">
        <is>
          <t>1</t>
        </is>
      </c>
      <c r="J799">
        <f>A02+K1.B1-X21-X21.1F:10</f>
        <v/>
      </c>
      <c r="K799" t="inlineStr">
        <is>
          <t>A02</t>
        </is>
      </c>
      <c r="L799" t="inlineStr">
        <is>
          <t>K1.B1</t>
        </is>
      </c>
      <c r="M799" t="inlineStr">
        <is>
          <t>X21-X21.1F</t>
        </is>
      </c>
      <c r="N799" t="inlineStr">
        <is>
          <t>10</t>
        </is>
      </c>
    </row>
    <row r="800">
      <c r="A800" t="n">
        <v>799</v>
      </c>
      <c r="B800" t="inlineStr">
        <is>
          <t>799</t>
        </is>
      </c>
      <c r="C800" t="inlineStr">
        <is>
          <t>BN</t>
        </is>
      </c>
      <c r="D800" t="inlineStr">
        <is>
          <t>BN</t>
        </is>
      </c>
      <c r="E800">
        <f>A02+K1.B1-X21-X21.1M:11</f>
        <v/>
      </c>
      <c r="F800" t="inlineStr">
        <is>
          <t>A02</t>
        </is>
      </c>
      <c r="G800" t="inlineStr">
        <is>
          <t>K1.B1</t>
        </is>
      </c>
      <c r="H800" t="inlineStr">
        <is>
          <t>X21-X21.1M</t>
        </is>
      </c>
      <c r="I800" t="inlineStr">
        <is>
          <t>11</t>
        </is>
      </c>
      <c r="J800">
        <f>Q01+S1-N1-X2:4</f>
        <v/>
      </c>
      <c r="K800" t="inlineStr">
        <is>
          <t>Q01</t>
        </is>
      </c>
      <c r="L800" t="inlineStr">
        <is>
          <t>S1</t>
        </is>
      </c>
      <c r="M800" t="inlineStr">
        <is>
          <t>N1-X2</t>
        </is>
      </c>
      <c r="N800" t="inlineStr">
        <is>
          <t>4</t>
        </is>
      </c>
    </row>
    <row r="801">
      <c r="A801" t="n">
        <v>800</v>
      </c>
      <c r="B801" t="inlineStr">
        <is>
          <t>800</t>
        </is>
      </c>
      <c r="C801" t="inlineStr">
        <is>
          <t>BN</t>
        </is>
      </c>
      <c r="D801" t="inlineStr">
        <is>
          <t>BN</t>
        </is>
      </c>
      <c r="E801">
        <f>Q01+K1.B1-A3:2</f>
        <v/>
      </c>
      <c r="F801" t="inlineStr">
        <is>
          <t>Q01</t>
        </is>
      </c>
      <c r="G801" t="inlineStr">
        <is>
          <t>K1.B1</t>
        </is>
      </c>
      <c r="H801" t="inlineStr">
        <is>
          <t>A3</t>
        </is>
      </c>
      <c r="I801" t="inlineStr">
        <is>
          <t>2</t>
        </is>
      </c>
      <c r="J801">
        <f>A02+K1.B1-X21-X21.1F:11</f>
        <v/>
      </c>
      <c r="K801" t="inlineStr">
        <is>
          <t>A02</t>
        </is>
      </c>
      <c r="L801" t="inlineStr">
        <is>
          <t>K1.B1</t>
        </is>
      </c>
      <c r="M801" t="inlineStr">
        <is>
          <t>X21-X21.1F</t>
        </is>
      </c>
      <c r="N801" t="inlineStr">
        <is>
          <t>11</t>
        </is>
      </c>
    </row>
    <row r="802">
      <c r="A802" t="n">
        <v>801</v>
      </c>
      <c r="B802" t="inlineStr">
        <is>
          <t>801</t>
        </is>
      </c>
      <c r="C802" t="inlineStr">
        <is>
          <t>GN</t>
        </is>
      </c>
      <c r="D802" t="inlineStr">
        <is>
          <t>GN</t>
        </is>
      </c>
      <c r="E802">
        <f>A02+K1.B1-X21-X21.1M:12</f>
        <v/>
      </c>
      <c r="F802" t="inlineStr">
        <is>
          <t>A02</t>
        </is>
      </c>
      <c r="G802" t="inlineStr">
        <is>
          <t>K1.B1</t>
        </is>
      </c>
      <c r="H802" t="inlineStr">
        <is>
          <t>X21-X21.1M</t>
        </is>
      </c>
      <c r="I802" t="inlineStr">
        <is>
          <t>12</t>
        </is>
      </c>
      <c r="J802">
        <f>Q01+S1-N1-X2:7</f>
        <v/>
      </c>
      <c r="K802" t="inlineStr">
        <is>
          <t>Q01</t>
        </is>
      </c>
      <c r="L802" t="inlineStr">
        <is>
          <t>S1</t>
        </is>
      </c>
      <c r="M802" t="inlineStr">
        <is>
          <t>N1-X2</t>
        </is>
      </c>
      <c r="N802" t="inlineStr">
        <is>
          <t>7</t>
        </is>
      </c>
    </row>
    <row r="803">
      <c r="A803" t="n">
        <v>802</v>
      </c>
      <c r="B803" t="inlineStr">
        <is>
          <t>802</t>
        </is>
      </c>
      <c r="C803" t="inlineStr">
        <is>
          <t>GN</t>
        </is>
      </c>
      <c r="D803" t="inlineStr">
        <is>
          <t>GN</t>
        </is>
      </c>
      <c r="E803">
        <f>Q01+K1.B1-A3:5</f>
        <v/>
      </c>
      <c r="F803" t="inlineStr">
        <is>
          <t>Q01</t>
        </is>
      </c>
      <c r="G803" t="inlineStr">
        <is>
          <t>K1.B1</t>
        </is>
      </c>
      <c r="H803" t="inlineStr">
        <is>
          <t>A3</t>
        </is>
      </c>
      <c r="I803" t="inlineStr">
        <is>
          <t>5</t>
        </is>
      </c>
      <c r="J803">
        <f>A02+K1.B1-X21-X21.1F:12</f>
        <v/>
      </c>
      <c r="K803" t="inlineStr">
        <is>
          <t>A02</t>
        </is>
      </c>
      <c r="L803" t="inlineStr">
        <is>
          <t>K1.B1</t>
        </is>
      </c>
      <c r="M803" t="inlineStr">
        <is>
          <t>X21-X21.1F</t>
        </is>
      </c>
      <c r="N803" t="inlineStr">
        <is>
          <t>12</t>
        </is>
      </c>
    </row>
    <row r="804">
      <c r="A804" t="n">
        <v>803</v>
      </c>
      <c r="B804" t="inlineStr">
        <is>
          <t>803</t>
        </is>
      </c>
      <c r="C804" t="inlineStr">
        <is>
          <t>YE</t>
        </is>
      </c>
      <c r="D804" t="inlineStr">
        <is>
          <t>YE</t>
        </is>
      </c>
      <c r="E804">
        <f>A02+K1.B1-X21-X21.1M:13</f>
        <v/>
      </c>
      <c r="F804" t="inlineStr">
        <is>
          <t>A02</t>
        </is>
      </c>
      <c r="G804" t="inlineStr">
        <is>
          <t>K1.B1</t>
        </is>
      </c>
      <c r="H804" t="inlineStr">
        <is>
          <t>X21-X21.1M</t>
        </is>
      </c>
      <c r="I804" t="inlineStr">
        <is>
          <t>13</t>
        </is>
      </c>
      <c r="J804">
        <f>Q01+S1-N1-X2:8</f>
        <v/>
      </c>
      <c r="K804" t="inlineStr">
        <is>
          <t>Q01</t>
        </is>
      </c>
      <c r="L804" t="inlineStr">
        <is>
          <t>S1</t>
        </is>
      </c>
      <c r="M804" t="inlineStr">
        <is>
          <t>N1-X2</t>
        </is>
      </c>
      <c r="N804" t="inlineStr">
        <is>
          <t>8</t>
        </is>
      </c>
    </row>
    <row r="805">
      <c r="A805" t="n">
        <v>804</v>
      </c>
      <c r="B805" t="inlineStr">
        <is>
          <t>804</t>
        </is>
      </c>
      <c r="C805" t="inlineStr">
        <is>
          <t>YE</t>
        </is>
      </c>
      <c r="D805" t="inlineStr">
        <is>
          <t>YE</t>
        </is>
      </c>
      <c r="E805">
        <f>Q01+K1.B1-A3:6</f>
        <v/>
      </c>
      <c r="F805" t="inlineStr">
        <is>
          <t>Q01</t>
        </is>
      </c>
      <c r="G805" t="inlineStr">
        <is>
          <t>K1.B1</t>
        </is>
      </c>
      <c r="H805" t="inlineStr">
        <is>
          <t>A3</t>
        </is>
      </c>
      <c r="I805" t="inlineStr">
        <is>
          <t>6</t>
        </is>
      </c>
      <c r="J805">
        <f>A02+K1.B1-X21-X21.1F:13</f>
        <v/>
      </c>
      <c r="K805" t="inlineStr">
        <is>
          <t>A02</t>
        </is>
      </c>
      <c r="L805" t="inlineStr">
        <is>
          <t>K1.B1</t>
        </is>
      </c>
      <c r="M805" t="inlineStr">
        <is>
          <t>X21-X21.1F</t>
        </is>
      </c>
      <c r="N805" t="inlineStr">
        <is>
          <t>13</t>
        </is>
      </c>
    </row>
    <row r="806">
      <c r="A806" t="n">
        <v>805</v>
      </c>
      <c r="B806" t="inlineStr">
        <is>
          <t>805</t>
        </is>
      </c>
      <c r="C806" t="inlineStr">
        <is>
          <t>GY</t>
        </is>
      </c>
      <c r="D806" t="inlineStr">
        <is>
          <t>GY</t>
        </is>
      </c>
      <c r="E806">
        <f>A02+K1.B1-X21-X21.1M:14</f>
        <v/>
      </c>
      <c r="F806" t="inlineStr">
        <is>
          <t>A02</t>
        </is>
      </c>
      <c r="G806" t="inlineStr">
        <is>
          <t>K1.B1</t>
        </is>
      </c>
      <c r="H806" t="inlineStr">
        <is>
          <t>X21-X21.1M</t>
        </is>
      </c>
      <c r="I806" t="inlineStr">
        <is>
          <t>14</t>
        </is>
      </c>
      <c r="J806">
        <f>Q01+S1-N1-X2:1</f>
        <v/>
      </c>
      <c r="K806" t="inlineStr">
        <is>
          <t>Q01</t>
        </is>
      </c>
      <c r="L806" t="inlineStr">
        <is>
          <t>S1</t>
        </is>
      </c>
      <c r="M806" t="inlineStr">
        <is>
          <t>N1-X2</t>
        </is>
      </c>
      <c r="N806" t="inlineStr">
        <is>
          <t>1</t>
        </is>
      </c>
    </row>
    <row r="807">
      <c r="A807" t="n">
        <v>806</v>
      </c>
      <c r="B807" t="inlineStr">
        <is>
          <t>806</t>
        </is>
      </c>
      <c r="C807" t="inlineStr">
        <is>
          <t>GY</t>
        </is>
      </c>
      <c r="D807" t="inlineStr">
        <is>
          <t>GY</t>
        </is>
      </c>
      <c r="E807">
        <f>Q01+K1.B1-A2:1</f>
        <v/>
      </c>
      <c r="F807" t="inlineStr">
        <is>
          <t>Q01</t>
        </is>
      </c>
      <c r="G807" t="inlineStr">
        <is>
          <t>K1.B1</t>
        </is>
      </c>
      <c r="H807" t="inlineStr">
        <is>
          <t>A2</t>
        </is>
      </c>
      <c r="I807" t="inlineStr">
        <is>
          <t>1</t>
        </is>
      </c>
      <c r="J807">
        <f>A02+K1.B1-X21-X21.1F:14</f>
        <v/>
      </c>
      <c r="K807" t="inlineStr">
        <is>
          <t>A02</t>
        </is>
      </c>
      <c r="L807" t="inlineStr">
        <is>
          <t>K1.B1</t>
        </is>
      </c>
      <c r="M807" t="inlineStr">
        <is>
          <t>X21-X21.1F</t>
        </is>
      </c>
      <c r="N807" t="inlineStr">
        <is>
          <t>14</t>
        </is>
      </c>
    </row>
    <row r="808">
      <c r="A808" t="n">
        <v>807</v>
      </c>
      <c r="B808" t="inlineStr">
        <is>
          <t>807</t>
        </is>
      </c>
      <c r="C808" t="inlineStr">
        <is>
          <t>PK</t>
        </is>
      </c>
      <c r="D808" t="inlineStr">
        <is>
          <t>PK</t>
        </is>
      </c>
      <c r="E808">
        <f>A02+K1.B1-X21-X21.1M:15</f>
        <v/>
      </c>
      <c r="F808" t="inlineStr">
        <is>
          <t>A02</t>
        </is>
      </c>
      <c r="G808" t="inlineStr">
        <is>
          <t>K1.B1</t>
        </is>
      </c>
      <c r="H808" t="inlineStr">
        <is>
          <t>X21-X21.1M</t>
        </is>
      </c>
      <c r="I808" t="inlineStr">
        <is>
          <t>15</t>
        </is>
      </c>
      <c r="J808">
        <f>Q01+S1-N1-X2:2</f>
        <v/>
      </c>
      <c r="K808" t="inlineStr">
        <is>
          <t>Q01</t>
        </is>
      </c>
      <c r="L808" t="inlineStr">
        <is>
          <t>S1</t>
        </is>
      </c>
      <c r="M808" t="inlineStr">
        <is>
          <t>N1-X2</t>
        </is>
      </c>
      <c r="N808" t="inlineStr">
        <is>
          <t>2</t>
        </is>
      </c>
    </row>
    <row r="809">
      <c r="A809" t="n">
        <v>808</v>
      </c>
      <c r="B809" t="inlineStr">
        <is>
          <t>808</t>
        </is>
      </c>
      <c r="C809" t="inlineStr">
        <is>
          <t>PK</t>
        </is>
      </c>
      <c r="D809" t="inlineStr">
        <is>
          <t>PK</t>
        </is>
      </c>
      <c r="E809">
        <f>Q01+K1.B1-A2:2</f>
        <v/>
      </c>
      <c r="F809" t="inlineStr">
        <is>
          <t>Q01</t>
        </is>
      </c>
      <c r="G809" t="inlineStr">
        <is>
          <t>K1.B1</t>
        </is>
      </c>
      <c r="H809" t="inlineStr">
        <is>
          <t>A2</t>
        </is>
      </c>
      <c r="I809" t="inlineStr">
        <is>
          <t>2</t>
        </is>
      </c>
      <c r="J809">
        <f>A02+K1.B1-X21-X21.1F:15</f>
        <v/>
      </c>
      <c r="K809" t="inlineStr">
        <is>
          <t>A02</t>
        </is>
      </c>
      <c r="L809" t="inlineStr">
        <is>
          <t>K1.B1</t>
        </is>
      </c>
      <c r="M809" t="inlineStr">
        <is>
          <t>X21-X21.1F</t>
        </is>
      </c>
      <c r="N809" t="inlineStr">
        <is>
          <t>15</t>
        </is>
      </c>
    </row>
    <row r="810">
      <c r="A810" t="n">
        <v>809</v>
      </c>
      <c r="B810" t="inlineStr">
        <is>
          <t>809</t>
        </is>
      </c>
      <c r="C810" t="inlineStr">
        <is>
          <t>RD</t>
        </is>
      </c>
      <c r="D810" t="inlineStr">
        <is>
          <t>RD</t>
        </is>
      </c>
      <c r="E810">
        <f>A02+K1.B1-X21-X21.1M:16</f>
        <v/>
      </c>
      <c r="F810" t="inlineStr">
        <is>
          <t>A02</t>
        </is>
      </c>
      <c r="G810" t="inlineStr">
        <is>
          <t>K1.B1</t>
        </is>
      </c>
      <c r="H810" t="inlineStr">
        <is>
          <t>X21-X21.1M</t>
        </is>
      </c>
      <c r="I810" t="inlineStr">
        <is>
          <t>16</t>
        </is>
      </c>
      <c r="J810">
        <f>Q01+S1-N1-X2:5</f>
        <v/>
      </c>
      <c r="K810" t="inlineStr">
        <is>
          <t>Q01</t>
        </is>
      </c>
      <c r="L810" t="inlineStr">
        <is>
          <t>S1</t>
        </is>
      </c>
      <c r="M810" t="inlineStr">
        <is>
          <t>N1-X2</t>
        </is>
      </c>
      <c r="N810" t="inlineStr">
        <is>
          <t>5</t>
        </is>
      </c>
    </row>
    <row r="811">
      <c r="A811" t="n">
        <v>810</v>
      </c>
      <c r="B811" t="inlineStr">
        <is>
          <t>810</t>
        </is>
      </c>
      <c r="C811" t="inlineStr">
        <is>
          <t>RD</t>
        </is>
      </c>
      <c r="D811" t="inlineStr">
        <is>
          <t>RD</t>
        </is>
      </c>
      <c r="E811">
        <f>Q01+K1.B1-A2:5</f>
        <v/>
      </c>
      <c r="F811" t="inlineStr">
        <is>
          <t>Q01</t>
        </is>
      </c>
      <c r="G811" t="inlineStr">
        <is>
          <t>K1.B1</t>
        </is>
      </c>
      <c r="H811" t="inlineStr">
        <is>
          <t>A2</t>
        </is>
      </c>
      <c r="I811" t="inlineStr">
        <is>
          <t>5</t>
        </is>
      </c>
      <c r="J811">
        <f>A02+K1.B1-X21-X21.1F:16</f>
        <v/>
      </c>
      <c r="K811" t="inlineStr">
        <is>
          <t>A02</t>
        </is>
      </c>
      <c r="L811" t="inlineStr">
        <is>
          <t>K1.B1</t>
        </is>
      </c>
      <c r="M811" t="inlineStr">
        <is>
          <t>X21-X21.1F</t>
        </is>
      </c>
      <c r="N811" t="inlineStr">
        <is>
          <t>16</t>
        </is>
      </c>
    </row>
    <row r="812">
      <c r="A812" t="n">
        <v>811</v>
      </c>
      <c r="B812" t="inlineStr">
        <is>
          <t>811</t>
        </is>
      </c>
      <c r="C812" t="inlineStr">
        <is>
          <t>BU</t>
        </is>
      </c>
      <c r="D812" t="inlineStr">
        <is>
          <t>BU</t>
        </is>
      </c>
      <c r="E812">
        <f>A02+K1.B1-X21-X21.1M:17</f>
        <v/>
      </c>
      <c r="F812" t="inlineStr">
        <is>
          <t>A02</t>
        </is>
      </c>
      <c r="G812" t="inlineStr">
        <is>
          <t>K1.B1</t>
        </is>
      </c>
      <c r="H812" t="inlineStr">
        <is>
          <t>X21-X21.1M</t>
        </is>
      </c>
      <c r="I812" t="inlineStr">
        <is>
          <t>17</t>
        </is>
      </c>
      <c r="J812">
        <f>Q01+S1-N1-X2:6</f>
        <v/>
      </c>
      <c r="K812" t="inlineStr">
        <is>
          <t>Q01</t>
        </is>
      </c>
      <c r="L812" t="inlineStr">
        <is>
          <t>S1</t>
        </is>
      </c>
      <c r="M812" t="inlineStr">
        <is>
          <t>N1-X2</t>
        </is>
      </c>
      <c r="N812" t="inlineStr">
        <is>
          <t>6</t>
        </is>
      </c>
    </row>
    <row r="813">
      <c r="A813" t="n">
        <v>812</v>
      </c>
      <c r="B813" t="inlineStr">
        <is>
          <t>812</t>
        </is>
      </c>
      <c r="C813" t="inlineStr">
        <is>
          <t>BU</t>
        </is>
      </c>
      <c r="D813" t="inlineStr">
        <is>
          <t>BU</t>
        </is>
      </c>
      <c r="E813">
        <f>Q01+K1.B1-A2:6</f>
        <v/>
      </c>
      <c r="F813" t="inlineStr">
        <is>
          <t>Q01</t>
        </is>
      </c>
      <c r="G813" t="inlineStr">
        <is>
          <t>K1.B1</t>
        </is>
      </c>
      <c r="H813" t="inlineStr">
        <is>
          <t>A2</t>
        </is>
      </c>
      <c r="I813" t="inlineStr">
        <is>
          <t>6</t>
        </is>
      </c>
      <c r="J813">
        <f>A02+K1.B1-X21-X21.1F:17</f>
        <v/>
      </c>
      <c r="K813" t="inlineStr">
        <is>
          <t>A02</t>
        </is>
      </c>
      <c r="L813" t="inlineStr">
        <is>
          <t>K1.B1</t>
        </is>
      </c>
      <c r="M813" t="inlineStr">
        <is>
          <t>X21-X21.1F</t>
        </is>
      </c>
      <c r="N813" t="inlineStr">
        <is>
          <t>17</t>
        </is>
      </c>
    </row>
    <row r="814">
      <c r="A814" t="n">
        <v>813</v>
      </c>
      <c r="B814" t="inlineStr">
        <is>
          <t>813</t>
        </is>
      </c>
      <c r="C814" t="inlineStr">
        <is>
          <t>Schirm</t>
        </is>
      </c>
      <c r="D814" t="inlineStr">
        <is>
          <t>Schirm</t>
        </is>
      </c>
      <c r="E814">
        <f>Q01+I1-W413:Schirm</f>
        <v/>
      </c>
      <c r="F814" t="inlineStr">
        <is>
          <t>Q01</t>
        </is>
      </c>
      <c r="G814" t="inlineStr">
        <is>
          <t>I1</t>
        </is>
      </c>
      <c r="H814" t="inlineStr">
        <is>
          <t>W413</t>
        </is>
      </c>
      <c r="I814" t="inlineStr">
        <is>
          <t>Schirm</t>
        </is>
      </c>
      <c r="J814">
        <f>Q01+S1-N1:X2.CASE</f>
        <v/>
      </c>
      <c r="K814" t="inlineStr">
        <is>
          <t>Q01</t>
        </is>
      </c>
      <c r="L814" t="inlineStr">
        <is>
          <t>S1</t>
        </is>
      </c>
      <c r="M814" t="inlineStr">
        <is>
          <t>N1</t>
        </is>
      </c>
      <c r="N814" t="inlineStr">
        <is>
          <t>X2.CASE</t>
        </is>
      </c>
    </row>
    <row r="815">
      <c r="A815" t="n">
        <v>814</v>
      </c>
      <c r="B815" t="inlineStr">
        <is>
          <t>814</t>
        </is>
      </c>
      <c r="C815" t="inlineStr">
        <is>
          <t>Schirm</t>
        </is>
      </c>
      <c r="D815" t="inlineStr">
        <is>
          <t>Schirm</t>
        </is>
      </c>
      <c r="E815">
        <f>Q01+K1-W413:Schirm</f>
        <v/>
      </c>
      <c r="F815" t="inlineStr">
        <is>
          <t>Q01</t>
        </is>
      </c>
      <c r="G815" t="inlineStr">
        <is>
          <t>K1</t>
        </is>
      </c>
      <c r="H815" t="inlineStr">
        <is>
          <t>W413</t>
        </is>
      </c>
      <c r="I815" t="inlineStr">
        <is>
          <t>Schirm</t>
        </is>
      </c>
      <c r="J815">
        <f>A02+K1.B1-W11:SE</f>
        <v/>
      </c>
      <c r="K815" t="inlineStr">
        <is>
          <t>A02</t>
        </is>
      </c>
      <c r="L815" t="inlineStr">
        <is>
          <t>K1.B1</t>
        </is>
      </c>
      <c r="M815" t="inlineStr">
        <is>
          <t>W11</t>
        </is>
      </c>
      <c r="N815" t="inlineStr">
        <is>
          <t>SE</t>
        </is>
      </c>
    </row>
    <row r="816">
      <c r="A816" t="n">
        <v>815</v>
      </c>
      <c r="B816" t="inlineStr">
        <is>
          <t>815</t>
        </is>
      </c>
      <c r="C816" t="inlineStr">
        <is>
          <t>BU</t>
        </is>
      </c>
      <c r="D816" t="inlineStr">
        <is>
          <t>BU</t>
        </is>
      </c>
      <c r="E816">
        <f>Q01+K1.H1-G2:-</f>
        <v/>
      </c>
      <c r="F816" t="inlineStr">
        <is>
          <t>Q01</t>
        </is>
      </c>
      <c r="G816" t="inlineStr">
        <is>
          <t>K1.H1</t>
        </is>
      </c>
      <c r="H816" t="inlineStr">
        <is>
          <t>G2</t>
        </is>
      </c>
      <c r="I816" t="inlineStr">
        <is>
          <t>-</t>
        </is>
      </c>
      <c r="J816">
        <f>Q01+K1.B1-X9:16:2</f>
        <v/>
      </c>
      <c r="K816" t="inlineStr">
        <is>
          <t>Q01</t>
        </is>
      </c>
      <c r="L816" t="inlineStr">
        <is>
          <t>K1.B1</t>
        </is>
      </c>
      <c r="M816" t="inlineStr">
        <is>
          <t>X9</t>
        </is>
      </c>
      <c r="N816" t="inlineStr">
        <is>
          <t>16:2</t>
        </is>
      </c>
    </row>
    <row r="817">
      <c r="A817" t="n">
        <v>816</v>
      </c>
      <c r="B817" t="inlineStr">
        <is>
          <t>816</t>
        </is>
      </c>
      <c r="C817" t="inlineStr">
        <is>
          <t>BU</t>
        </is>
      </c>
      <c r="D817" t="inlineStr">
        <is>
          <t>BU</t>
        </is>
      </c>
      <c r="E817">
        <f>Q01+K1.B1-X9:16:2</f>
        <v/>
      </c>
      <c r="F817" t="inlineStr">
        <is>
          <t>Q01</t>
        </is>
      </c>
      <c r="G817" t="inlineStr">
        <is>
          <t>K1.B1</t>
        </is>
      </c>
      <c r="H817" t="inlineStr">
        <is>
          <t>X9</t>
        </is>
      </c>
      <c r="I817" t="inlineStr">
        <is>
          <t>16:2</t>
        </is>
      </c>
      <c r="J817">
        <f>Q01+K1.B1-X9:36:2</f>
        <v/>
      </c>
      <c r="K817" t="inlineStr">
        <is>
          <t>Q01</t>
        </is>
      </c>
      <c r="L817" t="inlineStr">
        <is>
          <t>K1.B1</t>
        </is>
      </c>
      <c r="M817" t="inlineStr">
        <is>
          <t>X9</t>
        </is>
      </c>
      <c r="N817" t="inlineStr">
        <is>
          <t>36:2</t>
        </is>
      </c>
    </row>
    <row r="818">
      <c r="A818" t="n">
        <v>817</v>
      </c>
      <c r="B818" t="inlineStr">
        <is>
          <t>817</t>
        </is>
      </c>
      <c r="C818" t="inlineStr">
        <is>
          <t>BK</t>
        </is>
      </c>
      <c r="D818" t="inlineStr">
        <is>
          <t>BK</t>
        </is>
      </c>
      <c r="E818">
        <f>Q01+K1.H2-Q3:T1</f>
        <v/>
      </c>
      <c r="F818" t="inlineStr">
        <is>
          <t>Q01</t>
        </is>
      </c>
      <c r="G818" t="inlineStr">
        <is>
          <t>K1.H2</t>
        </is>
      </c>
      <c r="H818" t="inlineStr">
        <is>
          <t>Q3</t>
        </is>
      </c>
      <c r="I818" t="inlineStr">
        <is>
          <t>T1</t>
        </is>
      </c>
      <c r="J818">
        <f>Q01+K1.H1-G2:L1</f>
        <v/>
      </c>
      <c r="K818" t="inlineStr">
        <is>
          <t>Q01</t>
        </is>
      </c>
      <c r="L818" t="inlineStr">
        <is>
          <t>K1.H1</t>
        </is>
      </c>
      <c r="M818" t="inlineStr">
        <is>
          <t>G2</t>
        </is>
      </c>
      <c r="N818" t="inlineStr">
        <is>
          <t>L1</t>
        </is>
      </c>
    </row>
    <row r="819">
      <c r="A819" t="n">
        <v>818</v>
      </c>
      <c r="B819" t="inlineStr">
        <is>
          <t>818</t>
        </is>
      </c>
      <c r="C819" t="inlineStr">
        <is>
          <t>direkt verbunden</t>
        </is>
      </c>
      <c r="D819" t="inlineStr">
        <is>
          <t>direkt verbunden</t>
        </is>
      </c>
      <c r="E819">
        <f>A02+K1.H2-W3:3L1</f>
        <v/>
      </c>
      <c r="F819" t="inlineStr">
        <is>
          <t>A02</t>
        </is>
      </c>
      <c r="G819" t="inlineStr">
        <is>
          <t>K1.H2</t>
        </is>
      </c>
      <c r="H819" t="inlineStr">
        <is>
          <t>W3</t>
        </is>
      </c>
      <c r="I819" t="inlineStr">
        <is>
          <t>3L1</t>
        </is>
      </c>
      <c r="J819">
        <f>Q01+K1.H2-Q3:L1</f>
        <v/>
      </c>
      <c r="K819" t="inlineStr">
        <is>
          <t>Q01</t>
        </is>
      </c>
      <c r="L819" t="inlineStr">
        <is>
          <t>K1.H2</t>
        </is>
      </c>
      <c r="M819" t="inlineStr">
        <is>
          <t>Q3</t>
        </is>
      </c>
      <c r="N819" t="inlineStr">
        <is>
          <t>L1</t>
        </is>
      </c>
    </row>
    <row r="820">
      <c r="A820" t="n">
        <v>819</v>
      </c>
      <c r="B820" t="inlineStr">
        <is>
          <t>819</t>
        </is>
      </c>
      <c r="C820" t="inlineStr">
        <is>
          <t>BU</t>
        </is>
      </c>
      <c r="D820" t="inlineStr">
        <is>
          <t>BU</t>
        </is>
      </c>
      <c r="E820">
        <f>Q01+K1.H1-G2:+</f>
        <v/>
      </c>
      <c r="F820" t="inlineStr">
        <is>
          <t>Q01</t>
        </is>
      </c>
      <c r="G820" t="inlineStr">
        <is>
          <t>K1.H1</t>
        </is>
      </c>
      <c r="H820" t="inlineStr">
        <is>
          <t>G2</t>
        </is>
      </c>
      <c r="I820" t="inlineStr">
        <is>
          <t>+</t>
        </is>
      </c>
      <c r="J820">
        <f>Q01+K1.B1-X9:15:3</f>
        <v/>
      </c>
      <c r="K820" t="inlineStr">
        <is>
          <t>Q01</t>
        </is>
      </c>
      <c r="L820" t="inlineStr">
        <is>
          <t>K1.B1</t>
        </is>
      </c>
      <c r="M820" t="inlineStr">
        <is>
          <t>X9</t>
        </is>
      </c>
      <c r="N820" t="inlineStr">
        <is>
          <t>15:3</t>
        </is>
      </c>
    </row>
    <row r="821">
      <c r="A821" t="n">
        <v>820</v>
      </c>
      <c r="B821" t="inlineStr">
        <is>
          <t>820</t>
        </is>
      </c>
      <c r="C821" t="inlineStr">
        <is>
          <t>BU</t>
        </is>
      </c>
      <c r="D821" t="inlineStr">
        <is>
          <t>BU</t>
        </is>
      </c>
      <c r="E821">
        <f>Q01+K1.B1-X9:15:3</f>
        <v/>
      </c>
      <c r="F821" t="inlineStr">
        <is>
          <t>Q01</t>
        </is>
      </c>
      <c r="G821" t="inlineStr">
        <is>
          <t>K1.B1</t>
        </is>
      </c>
      <c r="H821" t="inlineStr">
        <is>
          <t>X9</t>
        </is>
      </c>
      <c r="I821" t="inlineStr">
        <is>
          <t>15:3</t>
        </is>
      </c>
      <c r="J821">
        <f>Q01+K1.B1-X9:35:3</f>
        <v/>
      </c>
      <c r="K821" t="inlineStr">
        <is>
          <t>Q01</t>
        </is>
      </c>
      <c r="L821" t="inlineStr">
        <is>
          <t>K1.B1</t>
        </is>
      </c>
      <c r="M821" t="inlineStr">
        <is>
          <t>X9</t>
        </is>
      </c>
      <c r="N821" t="inlineStr">
        <is>
          <t>35:3</t>
        </is>
      </c>
    </row>
    <row r="822">
      <c r="A822" t="n">
        <v>821</v>
      </c>
      <c r="B822" t="inlineStr">
        <is>
          <t>821</t>
        </is>
      </c>
      <c r="C822" t="inlineStr">
        <is>
          <t>BK</t>
        </is>
      </c>
      <c r="D822" t="inlineStr">
        <is>
          <t>BK</t>
        </is>
      </c>
      <c r="E822">
        <f>Q01+K1.H2-Q3:T2</f>
        <v/>
      </c>
      <c r="F822" t="inlineStr">
        <is>
          <t>Q01</t>
        </is>
      </c>
      <c r="G822" t="inlineStr">
        <is>
          <t>K1.H2</t>
        </is>
      </c>
      <c r="H822" t="inlineStr">
        <is>
          <t>Q3</t>
        </is>
      </c>
      <c r="I822" t="inlineStr">
        <is>
          <t>T2</t>
        </is>
      </c>
      <c r="J822">
        <f>Q01+K1.H1-G2:L2</f>
        <v/>
      </c>
      <c r="K822" t="inlineStr">
        <is>
          <t>Q01</t>
        </is>
      </c>
      <c r="L822" t="inlineStr">
        <is>
          <t>K1.H1</t>
        </is>
      </c>
      <c r="M822" t="inlineStr">
        <is>
          <t>G2</t>
        </is>
      </c>
      <c r="N822" t="inlineStr">
        <is>
          <t>L2</t>
        </is>
      </c>
    </row>
    <row r="823">
      <c r="A823" t="n">
        <v>822</v>
      </c>
      <c r="B823" t="inlineStr">
        <is>
          <t>822</t>
        </is>
      </c>
      <c r="C823" t="inlineStr">
        <is>
          <t>direkt verbunden</t>
        </is>
      </c>
      <c r="D823" t="inlineStr">
        <is>
          <t>direkt verbunden</t>
        </is>
      </c>
      <c r="E823">
        <f>A02+K1.H2-W3:3L2</f>
        <v/>
      </c>
      <c r="F823" t="inlineStr">
        <is>
          <t>A02</t>
        </is>
      </c>
      <c r="G823" t="inlineStr">
        <is>
          <t>K1.H2</t>
        </is>
      </c>
      <c r="H823" t="inlineStr">
        <is>
          <t>W3</t>
        </is>
      </c>
      <c r="I823" t="inlineStr">
        <is>
          <t>3L2</t>
        </is>
      </c>
      <c r="J823">
        <f>Q01+K1.H2-Q3:L2</f>
        <v/>
      </c>
      <c r="K823" t="inlineStr">
        <is>
          <t>Q01</t>
        </is>
      </c>
      <c r="L823" t="inlineStr">
        <is>
          <t>K1.H2</t>
        </is>
      </c>
      <c r="M823" t="inlineStr">
        <is>
          <t>Q3</t>
        </is>
      </c>
      <c r="N823" t="inlineStr">
        <is>
          <t>L2</t>
        </is>
      </c>
    </row>
    <row r="824">
      <c r="A824" t="n">
        <v>823</v>
      </c>
      <c r="B824" t="inlineStr">
        <is>
          <t>823</t>
        </is>
      </c>
      <c r="C824" t="inlineStr">
        <is>
          <t>BK</t>
        </is>
      </c>
      <c r="D824" t="inlineStr">
        <is>
          <t>BK</t>
        </is>
      </c>
      <c r="E824">
        <f>Q01+K1.H2-Q3:T3</f>
        <v/>
      </c>
      <c r="F824" t="inlineStr">
        <is>
          <t>Q01</t>
        </is>
      </c>
      <c r="G824" t="inlineStr">
        <is>
          <t>K1.H2</t>
        </is>
      </c>
      <c r="H824" t="inlineStr">
        <is>
          <t>Q3</t>
        </is>
      </c>
      <c r="I824" t="inlineStr">
        <is>
          <t>T3</t>
        </is>
      </c>
      <c r="J824">
        <f>Q01+K1.H1-G2:L3</f>
        <v/>
      </c>
      <c r="K824" t="inlineStr">
        <is>
          <t>Q01</t>
        </is>
      </c>
      <c r="L824" t="inlineStr">
        <is>
          <t>K1.H1</t>
        </is>
      </c>
      <c r="M824" t="inlineStr">
        <is>
          <t>G2</t>
        </is>
      </c>
      <c r="N824" t="inlineStr">
        <is>
          <t>L3</t>
        </is>
      </c>
    </row>
    <row r="825">
      <c r="A825" t="n">
        <v>824</v>
      </c>
      <c r="B825" t="inlineStr">
        <is>
          <t>824</t>
        </is>
      </c>
      <c r="C825" t="inlineStr">
        <is>
          <t>direkt verbunden</t>
        </is>
      </c>
      <c r="D825" t="inlineStr">
        <is>
          <t>direkt verbunden</t>
        </is>
      </c>
      <c r="E825">
        <f>A02+K1.H2-W3:3L3</f>
        <v/>
      </c>
      <c r="F825" t="inlineStr">
        <is>
          <t>A02</t>
        </is>
      </c>
      <c r="G825" t="inlineStr">
        <is>
          <t>K1.H2</t>
        </is>
      </c>
      <c r="H825" t="inlineStr">
        <is>
          <t>W3</t>
        </is>
      </c>
      <c r="I825" t="inlineStr">
        <is>
          <t>3L3</t>
        </is>
      </c>
      <c r="J825">
        <f>Q01+K1.H2-Q3:L3</f>
        <v/>
      </c>
      <c r="K825" t="inlineStr">
        <is>
          <t>Q01</t>
        </is>
      </c>
      <c r="L825" t="inlineStr">
        <is>
          <t>K1.H2</t>
        </is>
      </c>
      <c r="M825" t="inlineStr">
        <is>
          <t>Q3</t>
        </is>
      </c>
      <c r="N825" t="inlineStr">
        <is>
          <t>L3</t>
        </is>
      </c>
    </row>
    <row r="826">
      <c r="A826" t="n">
        <v>825</v>
      </c>
      <c r="B826" t="inlineStr">
        <is>
          <t>825</t>
        </is>
      </c>
      <c r="C826" t="inlineStr">
        <is>
          <t>GNYE</t>
        </is>
      </c>
      <c r="D826" t="inlineStr">
        <is>
          <t>GNYE</t>
        </is>
      </c>
      <c r="E826">
        <f>Q01+K1.H1-G2:-</f>
        <v/>
      </c>
      <c r="F826" t="inlineStr">
        <is>
          <t>Q01</t>
        </is>
      </c>
      <c r="G826" t="inlineStr">
        <is>
          <t>K1.H1</t>
        </is>
      </c>
      <c r="H826" t="inlineStr">
        <is>
          <t>G2</t>
        </is>
      </c>
      <c r="I826" t="inlineStr">
        <is>
          <t>-</t>
        </is>
      </c>
      <c r="J826">
        <f>A02+K1.H2-X6:PE:1</f>
        <v/>
      </c>
      <c r="K826" t="inlineStr">
        <is>
          <t>A02</t>
        </is>
      </c>
      <c r="L826" t="inlineStr">
        <is>
          <t>K1.H2</t>
        </is>
      </c>
      <c r="M826" t="inlineStr">
        <is>
          <t>X6</t>
        </is>
      </c>
      <c r="N826" t="inlineStr">
        <is>
          <t>PE:1</t>
        </is>
      </c>
    </row>
    <row r="827">
      <c r="A827" t="n">
        <v>826</v>
      </c>
      <c r="B827" t="inlineStr">
        <is>
          <t>826</t>
        </is>
      </c>
      <c r="C827" t="inlineStr">
        <is>
          <t>GNYE</t>
        </is>
      </c>
      <c r="D827" t="inlineStr">
        <is>
          <t>GNYE</t>
        </is>
      </c>
      <c r="E827">
        <f>Q01+K1.B1-X9:PE:1</f>
        <v/>
      </c>
      <c r="F827" t="inlineStr">
        <is>
          <t>Q01</t>
        </is>
      </c>
      <c r="G827" t="inlineStr">
        <is>
          <t>K1.B1</t>
        </is>
      </c>
      <c r="H827" t="inlineStr">
        <is>
          <t>X9</t>
        </is>
      </c>
      <c r="I827" t="inlineStr">
        <is>
          <t>PE:1</t>
        </is>
      </c>
      <c r="J827">
        <f>Q01+K1.H1-G2:PE</f>
        <v/>
      </c>
      <c r="K827" t="inlineStr">
        <is>
          <t>Q01</t>
        </is>
      </c>
      <c r="L827" t="inlineStr">
        <is>
          <t>K1.H1</t>
        </is>
      </c>
      <c r="M827" t="inlineStr">
        <is>
          <t>G2</t>
        </is>
      </c>
      <c r="N827" t="inlineStr">
        <is>
          <t>PE</t>
        </is>
      </c>
    </row>
    <row r="828">
      <c r="A828" t="n">
        <v>827</v>
      </c>
      <c r="B828" t="inlineStr">
        <is>
          <t>827</t>
        </is>
      </c>
      <c r="C828" t="inlineStr">
        <is>
          <t>BU</t>
        </is>
      </c>
      <c r="D828" t="inlineStr">
        <is>
          <t>BU</t>
        </is>
      </c>
      <c r="E828">
        <f>Q01+K1.H2-Q3:14</f>
        <v/>
      </c>
      <c r="F828" t="inlineStr">
        <is>
          <t>Q01</t>
        </is>
      </c>
      <c r="G828" t="inlineStr">
        <is>
          <t>K1.H2</t>
        </is>
      </c>
      <c r="H828" t="inlineStr">
        <is>
          <t>Q3</t>
        </is>
      </c>
      <c r="I828" t="inlineStr">
        <is>
          <t>14</t>
        </is>
      </c>
      <c r="J828">
        <f>Q01+K1.B1-A4:4</f>
        <v/>
      </c>
      <c r="K828" t="inlineStr">
        <is>
          <t>Q01</t>
        </is>
      </c>
      <c r="L828" t="inlineStr">
        <is>
          <t>K1.B1</t>
        </is>
      </c>
      <c r="M828" t="inlineStr">
        <is>
          <t>A4</t>
        </is>
      </c>
      <c r="N828" t="inlineStr">
        <is>
          <t>4</t>
        </is>
      </c>
    </row>
    <row r="829">
      <c r="A829" t="n">
        <v>828</v>
      </c>
      <c r="B829" t="inlineStr">
        <is>
          <t>828</t>
        </is>
      </c>
      <c r="C829" t="inlineStr">
        <is>
          <t>BU</t>
        </is>
      </c>
      <c r="D829" t="inlineStr">
        <is>
          <t>BU</t>
        </is>
      </c>
      <c r="E829">
        <f>Q01+K1.H2-Q3:14</f>
        <v/>
      </c>
      <c r="F829" t="inlineStr">
        <is>
          <t>Q01</t>
        </is>
      </c>
      <c r="G829" t="inlineStr">
        <is>
          <t>K1.H2</t>
        </is>
      </c>
      <c r="H829" t="inlineStr">
        <is>
          <t>Q3</t>
        </is>
      </c>
      <c r="I829" t="inlineStr">
        <is>
          <t>14</t>
        </is>
      </c>
      <c r="J829">
        <f>Q01+K1.B1-A7:4</f>
        <v/>
      </c>
      <c r="K829" t="inlineStr">
        <is>
          <t>Q01</t>
        </is>
      </c>
      <c r="L829" t="inlineStr">
        <is>
          <t>K1.B1</t>
        </is>
      </c>
      <c r="M829" t="inlineStr">
        <is>
          <t>A7</t>
        </is>
      </c>
      <c r="N829" t="inlineStr">
        <is>
          <t>4</t>
        </is>
      </c>
    </row>
    <row r="830">
      <c r="A830" t="n">
        <v>829</v>
      </c>
      <c r="B830" t="inlineStr">
        <is>
          <t>829</t>
        </is>
      </c>
      <c r="C830" t="inlineStr">
        <is>
          <t>BU</t>
        </is>
      </c>
      <c r="D830" t="inlineStr">
        <is>
          <t>BU</t>
        </is>
      </c>
      <c r="E830">
        <f>Q01+K1.B1-W5(-P1):P1:1</f>
        <v/>
      </c>
      <c r="F830" t="inlineStr">
        <is>
          <t>Q01</t>
        </is>
      </c>
      <c r="G830" t="inlineStr">
        <is>
          <t>K1.B1</t>
        </is>
      </c>
      <c r="H830" t="inlineStr">
        <is>
          <t>W5(-P1)</t>
        </is>
      </c>
      <c r="I830" t="inlineStr">
        <is>
          <t>P1:1</t>
        </is>
      </c>
      <c r="J830">
        <f>Q01+K1.H2-Q3:13</f>
        <v/>
      </c>
      <c r="K830" t="inlineStr">
        <is>
          <t>Q01</t>
        </is>
      </c>
      <c r="L830" t="inlineStr">
        <is>
          <t>K1.H2</t>
        </is>
      </c>
      <c r="M830" t="inlineStr">
        <is>
          <t>Q3</t>
        </is>
      </c>
      <c r="N830" t="inlineStr">
        <is>
          <t>13</t>
        </is>
      </c>
    </row>
    <row r="831">
      <c r="A831" t="n">
        <v>830</v>
      </c>
      <c r="B831" t="inlineStr">
        <is>
          <t>830</t>
        </is>
      </c>
      <c r="C831" t="inlineStr">
        <is>
          <t>Schirm</t>
        </is>
      </c>
      <c r="D831" t="inlineStr">
        <is>
          <t>Schirm</t>
        </is>
      </c>
      <c r="E831">
        <f>Q01+S1-E1:X1.CASE</f>
        <v/>
      </c>
      <c r="F831" t="inlineStr">
        <is>
          <t>Q01</t>
        </is>
      </c>
      <c r="G831" t="inlineStr">
        <is>
          <t>S1</t>
        </is>
      </c>
      <c r="H831" t="inlineStr">
        <is>
          <t>E1</t>
        </is>
      </c>
      <c r="I831" t="inlineStr">
        <is>
          <t>X1.CASE</t>
        </is>
      </c>
      <c r="J831">
        <f>Q01+I1-W118:Schirm</f>
        <v/>
      </c>
      <c r="K831" t="inlineStr">
        <is>
          <t>Q01</t>
        </is>
      </c>
      <c r="L831" t="inlineStr">
        <is>
          <t>I1</t>
        </is>
      </c>
      <c r="M831" t="inlineStr">
        <is>
          <t>W118</t>
        </is>
      </c>
      <c r="N831" t="inlineStr">
        <is>
          <t>Schirm</t>
        </is>
      </c>
    </row>
    <row r="832">
      <c r="A832" t="n">
        <v>831</v>
      </c>
      <c r="B832" t="inlineStr">
        <is>
          <t>831</t>
        </is>
      </c>
      <c r="C832" t="inlineStr">
        <is>
          <t>WH</t>
        </is>
      </c>
      <c r="D832" t="inlineStr">
        <is>
          <t>WH</t>
        </is>
      </c>
      <c r="E832">
        <f>A02+K1.B1-X21-X21.1M:18</f>
        <v/>
      </c>
      <c r="F832" t="inlineStr">
        <is>
          <t>A02</t>
        </is>
      </c>
      <c r="G832" t="inlineStr">
        <is>
          <t>K1.B1</t>
        </is>
      </c>
      <c r="H832" t="inlineStr">
        <is>
          <t>X21-X21.1M</t>
        </is>
      </c>
      <c r="I832" t="inlineStr">
        <is>
          <t>18</t>
        </is>
      </c>
      <c r="J832">
        <f>Q01+S1-E1:X1.1</f>
        <v/>
      </c>
      <c r="K832" t="inlineStr">
        <is>
          <t>Q01</t>
        </is>
      </c>
      <c r="L832" t="inlineStr">
        <is>
          <t>S1</t>
        </is>
      </c>
      <c r="M832" t="inlineStr">
        <is>
          <t>E1</t>
        </is>
      </c>
      <c r="N832" t="inlineStr">
        <is>
          <t>X1.1</t>
        </is>
      </c>
    </row>
    <row r="833">
      <c r="A833" t="n">
        <v>832</v>
      </c>
      <c r="B833" t="inlineStr">
        <is>
          <t>832</t>
        </is>
      </c>
      <c r="C833" t="inlineStr">
        <is>
          <t>1</t>
        </is>
      </c>
      <c r="D833" t="inlineStr">
        <is>
          <t>1</t>
        </is>
      </c>
      <c r="E833">
        <f>Q01+K1.B1-X9:15:4</f>
        <v/>
      </c>
      <c r="F833" t="inlineStr">
        <is>
          <t>Q01</t>
        </is>
      </c>
      <c r="G833" t="inlineStr">
        <is>
          <t>K1.B1</t>
        </is>
      </c>
      <c r="H833" t="inlineStr">
        <is>
          <t>X9</t>
        </is>
      </c>
      <c r="I833" t="inlineStr">
        <is>
          <t>15:4</t>
        </is>
      </c>
      <c r="J833">
        <f>Q01+K1.G1-N2:X0.+24V</f>
        <v/>
      </c>
      <c r="K833" t="inlineStr">
        <is>
          <t>Q01</t>
        </is>
      </c>
      <c r="L833" t="inlineStr">
        <is>
          <t>K1.G1</t>
        </is>
      </c>
      <c r="M833" t="inlineStr">
        <is>
          <t>N2</t>
        </is>
      </c>
      <c r="N833" t="inlineStr">
        <is>
          <t>X0.+24V</t>
        </is>
      </c>
    </row>
    <row r="834">
      <c r="A834" t="n">
        <v>833</v>
      </c>
      <c r="B834" t="inlineStr">
        <is>
          <t>833</t>
        </is>
      </c>
      <c r="C834" t="inlineStr">
        <is>
          <t>BN</t>
        </is>
      </c>
      <c r="D834" t="inlineStr">
        <is>
          <t>BN</t>
        </is>
      </c>
      <c r="E834">
        <f>A02+K1.B1-X21-X21.1M:19</f>
        <v/>
      </c>
      <c r="F834" t="inlineStr">
        <is>
          <t>A02</t>
        </is>
      </c>
      <c r="G834" t="inlineStr">
        <is>
          <t>K1.B1</t>
        </is>
      </c>
      <c r="H834" t="inlineStr">
        <is>
          <t>X21-X21.1M</t>
        </is>
      </c>
      <c r="I834" t="inlineStr">
        <is>
          <t>19</t>
        </is>
      </c>
      <c r="J834">
        <f>Q01+S1-E1:X1.2</f>
        <v/>
      </c>
      <c r="K834" t="inlineStr">
        <is>
          <t>Q01</t>
        </is>
      </c>
      <c r="L834" t="inlineStr">
        <is>
          <t>S1</t>
        </is>
      </c>
      <c r="M834" t="inlineStr">
        <is>
          <t>E1</t>
        </is>
      </c>
      <c r="N834" t="inlineStr">
        <is>
          <t>X1.2</t>
        </is>
      </c>
    </row>
    <row r="835">
      <c r="A835" t="n">
        <v>834</v>
      </c>
      <c r="B835" t="inlineStr">
        <is>
          <t>834</t>
        </is>
      </c>
      <c r="C835" t="inlineStr">
        <is>
          <t>2</t>
        </is>
      </c>
      <c r="D835" t="inlineStr">
        <is>
          <t>2</t>
        </is>
      </c>
      <c r="E835">
        <f>Q01+K1.B1-X9:16:5</f>
        <v/>
      </c>
      <c r="F835" t="inlineStr">
        <is>
          <t>Q01</t>
        </is>
      </c>
      <c r="G835" t="inlineStr">
        <is>
          <t>K1.B1</t>
        </is>
      </c>
      <c r="H835" t="inlineStr">
        <is>
          <t>X9</t>
        </is>
      </c>
      <c r="I835" t="inlineStr">
        <is>
          <t>16:5</t>
        </is>
      </c>
      <c r="J835">
        <f>Q01+K1.G1-N2:X0.GND</f>
        <v/>
      </c>
      <c r="K835" t="inlineStr">
        <is>
          <t>Q01</t>
        </is>
      </c>
      <c r="L835" t="inlineStr">
        <is>
          <t>K1.G1</t>
        </is>
      </c>
      <c r="M835" t="inlineStr">
        <is>
          <t>N2</t>
        </is>
      </c>
      <c r="N835" t="inlineStr">
        <is>
          <t>X0.GND</t>
        </is>
      </c>
    </row>
    <row r="836">
      <c r="A836" t="n">
        <v>835</v>
      </c>
      <c r="B836" t="inlineStr">
        <is>
          <t>835</t>
        </is>
      </c>
      <c r="C836" t="inlineStr">
        <is>
          <t>YE</t>
        </is>
      </c>
      <c r="D836" t="inlineStr">
        <is>
          <t>YE</t>
        </is>
      </c>
      <c r="E836">
        <f>A02+K1.B1-X21-X21.1M:20</f>
        <v/>
      </c>
      <c r="F836" t="inlineStr">
        <is>
          <t>A02</t>
        </is>
      </c>
      <c r="G836" t="inlineStr">
        <is>
          <t>K1.B1</t>
        </is>
      </c>
      <c r="H836" t="inlineStr">
        <is>
          <t>X21-X21.1M</t>
        </is>
      </c>
      <c r="I836" t="inlineStr">
        <is>
          <t>20</t>
        </is>
      </c>
      <c r="J836">
        <f>Q01+S1-E1:X1.3</f>
        <v/>
      </c>
      <c r="K836" t="inlineStr">
        <is>
          <t>Q01</t>
        </is>
      </c>
      <c r="L836" t="inlineStr">
        <is>
          <t>S1</t>
        </is>
      </c>
      <c r="M836" t="inlineStr">
        <is>
          <t>E1</t>
        </is>
      </c>
      <c r="N836" t="inlineStr">
        <is>
          <t>X1.3</t>
        </is>
      </c>
    </row>
    <row r="837">
      <c r="A837" t="n">
        <v>836</v>
      </c>
      <c r="B837" t="inlineStr">
        <is>
          <t>836</t>
        </is>
      </c>
      <c r="C837" t="inlineStr">
        <is>
          <t>GNYE</t>
        </is>
      </c>
      <c r="D837" t="inlineStr">
        <is>
          <t>GNYE</t>
        </is>
      </c>
      <c r="E837">
        <f>Q01+K1.B1-X9:PE:1</f>
        <v/>
      </c>
      <c r="F837" t="inlineStr">
        <is>
          <t>Q01</t>
        </is>
      </c>
      <c r="G837" t="inlineStr">
        <is>
          <t>K1.B1</t>
        </is>
      </c>
      <c r="H837" t="inlineStr">
        <is>
          <t>X9</t>
        </is>
      </c>
      <c r="I837" t="inlineStr">
        <is>
          <t>PE:1</t>
        </is>
      </c>
      <c r="J837">
        <f>Q01+K1.G1-N2:X0.PE</f>
        <v/>
      </c>
      <c r="K837" t="inlineStr">
        <is>
          <t>Q01</t>
        </is>
      </c>
      <c r="L837" t="inlineStr">
        <is>
          <t>K1.G1</t>
        </is>
      </c>
      <c r="M837" t="inlineStr">
        <is>
          <t>N2</t>
        </is>
      </c>
      <c r="N837" t="inlineStr">
        <is>
          <t>X0.PE</t>
        </is>
      </c>
    </row>
    <row r="838">
      <c r="A838" t="n">
        <v>837</v>
      </c>
      <c r="B838" t="inlineStr">
        <is>
          <t>837</t>
        </is>
      </c>
      <c r="C838" t="inlineStr">
        <is>
          <t>GN</t>
        </is>
      </c>
      <c r="D838" t="inlineStr">
        <is>
          <t>GN</t>
        </is>
      </c>
      <c r="E838">
        <f>A02+K1.B1-X21-X21.1M:21</f>
        <v/>
      </c>
      <c r="F838" t="inlineStr">
        <is>
          <t>A02</t>
        </is>
      </c>
      <c r="G838" t="inlineStr">
        <is>
          <t>K1.B1</t>
        </is>
      </c>
      <c r="H838" t="inlineStr">
        <is>
          <t>X21-X21.1M</t>
        </is>
      </c>
      <c r="I838" t="inlineStr">
        <is>
          <t>21</t>
        </is>
      </c>
      <c r="J838">
        <f>Q01+S1-E1:X1.4</f>
        <v/>
      </c>
      <c r="K838" t="inlineStr">
        <is>
          <t>Q01</t>
        </is>
      </c>
      <c r="L838" t="inlineStr">
        <is>
          <t>S1</t>
        </is>
      </c>
      <c r="M838" t="inlineStr">
        <is>
          <t>E1</t>
        </is>
      </c>
      <c r="N838" t="inlineStr">
        <is>
          <t>X1.4</t>
        </is>
      </c>
    </row>
    <row r="839">
      <c r="A839" t="n">
        <v>838</v>
      </c>
      <c r="B839" t="inlineStr">
        <is>
          <t>838</t>
        </is>
      </c>
      <c r="C839" t="inlineStr">
        <is>
          <t>Schirm</t>
        </is>
      </c>
      <c r="D839" t="inlineStr">
        <is>
          <t>Schirm</t>
        </is>
      </c>
      <c r="E839" t="inlineStr">
        <is>
          <t>nan</t>
        </is>
      </c>
      <c r="F839" t="inlineStr"/>
      <c r="G839" t="inlineStr"/>
      <c r="H839" t="inlineStr"/>
      <c r="I839" t="inlineStr"/>
      <c r="J839" t="inlineStr">
        <is>
          <t>nan</t>
        </is>
      </c>
      <c r="K839" t="inlineStr"/>
      <c r="L839" t="inlineStr"/>
      <c r="M839" t="inlineStr"/>
      <c r="N839" t="inlineStr"/>
    </row>
    <row r="840">
      <c r="A840" t="n">
        <v>839</v>
      </c>
      <c r="B840" t="inlineStr">
        <is>
          <t>839</t>
        </is>
      </c>
      <c r="C840" t="inlineStr">
        <is>
          <t>WH</t>
        </is>
      </c>
      <c r="D840" t="inlineStr">
        <is>
          <t>WH</t>
        </is>
      </c>
      <c r="E840">
        <f>Q01+K1.G1-N2:X3A.1</f>
        <v/>
      </c>
      <c r="F840" t="inlineStr">
        <is>
          <t>Q01</t>
        </is>
      </c>
      <c r="G840" t="inlineStr">
        <is>
          <t>K1.G1</t>
        </is>
      </c>
      <c r="H840" t="inlineStr">
        <is>
          <t>N2</t>
        </is>
      </c>
      <c r="I840" t="inlineStr">
        <is>
          <t>X3A.1</t>
        </is>
      </c>
      <c r="J840">
        <f>A02+K1.B1-X21-X21.1F:18</f>
        <v/>
      </c>
      <c r="K840" t="inlineStr">
        <is>
          <t>A02</t>
        </is>
      </c>
      <c r="L840" t="inlineStr">
        <is>
          <t>K1.B1</t>
        </is>
      </c>
      <c r="M840" t="inlineStr">
        <is>
          <t>X21-X21.1F</t>
        </is>
      </c>
      <c r="N840" t="inlineStr">
        <is>
          <t>18</t>
        </is>
      </c>
    </row>
    <row r="841">
      <c r="A841" t="n">
        <v>840</v>
      </c>
      <c r="B841" t="inlineStr">
        <is>
          <t>840</t>
        </is>
      </c>
      <c r="C841" t="inlineStr">
        <is>
          <t>BN</t>
        </is>
      </c>
      <c r="D841" t="inlineStr">
        <is>
          <t>BN</t>
        </is>
      </c>
      <c r="E841">
        <f>Q01+K1.G1-N2:X3A.2</f>
        <v/>
      </c>
      <c r="F841" t="inlineStr">
        <is>
          <t>Q01</t>
        </is>
      </c>
      <c r="G841" t="inlineStr">
        <is>
          <t>K1.G1</t>
        </is>
      </c>
      <c r="H841" t="inlineStr">
        <is>
          <t>N2</t>
        </is>
      </c>
      <c r="I841" t="inlineStr">
        <is>
          <t>X3A.2</t>
        </is>
      </c>
      <c r="J841">
        <f>A02+K1.B1-X21-X21.1F:19</f>
        <v/>
      </c>
      <c r="K841" t="inlineStr">
        <is>
          <t>A02</t>
        </is>
      </c>
      <c r="L841" t="inlineStr">
        <is>
          <t>K1.B1</t>
        </is>
      </c>
      <c r="M841" t="inlineStr">
        <is>
          <t>X21-X21.1F</t>
        </is>
      </c>
      <c r="N841" t="inlineStr">
        <is>
          <t>19</t>
        </is>
      </c>
    </row>
    <row r="842">
      <c r="A842" t="n">
        <v>841</v>
      </c>
      <c r="B842" t="inlineStr">
        <is>
          <t>841</t>
        </is>
      </c>
      <c r="C842" t="inlineStr">
        <is>
          <t>YE</t>
        </is>
      </c>
      <c r="D842" t="inlineStr">
        <is>
          <t>YE</t>
        </is>
      </c>
      <c r="E842">
        <f>Q01+K1.G1-N2:X3B.2</f>
        <v/>
      </c>
      <c r="F842" t="inlineStr">
        <is>
          <t>Q01</t>
        </is>
      </c>
      <c r="G842" t="inlineStr">
        <is>
          <t>K1.G1</t>
        </is>
      </c>
      <c r="H842" t="inlineStr">
        <is>
          <t>N2</t>
        </is>
      </c>
      <c r="I842" t="inlineStr">
        <is>
          <t>X3B.2</t>
        </is>
      </c>
      <c r="J842">
        <f>A02+K1.B1-X21-X21.1F:20</f>
        <v/>
      </c>
      <c r="K842" t="inlineStr">
        <is>
          <t>A02</t>
        </is>
      </c>
      <c r="L842" t="inlineStr">
        <is>
          <t>K1.B1</t>
        </is>
      </c>
      <c r="M842" t="inlineStr">
        <is>
          <t>X21-X21.1F</t>
        </is>
      </c>
      <c r="N842" t="inlineStr">
        <is>
          <t>20</t>
        </is>
      </c>
    </row>
    <row r="843">
      <c r="A843" t="n">
        <v>842</v>
      </c>
      <c r="B843" t="inlineStr">
        <is>
          <t>842</t>
        </is>
      </c>
      <c r="C843" t="inlineStr">
        <is>
          <t>GN</t>
        </is>
      </c>
      <c r="D843" t="inlineStr">
        <is>
          <t>GN</t>
        </is>
      </c>
      <c r="E843">
        <f>Q01+K1.G1-N2:X3B.1</f>
        <v/>
      </c>
      <c r="F843" t="inlineStr">
        <is>
          <t>Q01</t>
        </is>
      </c>
      <c r="G843" t="inlineStr">
        <is>
          <t>K1.G1</t>
        </is>
      </c>
      <c r="H843" t="inlineStr">
        <is>
          <t>N2</t>
        </is>
      </c>
      <c r="I843" t="inlineStr">
        <is>
          <t>X3B.1</t>
        </is>
      </c>
      <c r="J843">
        <f>A02+K1.B1-X21-X21.1F:21</f>
        <v/>
      </c>
      <c r="K843" t="inlineStr">
        <is>
          <t>A02</t>
        </is>
      </c>
      <c r="L843" t="inlineStr">
        <is>
          <t>K1.B1</t>
        </is>
      </c>
      <c r="M843" t="inlineStr">
        <is>
          <t>X21-X21.1F</t>
        </is>
      </c>
      <c r="N843" t="inlineStr">
        <is>
          <t>21</t>
        </is>
      </c>
    </row>
    <row r="844">
      <c r="A844" t="n">
        <v>843</v>
      </c>
      <c r="B844" t="inlineStr">
        <is>
          <t>843</t>
        </is>
      </c>
      <c r="C844" t="inlineStr">
        <is>
          <t>WH</t>
        </is>
      </c>
      <c r="D844" t="inlineStr">
        <is>
          <t>WH</t>
        </is>
      </c>
      <c r="E844">
        <f>Q01+K1.B1-A5:1</f>
        <v/>
      </c>
      <c r="F844" t="inlineStr">
        <is>
          <t>Q01</t>
        </is>
      </c>
      <c r="G844" t="inlineStr">
        <is>
          <t>K1.B1</t>
        </is>
      </c>
      <c r="H844" t="inlineStr">
        <is>
          <t>A5</t>
        </is>
      </c>
      <c r="I844" t="inlineStr">
        <is>
          <t>1</t>
        </is>
      </c>
      <c r="J844">
        <f>Q01+K1.G1-N2:X1.1</f>
        <v/>
      </c>
      <c r="K844" t="inlineStr">
        <is>
          <t>Q01</t>
        </is>
      </c>
      <c r="L844" t="inlineStr">
        <is>
          <t>K1.G1</t>
        </is>
      </c>
      <c r="M844" t="inlineStr">
        <is>
          <t>N2</t>
        </is>
      </c>
      <c r="N844" t="inlineStr">
        <is>
          <t>X1.1</t>
        </is>
      </c>
    </row>
    <row r="845">
      <c r="A845" t="n">
        <v>844</v>
      </c>
      <c r="B845" t="inlineStr">
        <is>
          <t>844</t>
        </is>
      </c>
      <c r="C845" t="inlineStr">
        <is>
          <t>BN</t>
        </is>
      </c>
      <c r="D845" t="inlineStr">
        <is>
          <t>BN</t>
        </is>
      </c>
      <c r="E845">
        <f>Q01+K1.B1-A5:3</f>
        <v/>
      </c>
      <c r="F845" t="inlineStr">
        <is>
          <t>Q01</t>
        </is>
      </c>
      <c r="G845" t="inlineStr">
        <is>
          <t>K1.B1</t>
        </is>
      </c>
      <c r="H845" t="inlineStr">
        <is>
          <t>A5</t>
        </is>
      </c>
      <c r="I845" t="inlineStr">
        <is>
          <t>3</t>
        </is>
      </c>
      <c r="J845">
        <f>Q01+K1.G1-N2:X1.2</f>
        <v/>
      </c>
      <c r="K845" t="inlineStr">
        <is>
          <t>Q01</t>
        </is>
      </c>
      <c r="L845" t="inlineStr">
        <is>
          <t>K1.G1</t>
        </is>
      </c>
      <c r="M845" t="inlineStr">
        <is>
          <t>N2</t>
        </is>
      </c>
      <c r="N845" t="inlineStr">
        <is>
          <t>X1.2</t>
        </is>
      </c>
    </row>
    <row r="846">
      <c r="A846" t="n">
        <v>845</v>
      </c>
      <c r="B846" t="inlineStr">
        <is>
          <t>845</t>
        </is>
      </c>
      <c r="C846" t="inlineStr">
        <is>
          <t>GN</t>
        </is>
      </c>
      <c r="D846" t="inlineStr">
        <is>
          <t>GN</t>
        </is>
      </c>
      <c r="E846">
        <f>Q01+K1.B1-A5:5</f>
        <v/>
      </c>
      <c r="F846" t="inlineStr">
        <is>
          <t>Q01</t>
        </is>
      </c>
      <c r="G846" t="inlineStr">
        <is>
          <t>K1.B1</t>
        </is>
      </c>
      <c r="H846" t="inlineStr">
        <is>
          <t>A5</t>
        </is>
      </c>
      <c r="I846" t="inlineStr">
        <is>
          <t>5</t>
        </is>
      </c>
      <c r="J846">
        <f>Q01+K1.G1-N2:X1.3</f>
        <v/>
      </c>
      <c r="K846" t="inlineStr">
        <is>
          <t>Q01</t>
        </is>
      </c>
      <c r="L846" t="inlineStr">
        <is>
          <t>K1.G1</t>
        </is>
      </c>
      <c r="M846" t="inlineStr">
        <is>
          <t>N2</t>
        </is>
      </c>
      <c r="N846" t="inlineStr">
        <is>
          <t>X1.3</t>
        </is>
      </c>
    </row>
    <row r="847">
      <c r="A847" t="n">
        <v>846</v>
      </c>
      <c r="B847" t="inlineStr">
        <is>
          <t>846</t>
        </is>
      </c>
      <c r="C847" t="inlineStr">
        <is>
          <t>YE</t>
        </is>
      </c>
      <c r="D847" t="inlineStr">
        <is>
          <t>YE</t>
        </is>
      </c>
      <c r="E847">
        <f>Q01+K1.B1-A5:7</f>
        <v/>
      </c>
      <c r="F847" t="inlineStr">
        <is>
          <t>Q01</t>
        </is>
      </c>
      <c r="G847" t="inlineStr">
        <is>
          <t>K1.B1</t>
        </is>
      </c>
      <c r="H847" t="inlineStr">
        <is>
          <t>A5</t>
        </is>
      </c>
      <c r="I847" t="inlineStr">
        <is>
          <t>7</t>
        </is>
      </c>
      <c r="J847">
        <f>Q01+K1.G1-N2:X1.4</f>
        <v/>
      </c>
      <c r="K847" t="inlineStr">
        <is>
          <t>Q01</t>
        </is>
      </c>
      <c r="L847" t="inlineStr">
        <is>
          <t>K1.G1</t>
        </is>
      </c>
      <c r="M847" t="inlineStr">
        <is>
          <t>N2</t>
        </is>
      </c>
      <c r="N847" t="inlineStr">
        <is>
          <t>X1.4</t>
        </is>
      </c>
    </row>
    <row r="848">
      <c r="A848" t="n">
        <v>847</v>
      </c>
      <c r="B848" t="inlineStr">
        <is>
          <t>847</t>
        </is>
      </c>
      <c r="C848" t="inlineStr">
        <is>
          <t>Schirm</t>
        </is>
      </c>
      <c r="D848" t="inlineStr">
        <is>
          <t>Schirm</t>
        </is>
      </c>
      <c r="E848">
        <f>A02+K1.B1-W11:SE</f>
        <v/>
      </c>
      <c r="F848" t="inlineStr">
        <is>
          <t>A02</t>
        </is>
      </c>
      <c r="G848" t="inlineStr">
        <is>
          <t>K1.B1</t>
        </is>
      </c>
      <c r="H848" t="inlineStr">
        <is>
          <t>W11</t>
        </is>
      </c>
      <c r="I848" t="inlineStr">
        <is>
          <t>SE</t>
        </is>
      </c>
      <c r="J848">
        <f>Q01+K1.G1-N2:X1.CASE</f>
        <v/>
      </c>
      <c r="K848" t="inlineStr">
        <is>
          <t>Q01</t>
        </is>
      </c>
      <c r="L848" t="inlineStr">
        <is>
          <t>K1.G1</t>
        </is>
      </c>
      <c r="M848" t="inlineStr">
        <is>
          <t>N2</t>
        </is>
      </c>
      <c r="N848" t="inlineStr">
        <is>
          <t>X1.CASE</t>
        </is>
      </c>
    </row>
    <row r="849">
      <c r="A849" t="n">
        <v>848</v>
      </c>
      <c r="B849" t="inlineStr">
        <is>
          <t>848</t>
        </is>
      </c>
      <c r="C849" t="inlineStr">
        <is>
          <t>WH</t>
        </is>
      </c>
      <c r="D849" t="inlineStr">
        <is>
          <t>WH</t>
        </is>
      </c>
      <c r="E849">
        <f>Q01+K1.B1-X9:17:4</f>
        <v/>
      </c>
      <c r="F849" t="inlineStr">
        <is>
          <t>Q01</t>
        </is>
      </c>
      <c r="G849" t="inlineStr">
        <is>
          <t>K1.B1</t>
        </is>
      </c>
      <c r="H849" t="inlineStr">
        <is>
          <t>X9</t>
        </is>
      </c>
      <c r="I849" t="inlineStr">
        <is>
          <t>17:4</t>
        </is>
      </c>
      <c r="J849">
        <f>Q01+K1.G1-N2:X2.E+</f>
        <v/>
      </c>
      <c r="K849" t="inlineStr">
        <is>
          <t>Q01</t>
        </is>
      </c>
      <c r="L849" t="inlineStr">
        <is>
          <t>K1.G1</t>
        </is>
      </c>
      <c r="M849" t="inlineStr">
        <is>
          <t>N2</t>
        </is>
      </c>
      <c r="N849" t="inlineStr">
        <is>
          <t>X2.E+</t>
        </is>
      </c>
    </row>
    <row r="850">
      <c r="A850" t="n">
        <v>849</v>
      </c>
      <c r="B850" t="inlineStr">
        <is>
          <t>849</t>
        </is>
      </c>
      <c r="C850" t="inlineStr">
        <is>
          <t>BU</t>
        </is>
      </c>
      <c r="D850" t="inlineStr">
        <is>
          <t>BU</t>
        </is>
      </c>
      <c r="E850">
        <f>Q01+K1.B1-A4:12</f>
        <v/>
      </c>
      <c r="F850" t="inlineStr">
        <is>
          <t>Q01</t>
        </is>
      </c>
      <c r="G850" t="inlineStr">
        <is>
          <t>K1.B1</t>
        </is>
      </c>
      <c r="H850" t="inlineStr">
        <is>
          <t>A4</t>
        </is>
      </c>
      <c r="I850" t="inlineStr">
        <is>
          <t>12</t>
        </is>
      </c>
      <c r="J850">
        <f>Q01+K1.B1-X9:17:3</f>
        <v/>
      </c>
      <c r="K850" t="inlineStr">
        <is>
          <t>Q01</t>
        </is>
      </c>
      <c r="L850" t="inlineStr">
        <is>
          <t>K1.B1</t>
        </is>
      </c>
      <c r="M850" t="inlineStr">
        <is>
          <t>X9</t>
        </is>
      </c>
      <c r="N850" t="inlineStr">
        <is>
          <t>17:3</t>
        </is>
      </c>
    </row>
    <row r="851">
      <c r="A851" t="n">
        <v>850</v>
      </c>
      <c r="B851" t="inlineStr">
        <is>
          <t>850</t>
        </is>
      </c>
      <c r="C851" t="inlineStr">
        <is>
          <t>BN</t>
        </is>
      </c>
      <c r="D851" t="inlineStr">
        <is>
          <t>BN</t>
        </is>
      </c>
      <c r="E851">
        <f>Q01+K1.B1-X9:18:5</f>
        <v/>
      </c>
      <c r="F851" t="inlineStr">
        <is>
          <t>Q01</t>
        </is>
      </c>
      <c r="G851" t="inlineStr">
        <is>
          <t>K1.B1</t>
        </is>
      </c>
      <c r="H851" t="inlineStr">
        <is>
          <t>X9</t>
        </is>
      </c>
      <c r="I851" t="inlineStr">
        <is>
          <t>18:5</t>
        </is>
      </c>
      <c r="J851">
        <f>Q01+K1.G1-N2:X2.E-</f>
        <v/>
      </c>
      <c r="K851" t="inlineStr">
        <is>
          <t>Q01</t>
        </is>
      </c>
      <c r="L851" t="inlineStr">
        <is>
          <t>K1.G1</t>
        </is>
      </c>
      <c r="M851" t="inlineStr">
        <is>
          <t>N2</t>
        </is>
      </c>
      <c r="N851" t="inlineStr">
        <is>
          <t>X2.E-</t>
        </is>
      </c>
    </row>
    <row r="852">
      <c r="A852" t="n">
        <v>851</v>
      </c>
      <c r="B852" t="inlineStr">
        <is>
          <t>851</t>
        </is>
      </c>
      <c r="C852" t="inlineStr">
        <is>
          <t>BU</t>
        </is>
      </c>
      <c r="D852" t="inlineStr">
        <is>
          <t>BU</t>
        </is>
      </c>
      <c r="E852">
        <f>Q01+K1.B1-W5(-P2):P2:2</f>
        <v/>
      </c>
      <c r="F852" t="inlineStr">
        <is>
          <t>Q01</t>
        </is>
      </c>
      <c r="G852" t="inlineStr">
        <is>
          <t>K1.B1</t>
        </is>
      </c>
      <c r="H852" t="inlineStr">
        <is>
          <t>W5(-P2)</t>
        </is>
      </c>
      <c r="I852" t="inlineStr">
        <is>
          <t>P2:2</t>
        </is>
      </c>
      <c r="J852">
        <f>Q01+K1.B1-X9:18:2</f>
        <v/>
      </c>
      <c r="K852" t="inlineStr">
        <is>
          <t>Q01</t>
        </is>
      </c>
      <c r="L852" t="inlineStr">
        <is>
          <t>K1.B1</t>
        </is>
      </c>
      <c r="M852" t="inlineStr">
        <is>
          <t>X9</t>
        </is>
      </c>
      <c r="N852" t="inlineStr">
        <is>
          <t>18:2</t>
        </is>
      </c>
    </row>
    <row r="853">
      <c r="A853" t="n">
        <v>852</v>
      </c>
      <c r="B853" t="inlineStr">
        <is>
          <t>852</t>
        </is>
      </c>
      <c r="C853" t="inlineStr">
        <is>
          <t>GN</t>
        </is>
      </c>
      <c r="D853" t="inlineStr">
        <is>
          <t>GN</t>
        </is>
      </c>
      <c r="E853">
        <f>Q01+K1.B1-X9:19:4</f>
        <v/>
      </c>
      <c r="F853" t="inlineStr">
        <is>
          <t>Q01</t>
        </is>
      </c>
      <c r="G853" t="inlineStr">
        <is>
          <t>K1.B1</t>
        </is>
      </c>
      <c r="H853" t="inlineStr">
        <is>
          <t>X9</t>
        </is>
      </c>
      <c r="I853" t="inlineStr">
        <is>
          <t>19:4</t>
        </is>
      </c>
      <c r="J853">
        <f>Q01+K1.G1-N2:X2.NO</f>
        <v/>
      </c>
      <c r="K853" t="inlineStr">
        <is>
          <t>Q01</t>
        </is>
      </c>
      <c r="L853" t="inlineStr">
        <is>
          <t>K1.G1</t>
        </is>
      </c>
      <c r="M853" t="inlineStr">
        <is>
          <t>N2</t>
        </is>
      </c>
      <c r="N853" t="inlineStr">
        <is>
          <t>X2.NO</t>
        </is>
      </c>
    </row>
    <row r="854">
      <c r="A854" t="n">
        <v>853</v>
      </c>
      <c r="B854" t="inlineStr">
        <is>
          <t>853</t>
        </is>
      </c>
      <c r="C854" t="inlineStr">
        <is>
          <t>BU</t>
        </is>
      </c>
      <c r="D854" t="inlineStr">
        <is>
          <t>BU</t>
        </is>
      </c>
      <c r="E854">
        <f>Q01+K1.B1-A4:5</f>
        <v/>
      </c>
      <c r="F854" t="inlineStr">
        <is>
          <t>Q01</t>
        </is>
      </c>
      <c r="G854" t="inlineStr">
        <is>
          <t>K1.B1</t>
        </is>
      </c>
      <c r="H854" t="inlineStr">
        <is>
          <t>A4</t>
        </is>
      </c>
      <c r="I854" t="inlineStr">
        <is>
          <t>5</t>
        </is>
      </c>
      <c r="J854">
        <f>Q01+K1.B1-X9:19:3</f>
        <v/>
      </c>
      <c r="K854" t="inlineStr">
        <is>
          <t>Q01</t>
        </is>
      </c>
      <c r="L854" t="inlineStr">
        <is>
          <t>K1.B1</t>
        </is>
      </c>
      <c r="M854" t="inlineStr">
        <is>
          <t>X9</t>
        </is>
      </c>
      <c r="N854" t="inlineStr">
        <is>
          <t>19:3</t>
        </is>
      </c>
    </row>
    <row r="855">
      <c r="A855" t="n">
        <v>854</v>
      </c>
      <c r="B855" t="inlineStr">
        <is>
          <t>854</t>
        </is>
      </c>
      <c r="C855" t="inlineStr">
        <is>
          <t>YE</t>
        </is>
      </c>
      <c r="D855" t="inlineStr">
        <is>
          <t>YE</t>
        </is>
      </c>
      <c r="E855">
        <f>Q01+K1.B1-X9:20:5</f>
        <v/>
      </c>
      <c r="F855" t="inlineStr">
        <is>
          <t>Q01</t>
        </is>
      </c>
      <c r="G855" t="inlineStr">
        <is>
          <t>K1.B1</t>
        </is>
      </c>
      <c r="H855" t="inlineStr">
        <is>
          <t>X9</t>
        </is>
      </c>
      <c r="I855" t="inlineStr">
        <is>
          <t>20:5</t>
        </is>
      </c>
      <c r="J855">
        <f>Q01+K1.G1-N2:X2.COM</f>
        <v/>
      </c>
      <c r="K855" t="inlineStr">
        <is>
          <t>Q01</t>
        </is>
      </c>
      <c r="L855" t="inlineStr">
        <is>
          <t>K1.G1</t>
        </is>
      </c>
      <c r="M855" t="inlineStr">
        <is>
          <t>N2</t>
        </is>
      </c>
      <c r="N855" t="inlineStr">
        <is>
          <t>X2.COM</t>
        </is>
      </c>
    </row>
    <row r="856">
      <c r="A856" t="n">
        <v>855</v>
      </c>
      <c r="B856" t="inlineStr">
        <is>
          <t>855</t>
        </is>
      </c>
      <c r="C856" t="inlineStr">
        <is>
          <t>BU</t>
        </is>
      </c>
      <c r="D856" t="inlineStr">
        <is>
          <t>BU</t>
        </is>
      </c>
      <c r="E856">
        <f>Q01+K1.B1-W5(-P1):P1:1</f>
        <v/>
      </c>
      <c r="F856" t="inlineStr">
        <is>
          <t>Q01</t>
        </is>
      </c>
      <c r="G856" t="inlineStr">
        <is>
          <t>K1.B1</t>
        </is>
      </c>
      <c r="H856" t="inlineStr">
        <is>
          <t>W5(-P1)</t>
        </is>
      </c>
      <c r="I856" t="inlineStr">
        <is>
          <t>P1:1</t>
        </is>
      </c>
      <c r="J856">
        <f>Q01+K1.B1-X9:20:2</f>
        <v/>
      </c>
      <c r="K856" t="inlineStr">
        <is>
          <t>Q01</t>
        </is>
      </c>
      <c r="L856" t="inlineStr">
        <is>
          <t>K1.B1</t>
        </is>
      </c>
      <c r="M856" t="inlineStr">
        <is>
          <t>X9</t>
        </is>
      </c>
      <c r="N856" t="inlineStr">
        <is>
          <t>20:2</t>
        </is>
      </c>
    </row>
    <row r="857">
      <c r="A857" t="n">
        <v>856</v>
      </c>
      <c r="B857" t="inlineStr">
        <is>
          <t>856</t>
        </is>
      </c>
      <c r="C857" t="inlineStr">
        <is>
          <t>Schirm</t>
        </is>
      </c>
      <c r="D857" t="inlineStr">
        <is>
          <t>Schirm</t>
        </is>
      </c>
      <c r="E857">
        <f>Q01+K1-W324:Schirm</f>
        <v/>
      </c>
      <c r="F857" t="inlineStr">
        <is>
          <t>Q01</t>
        </is>
      </c>
      <c r="G857" t="inlineStr">
        <is>
          <t>K1</t>
        </is>
      </c>
      <c r="H857" t="inlineStr">
        <is>
          <t>W324</t>
        </is>
      </c>
      <c r="I857" t="inlineStr">
        <is>
          <t>Schirm</t>
        </is>
      </c>
      <c r="J857">
        <f>A02+K1.B1-W9:SE</f>
        <v/>
      </c>
      <c r="K857" t="inlineStr">
        <is>
          <t>A02</t>
        </is>
      </c>
      <c r="L857" t="inlineStr">
        <is>
          <t>K1.B1</t>
        </is>
      </c>
      <c r="M857" t="inlineStr">
        <is>
          <t>W9</t>
        </is>
      </c>
      <c r="N857" t="inlineStr">
        <is>
          <t>SE</t>
        </is>
      </c>
    </row>
    <row r="858">
      <c r="A858" t="n">
        <v>857</v>
      </c>
      <c r="B858" t="inlineStr">
        <is>
          <t>857</t>
        </is>
      </c>
      <c r="C858" t="inlineStr">
        <is>
          <t>BU</t>
        </is>
      </c>
      <c r="D858" t="inlineStr">
        <is>
          <t>BU</t>
        </is>
      </c>
      <c r="E858">
        <f>Q01+K1.B1-A13:1</f>
        <v/>
      </c>
      <c r="F858" t="inlineStr">
        <is>
          <t>Q01</t>
        </is>
      </c>
      <c r="G858" t="inlineStr">
        <is>
          <t>K1.B1</t>
        </is>
      </c>
      <c r="H858" t="inlineStr">
        <is>
          <t>A13</t>
        </is>
      </c>
      <c r="I858" t="inlineStr">
        <is>
          <t>1</t>
        </is>
      </c>
      <c r="J858">
        <f>Q01+K1.B1-X9:21:4</f>
        <v/>
      </c>
      <c r="K858" t="inlineStr">
        <is>
          <t>Q01</t>
        </is>
      </c>
      <c r="L858" t="inlineStr">
        <is>
          <t>K1.B1</t>
        </is>
      </c>
      <c r="M858" t="inlineStr">
        <is>
          <t>X9</t>
        </is>
      </c>
      <c r="N858" t="inlineStr">
        <is>
          <t>21:4</t>
        </is>
      </c>
    </row>
    <row r="859">
      <c r="A859" t="n">
        <v>858</v>
      </c>
      <c r="B859" t="inlineStr">
        <is>
          <t>858</t>
        </is>
      </c>
      <c r="C859" t="inlineStr">
        <is>
          <t>WH</t>
        </is>
      </c>
      <c r="D859" t="inlineStr">
        <is>
          <t>WH</t>
        </is>
      </c>
      <c r="E859">
        <f>Q01+K1.G2-X1:2</f>
        <v/>
      </c>
      <c r="F859" t="inlineStr">
        <is>
          <t>Q01</t>
        </is>
      </c>
      <c r="G859" t="inlineStr">
        <is>
          <t>K1.G2</t>
        </is>
      </c>
      <c r="H859" t="inlineStr">
        <is>
          <t>X1</t>
        </is>
      </c>
      <c r="I859" t="inlineStr">
        <is>
          <t>2</t>
        </is>
      </c>
      <c r="J859">
        <f>Q01+K1.B1-X9:21:3</f>
        <v/>
      </c>
      <c r="K859" t="inlineStr">
        <is>
          <t>Q01</t>
        </is>
      </c>
      <c r="L859" t="inlineStr">
        <is>
          <t>K1.B1</t>
        </is>
      </c>
      <c r="M859" t="inlineStr">
        <is>
          <t>X9</t>
        </is>
      </c>
      <c r="N859" t="inlineStr">
        <is>
          <t>21:3</t>
        </is>
      </c>
    </row>
    <row r="860">
      <c r="A860" t="n">
        <v>859</v>
      </c>
      <c r="B860" t="inlineStr">
        <is>
          <t>859</t>
        </is>
      </c>
      <c r="C860" t="inlineStr">
        <is>
          <t>BU</t>
        </is>
      </c>
      <c r="D860" t="inlineStr">
        <is>
          <t>BU</t>
        </is>
      </c>
      <c r="E860">
        <f>Q01+K1.B1-A13:4</f>
        <v/>
      </c>
      <c r="F860" t="inlineStr">
        <is>
          <t>Q01</t>
        </is>
      </c>
      <c r="G860" t="inlineStr">
        <is>
          <t>K1.B1</t>
        </is>
      </c>
      <c r="H860" t="inlineStr">
        <is>
          <t>A13</t>
        </is>
      </c>
      <c r="I860" t="inlineStr">
        <is>
          <t>4</t>
        </is>
      </c>
      <c r="J860">
        <f>Q01+K1.B1-X9:22:5</f>
        <v/>
      </c>
      <c r="K860" t="inlineStr">
        <is>
          <t>Q01</t>
        </is>
      </c>
      <c r="L860" t="inlineStr">
        <is>
          <t>K1.B1</t>
        </is>
      </c>
      <c r="M860" t="inlineStr">
        <is>
          <t>X9</t>
        </is>
      </c>
      <c r="N860" t="inlineStr">
        <is>
          <t>22:5</t>
        </is>
      </c>
    </row>
    <row r="861">
      <c r="A861" t="n">
        <v>860</v>
      </c>
      <c r="B861" t="inlineStr">
        <is>
          <t>860</t>
        </is>
      </c>
      <c r="C861" t="inlineStr">
        <is>
          <t>BN</t>
        </is>
      </c>
      <c r="D861" t="inlineStr">
        <is>
          <t>BN</t>
        </is>
      </c>
      <c r="E861">
        <f>Q01+K1.G2-X1:3</f>
        <v/>
      </c>
      <c r="F861" t="inlineStr">
        <is>
          <t>Q01</t>
        </is>
      </c>
      <c r="G861" t="inlineStr">
        <is>
          <t>K1.G2</t>
        </is>
      </c>
      <c r="H861" t="inlineStr">
        <is>
          <t>X1</t>
        </is>
      </c>
      <c r="I861" t="inlineStr">
        <is>
          <t>3</t>
        </is>
      </c>
      <c r="J861">
        <f>Q01+K1.B1-X9:22:2</f>
        <v/>
      </c>
      <c r="K861" t="inlineStr">
        <is>
          <t>Q01</t>
        </is>
      </c>
      <c r="L861" t="inlineStr">
        <is>
          <t>K1.B1</t>
        </is>
      </c>
      <c r="M861" t="inlineStr">
        <is>
          <t>X9</t>
        </is>
      </c>
      <c r="N861" t="inlineStr">
        <is>
          <t>22:2</t>
        </is>
      </c>
    </row>
    <row r="862">
      <c r="A862" t="n">
        <v>861</v>
      </c>
      <c r="B862" t="inlineStr">
        <is>
          <t>861</t>
        </is>
      </c>
      <c r="C862" t="inlineStr">
        <is>
          <t>BU</t>
        </is>
      </c>
      <c r="D862" t="inlineStr">
        <is>
          <t>BU</t>
        </is>
      </c>
      <c r="E862">
        <f>Q01+K1.B1-A13:5</f>
        <v/>
      </c>
      <c r="F862" t="inlineStr">
        <is>
          <t>Q01</t>
        </is>
      </c>
      <c r="G862" t="inlineStr">
        <is>
          <t>K1.B1</t>
        </is>
      </c>
      <c r="H862" t="inlineStr">
        <is>
          <t>A13</t>
        </is>
      </c>
      <c r="I862" t="inlineStr">
        <is>
          <t>5</t>
        </is>
      </c>
      <c r="J862">
        <f>Q01+K1.B1-X9:23:4</f>
        <v/>
      </c>
      <c r="K862" t="inlineStr">
        <is>
          <t>Q01</t>
        </is>
      </c>
      <c r="L862" t="inlineStr">
        <is>
          <t>K1.B1</t>
        </is>
      </c>
      <c r="M862" t="inlineStr">
        <is>
          <t>X9</t>
        </is>
      </c>
      <c r="N862" t="inlineStr">
        <is>
          <t>23:4</t>
        </is>
      </c>
    </row>
    <row r="863">
      <c r="A863" t="n">
        <v>862</v>
      </c>
      <c r="B863" t="inlineStr">
        <is>
          <t>862</t>
        </is>
      </c>
      <c r="C863" t="inlineStr">
        <is>
          <t>GN</t>
        </is>
      </c>
      <c r="D863" t="inlineStr">
        <is>
          <t>GN</t>
        </is>
      </c>
      <c r="E863">
        <f>Q01+K1.G2-X1:4</f>
        <v/>
      </c>
      <c r="F863" t="inlineStr">
        <is>
          <t>Q01</t>
        </is>
      </c>
      <c r="G863" t="inlineStr">
        <is>
          <t>K1.G2</t>
        </is>
      </c>
      <c r="H863" t="inlineStr">
        <is>
          <t>X1</t>
        </is>
      </c>
      <c r="I863" t="inlineStr">
        <is>
          <t>4</t>
        </is>
      </c>
      <c r="J863">
        <f>Q01+K1.B1-X9:23:3</f>
        <v/>
      </c>
      <c r="K863" t="inlineStr">
        <is>
          <t>Q01</t>
        </is>
      </c>
      <c r="L863" t="inlineStr">
        <is>
          <t>K1.B1</t>
        </is>
      </c>
      <c r="M863" t="inlineStr">
        <is>
          <t>X9</t>
        </is>
      </c>
      <c r="N863" t="inlineStr">
        <is>
          <t>23:3</t>
        </is>
      </c>
    </row>
    <row r="864">
      <c r="A864" t="n">
        <v>863</v>
      </c>
      <c r="B864" t="inlineStr">
        <is>
          <t>863</t>
        </is>
      </c>
      <c r="C864" t="inlineStr">
        <is>
          <t>BU</t>
        </is>
      </c>
      <c r="D864" t="inlineStr">
        <is>
          <t>BU</t>
        </is>
      </c>
      <c r="E864">
        <f>Q01+K1.B1-A13:8</f>
        <v/>
      </c>
      <c r="F864" t="inlineStr">
        <is>
          <t>Q01</t>
        </is>
      </c>
      <c r="G864" t="inlineStr">
        <is>
          <t>K1.B1</t>
        </is>
      </c>
      <c r="H864" t="inlineStr">
        <is>
          <t>A13</t>
        </is>
      </c>
      <c r="I864" t="inlineStr">
        <is>
          <t>8</t>
        </is>
      </c>
      <c r="J864">
        <f>Q01+K1.B1-X9:24:5</f>
        <v/>
      </c>
      <c r="K864" t="inlineStr">
        <is>
          <t>Q01</t>
        </is>
      </c>
      <c r="L864" t="inlineStr">
        <is>
          <t>K1.B1</t>
        </is>
      </c>
      <c r="M864" t="inlineStr">
        <is>
          <t>X9</t>
        </is>
      </c>
      <c r="N864" t="inlineStr">
        <is>
          <t>24:5</t>
        </is>
      </c>
    </row>
    <row r="865">
      <c r="A865" t="n">
        <v>864</v>
      </c>
      <c r="B865" t="inlineStr">
        <is>
          <t>864</t>
        </is>
      </c>
      <c r="C865" t="inlineStr">
        <is>
          <t>YE</t>
        </is>
      </c>
      <c r="D865" t="inlineStr">
        <is>
          <t>YE</t>
        </is>
      </c>
      <c r="E865">
        <f>Q01+K1.G2-X1:5</f>
        <v/>
      </c>
      <c r="F865" t="inlineStr">
        <is>
          <t>Q01</t>
        </is>
      </c>
      <c r="G865" t="inlineStr">
        <is>
          <t>K1.G2</t>
        </is>
      </c>
      <c r="H865" t="inlineStr">
        <is>
          <t>X1</t>
        </is>
      </c>
      <c r="I865" t="inlineStr">
        <is>
          <t>5</t>
        </is>
      </c>
      <c r="J865">
        <f>Q01+K1.B1-X9:24:2</f>
        <v/>
      </c>
      <c r="K865" t="inlineStr">
        <is>
          <t>Q01</t>
        </is>
      </c>
      <c r="L865" t="inlineStr">
        <is>
          <t>K1.B1</t>
        </is>
      </c>
      <c r="M865" t="inlineStr">
        <is>
          <t>X9</t>
        </is>
      </c>
      <c r="N865" t="inlineStr">
        <is>
          <t>24:2</t>
        </is>
      </c>
    </row>
    <row r="866">
      <c r="A866" t="n">
        <v>865</v>
      </c>
      <c r="B866" t="inlineStr">
        <is>
          <t>865</t>
        </is>
      </c>
      <c r="C866" t="inlineStr">
        <is>
          <t>BU</t>
        </is>
      </c>
      <c r="D866" t="inlineStr">
        <is>
          <t>BU</t>
        </is>
      </c>
      <c r="E866">
        <f>Q01+K1.B1-W5(-P1):P1:2</f>
        <v/>
      </c>
      <c r="F866" t="inlineStr">
        <is>
          <t>Q01</t>
        </is>
      </c>
      <c r="G866" t="inlineStr">
        <is>
          <t>K1.B1</t>
        </is>
      </c>
      <c r="H866" t="inlineStr">
        <is>
          <t>W5(-P1)</t>
        </is>
      </c>
      <c r="I866" t="inlineStr">
        <is>
          <t>P1:2</t>
        </is>
      </c>
      <c r="J866">
        <f>Q01+K1.B1-X9:25:4</f>
        <v/>
      </c>
      <c r="K866" t="inlineStr">
        <is>
          <t>Q01</t>
        </is>
      </c>
      <c r="L866" t="inlineStr">
        <is>
          <t>K1.B1</t>
        </is>
      </c>
      <c r="M866" t="inlineStr">
        <is>
          <t>X9</t>
        </is>
      </c>
      <c r="N866" t="inlineStr">
        <is>
          <t>25:4</t>
        </is>
      </c>
    </row>
    <row r="867">
      <c r="A867" t="n">
        <v>866</v>
      </c>
      <c r="B867" t="inlineStr">
        <is>
          <t>866</t>
        </is>
      </c>
      <c r="C867" t="inlineStr">
        <is>
          <t>GY</t>
        </is>
      </c>
      <c r="D867" t="inlineStr">
        <is>
          <t>GY</t>
        </is>
      </c>
      <c r="E867">
        <f>Q01+K1.G2-X1:6</f>
        <v/>
      </c>
      <c r="F867" t="inlineStr">
        <is>
          <t>Q01</t>
        </is>
      </c>
      <c r="G867" t="inlineStr">
        <is>
          <t>K1.G2</t>
        </is>
      </c>
      <c r="H867" t="inlineStr">
        <is>
          <t>X1</t>
        </is>
      </c>
      <c r="I867" t="inlineStr">
        <is>
          <t>6</t>
        </is>
      </c>
      <c r="J867">
        <f>Q01+K1.B1-X9:25:3</f>
        <v/>
      </c>
      <c r="K867" t="inlineStr">
        <is>
          <t>Q01</t>
        </is>
      </c>
      <c r="L867" t="inlineStr">
        <is>
          <t>K1.B1</t>
        </is>
      </c>
      <c r="M867" t="inlineStr">
        <is>
          <t>X9</t>
        </is>
      </c>
      <c r="N867" t="inlineStr">
        <is>
          <t>25:3</t>
        </is>
      </c>
    </row>
    <row r="868">
      <c r="A868" t="n">
        <v>867</v>
      </c>
      <c r="B868" t="inlineStr">
        <is>
          <t>867</t>
        </is>
      </c>
      <c r="C868" t="inlineStr">
        <is>
          <t>Schirm</t>
        </is>
      </c>
      <c r="D868" t="inlineStr">
        <is>
          <t>Schirm</t>
        </is>
      </c>
      <c r="E868">
        <f>Q01+K1.B1-X9:26:5</f>
        <v/>
      </c>
      <c r="F868" t="inlineStr">
        <is>
          <t>Q01</t>
        </is>
      </c>
      <c r="G868" t="inlineStr">
        <is>
          <t>K1.B1</t>
        </is>
      </c>
      <c r="H868" t="inlineStr">
        <is>
          <t>X9</t>
        </is>
      </c>
      <c r="I868" t="inlineStr">
        <is>
          <t>26:5</t>
        </is>
      </c>
      <c r="J868">
        <f>A02+K1.B1-W11:SE</f>
        <v/>
      </c>
      <c r="K868" t="inlineStr">
        <is>
          <t>A02</t>
        </is>
      </c>
      <c r="L868" t="inlineStr">
        <is>
          <t>K1.B1</t>
        </is>
      </c>
      <c r="M868" t="inlineStr">
        <is>
          <t>W11</t>
        </is>
      </c>
      <c r="N868" t="inlineStr">
        <is>
          <t>SE</t>
        </is>
      </c>
    </row>
    <row r="869">
      <c r="A869" t="n">
        <v>868</v>
      </c>
      <c r="B869" t="inlineStr">
        <is>
          <t>868</t>
        </is>
      </c>
      <c r="C869" t="inlineStr">
        <is>
          <t>SH</t>
        </is>
      </c>
      <c r="D869" t="inlineStr">
        <is>
          <t>SH</t>
        </is>
      </c>
      <c r="E869">
        <f>Q01+K1.G2-X1:8</f>
        <v/>
      </c>
      <c r="F869" t="inlineStr">
        <is>
          <t>Q01</t>
        </is>
      </c>
      <c r="G869" t="inlineStr">
        <is>
          <t>K1.G2</t>
        </is>
      </c>
      <c r="H869" t="inlineStr">
        <is>
          <t>X1</t>
        </is>
      </c>
      <c r="I869" t="inlineStr">
        <is>
          <t>8</t>
        </is>
      </c>
      <c r="J869">
        <f>Q01+K1.B1-X9:26:2</f>
        <v/>
      </c>
      <c r="K869" t="inlineStr">
        <is>
          <t>Q01</t>
        </is>
      </c>
      <c r="L869" t="inlineStr">
        <is>
          <t>K1.B1</t>
        </is>
      </c>
      <c r="M869" t="inlineStr">
        <is>
          <t>X9</t>
        </is>
      </c>
      <c r="N869" t="inlineStr">
        <is>
          <t>26:2</t>
        </is>
      </c>
    </row>
    <row r="870">
      <c r="A870" t="n">
        <v>869</v>
      </c>
      <c r="B870" t="inlineStr">
        <is>
          <t>869</t>
        </is>
      </c>
      <c r="C870" t="inlineStr">
        <is>
          <t>BU</t>
        </is>
      </c>
      <c r="D870" t="inlineStr">
        <is>
          <t>BU</t>
        </is>
      </c>
      <c r="E870">
        <f>Q01+K1.B1-X9:27:4</f>
        <v/>
      </c>
      <c r="F870" t="inlineStr">
        <is>
          <t>Q01</t>
        </is>
      </c>
      <c r="G870" t="inlineStr">
        <is>
          <t>K1.B1</t>
        </is>
      </c>
      <c r="H870" t="inlineStr">
        <is>
          <t>X9</t>
        </is>
      </c>
      <c r="I870" t="inlineStr">
        <is>
          <t>27:4</t>
        </is>
      </c>
      <c r="J870">
        <f>Q01+K1.B1-X9:30:5</f>
        <v/>
      </c>
      <c r="K870" t="inlineStr">
        <is>
          <t>Q01</t>
        </is>
      </c>
      <c r="L870" t="inlineStr">
        <is>
          <t>K1.B1</t>
        </is>
      </c>
      <c r="M870" t="inlineStr">
        <is>
          <t>X9</t>
        </is>
      </c>
      <c r="N870" t="inlineStr">
        <is>
          <t>30:5</t>
        </is>
      </c>
    </row>
    <row r="871">
      <c r="A871" t="n">
        <v>870</v>
      </c>
      <c r="B871" t="inlineStr">
        <is>
          <t>870</t>
        </is>
      </c>
      <c r="C871" t="inlineStr">
        <is>
          <t>BU</t>
        </is>
      </c>
      <c r="D871" t="inlineStr">
        <is>
          <t>BU</t>
        </is>
      </c>
      <c r="E871">
        <f>Q01+K1.B1-X9:30:5</f>
        <v/>
      </c>
      <c r="F871" t="inlineStr">
        <is>
          <t>Q01</t>
        </is>
      </c>
      <c r="G871" t="inlineStr">
        <is>
          <t>K1.B1</t>
        </is>
      </c>
      <c r="H871" t="inlineStr">
        <is>
          <t>X9</t>
        </is>
      </c>
      <c r="I871" t="inlineStr">
        <is>
          <t>30:5</t>
        </is>
      </c>
      <c r="J871">
        <f>Q01+K1.B1-G4:5</f>
        <v/>
      </c>
      <c r="K871" t="inlineStr">
        <is>
          <t>Q01</t>
        </is>
      </c>
      <c r="L871" t="inlineStr">
        <is>
          <t>K1.B1</t>
        </is>
      </c>
      <c r="M871" t="inlineStr">
        <is>
          <t>G4</t>
        </is>
      </c>
      <c r="N871" t="inlineStr">
        <is>
          <t>5</t>
        </is>
      </c>
    </row>
    <row r="872">
      <c r="A872" t="n">
        <v>871</v>
      </c>
      <c r="B872" t="inlineStr">
        <is>
          <t>871</t>
        </is>
      </c>
      <c r="C872" t="inlineStr">
        <is>
          <t>PK</t>
        </is>
      </c>
      <c r="D872" t="inlineStr">
        <is>
          <t>PK</t>
        </is>
      </c>
      <c r="E872">
        <f>Q01+K1.G2-X1:9</f>
        <v/>
      </c>
      <c r="F872" t="inlineStr">
        <is>
          <t>Q01</t>
        </is>
      </c>
      <c r="G872" t="inlineStr">
        <is>
          <t>K1.G2</t>
        </is>
      </c>
      <c r="H872" t="inlineStr">
        <is>
          <t>X1</t>
        </is>
      </c>
      <c r="I872" t="inlineStr">
        <is>
          <t>9</t>
        </is>
      </c>
      <c r="J872">
        <f>Q01+K1.B1-X9:27:3</f>
        <v/>
      </c>
      <c r="K872" t="inlineStr">
        <is>
          <t>Q01</t>
        </is>
      </c>
      <c r="L872" t="inlineStr">
        <is>
          <t>K1.B1</t>
        </is>
      </c>
      <c r="M872" t="inlineStr">
        <is>
          <t>X9</t>
        </is>
      </c>
      <c r="N872" t="inlineStr">
        <is>
          <t>27:3</t>
        </is>
      </c>
    </row>
    <row r="873">
      <c r="A873" t="n">
        <v>872</v>
      </c>
      <c r="B873" t="inlineStr">
        <is>
          <t>872</t>
        </is>
      </c>
      <c r="C873" t="inlineStr">
        <is>
          <t>WH</t>
        </is>
      </c>
      <c r="D873" t="inlineStr">
        <is>
          <t>WH</t>
        </is>
      </c>
      <c r="E873">
        <f>Q01+K1.B1-X9:28:5</f>
        <v/>
      </c>
      <c r="F873" t="inlineStr">
        <is>
          <t>Q01</t>
        </is>
      </c>
      <c r="G873" t="inlineStr">
        <is>
          <t>K1.B1</t>
        </is>
      </c>
      <c r="H873" t="inlineStr">
        <is>
          <t>X9</t>
        </is>
      </c>
      <c r="I873" t="inlineStr">
        <is>
          <t>28:5</t>
        </is>
      </c>
      <c r="J873">
        <f>Q01+K1.B1-A12:1</f>
        <v/>
      </c>
      <c r="K873" t="inlineStr">
        <is>
          <t>Q01</t>
        </is>
      </c>
      <c r="L873" t="inlineStr">
        <is>
          <t>K1.B1</t>
        </is>
      </c>
      <c r="M873" t="inlineStr">
        <is>
          <t>A12</t>
        </is>
      </c>
      <c r="N873" t="inlineStr">
        <is>
          <t>1</t>
        </is>
      </c>
    </row>
    <row r="874">
      <c r="A874" t="n">
        <v>873</v>
      </c>
      <c r="B874" t="inlineStr">
        <is>
          <t>873</t>
        </is>
      </c>
      <c r="C874" t="inlineStr">
        <is>
          <t>BU</t>
        </is>
      </c>
      <c r="D874" t="inlineStr">
        <is>
          <t>BU</t>
        </is>
      </c>
      <c r="E874">
        <f>Q01+K1.G2-X1:10</f>
        <v/>
      </c>
      <c r="F874" t="inlineStr">
        <is>
          <t>Q01</t>
        </is>
      </c>
      <c r="G874" t="inlineStr">
        <is>
          <t>K1.G2</t>
        </is>
      </c>
      <c r="H874" t="inlineStr">
        <is>
          <t>X1</t>
        </is>
      </c>
      <c r="I874" t="inlineStr">
        <is>
          <t>10</t>
        </is>
      </c>
      <c r="J874">
        <f>Q01+K1.B1-X9:28:2</f>
        <v/>
      </c>
      <c r="K874" t="inlineStr">
        <is>
          <t>Q01</t>
        </is>
      </c>
      <c r="L874" t="inlineStr">
        <is>
          <t>K1.B1</t>
        </is>
      </c>
      <c r="M874" t="inlineStr">
        <is>
          <t>X9</t>
        </is>
      </c>
      <c r="N874" t="inlineStr">
        <is>
          <t>28:2</t>
        </is>
      </c>
    </row>
    <row r="875">
      <c r="A875" t="n">
        <v>874</v>
      </c>
      <c r="B875" t="inlineStr">
        <is>
          <t>874</t>
        </is>
      </c>
      <c r="C875" t="inlineStr">
        <is>
          <t>BN</t>
        </is>
      </c>
      <c r="D875" t="inlineStr">
        <is>
          <t>BN</t>
        </is>
      </c>
      <c r="E875">
        <f>Q01+K1.B1-X9:29:4</f>
        <v/>
      </c>
      <c r="F875" t="inlineStr">
        <is>
          <t>Q01</t>
        </is>
      </c>
      <c r="G875" t="inlineStr">
        <is>
          <t>K1.B1</t>
        </is>
      </c>
      <c r="H875" t="inlineStr">
        <is>
          <t>X9</t>
        </is>
      </c>
      <c r="I875" t="inlineStr">
        <is>
          <t>29:4</t>
        </is>
      </c>
      <c r="J875">
        <f>Q01+K1.B1-A12:3</f>
        <v/>
      </c>
      <c r="K875" t="inlineStr">
        <is>
          <t>Q01</t>
        </is>
      </c>
      <c r="L875" t="inlineStr">
        <is>
          <t>K1.B1</t>
        </is>
      </c>
      <c r="M875" t="inlineStr">
        <is>
          <t>A12</t>
        </is>
      </c>
      <c r="N875" t="inlineStr">
        <is>
          <t>3</t>
        </is>
      </c>
    </row>
    <row r="876">
      <c r="A876" t="n">
        <v>875</v>
      </c>
      <c r="B876" t="inlineStr">
        <is>
          <t>875</t>
        </is>
      </c>
      <c r="C876" t="inlineStr">
        <is>
          <t>BU</t>
        </is>
      </c>
      <c r="D876" t="inlineStr">
        <is>
          <t>BU</t>
        </is>
      </c>
      <c r="E876">
        <f>Q01+K1.B1-X9:29:4</f>
        <v/>
      </c>
      <c r="F876" t="inlineStr">
        <is>
          <t>Q01</t>
        </is>
      </c>
      <c r="G876" t="inlineStr">
        <is>
          <t>K1.B1</t>
        </is>
      </c>
      <c r="H876" t="inlineStr">
        <is>
          <t>X9</t>
        </is>
      </c>
      <c r="I876" t="inlineStr">
        <is>
          <t>29:4</t>
        </is>
      </c>
      <c r="J876">
        <f>Q01+K1.B1-X9:32:5</f>
        <v/>
      </c>
      <c r="K876" t="inlineStr">
        <is>
          <t>Q01</t>
        </is>
      </c>
      <c r="L876" t="inlineStr">
        <is>
          <t>K1.B1</t>
        </is>
      </c>
      <c r="M876" t="inlineStr">
        <is>
          <t>X9</t>
        </is>
      </c>
      <c r="N876" t="inlineStr">
        <is>
          <t>32:5</t>
        </is>
      </c>
    </row>
    <row r="877">
      <c r="A877" t="n">
        <v>876</v>
      </c>
      <c r="B877" t="inlineStr">
        <is>
          <t>876</t>
        </is>
      </c>
      <c r="C877" t="inlineStr">
        <is>
          <t>RD</t>
        </is>
      </c>
      <c r="D877" t="inlineStr">
        <is>
          <t>RD</t>
        </is>
      </c>
      <c r="E877">
        <f>Q01+K1.G2-X1:11</f>
        <v/>
      </c>
      <c r="F877" t="inlineStr">
        <is>
          <t>Q01</t>
        </is>
      </c>
      <c r="G877" t="inlineStr">
        <is>
          <t>K1.G2</t>
        </is>
      </c>
      <c r="H877" t="inlineStr">
        <is>
          <t>X1</t>
        </is>
      </c>
      <c r="I877" t="inlineStr">
        <is>
          <t>11</t>
        </is>
      </c>
      <c r="J877">
        <f>Q01+K1.B1-X9:29:3</f>
        <v/>
      </c>
      <c r="K877" t="inlineStr">
        <is>
          <t>Q01</t>
        </is>
      </c>
      <c r="L877" t="inlineStr">
        <is>
          <t>K1.B1</t>
        </is>
      </c>
      <c r="M877" t="inlineStr">
        <is>
          <t>X9</t>
        </is>
      </c>
      <c r="N877" t="inlineStr">
        <is>
          <t>29:3</t>
        </is>
      </c>
    </row>
    <row r="878">
      <c r="A878" t="n">
        <v>877</v>
      </c>
      <c r="B878" t="inlineStr">
        <is>
          <t>877</t>
        </is>
      </c>
      <c r="C878" t="inlineStr">
        <is>
          <t>BK</t>
        </is>
      </c>
      <c r="D878" t="inlineStr">
        <is>
          <t>BK</t>
        </is>
      </c>
      <c r="E878">
        <f>Q01+K1.G2-X1:12</f>
        <v/>
      </c>
      <c r="F878" t="inlineStr">
        <is>
          <t>Q01</t>
        </is>
      </c>
      <c r="G878" t="inlineStr">
        <is>
          <t>K1.G2</t>
        </is>
      </c>
      <c r="H878" t="inlineStr">
        <is>
          <t>X1</t>
        </is>
      </c>
      <c r="I878" t="inlineStr">
        <is>
          <t>12</t>
        </is>
      </c>
      <c r="J878">
        <f>Q01+K1.B1-X9:30:2</f>
        <v/>
      </c>
      <c r="K878" t="inlineStr">
        <is>
          <t>Q01</t>
        </is>
      </c>
      <c r="L878" t="inlineStr">
        <is>
          <t>K1.B1</t>
        </is>
      </c>
      <c r="M878" t="inlineStr">
        <is>
          <t>X9</t>
        </is>
      </c>
      <c r="N878" t="inlineStr">
        <is>
          <t>30:2</t>
        </is>
      </c>
    </row>
    <row r="879">
      <c r="A879" t="n">
        <v>878</v>
      </c>
      <c r="B879" t="inlineStr">
        <is>
          <t>878</t>
        </is>
      </c>
      <c r="C879" t="inlineStr">
        <is>
          <t>GN</t>
        </is>
      </c>
      <c r="D879" t="inlineStr">
        <is>
          <t>GN</t>
        </is>
      </c>
      <c r="E879">
        <f>Q01+K1.B1-X9:31:4</f>
        <v/>
      </c>
      <c r="F879" t="inlineStr">
        <is>
          <t>Q01</t>
        </is>
      </c>
      <c r="G879" t="inlineStr">
        <is>
          <t>K1.B1</t>
        </is>
      </c>
      <c r="H879" t="inlineStr">
        <is>
          <t>X9</t>
        </is>
      </c>
      <c r="I879" t="inlineStr">
        <is>
          <t>31:4</t>
        </is>
      </c>
      <c r="J879">
        <f>Q01+K1.B1-A12:5</f>
        <v/>
      </c>
      <c r="K879" t="inlineStr">
        <is>
          <t>Q01</t>
        </is>
      </c>
      <c r="L879" t="inlineStr">
        <is>
          <t>K1.B1</t>
        </is>
      </c>
      <c r="M879" t="inlineStr">
        <is>
          <t>A12</t>
        </is>
      </c>
      <c r="N879" t="inlineStr">
        <is>
          <t>5</t>
        </is>
      </c>
    </row>
    <row r="880">
      <c r="A880" t="n">
        <v>879</v>
      </c>
      <c r="B880" t="inlineStr">
        <is>
          <t>879</t>
        </is>
      </c>
      <c r="C880" t="inlineStr">
        <is>
          <t>VT</t>
        </is>
      </c>
      <c r="D880" t="inlineStr">
        <is>
          <t>VT</t>
        </is>
      </c>
      <c r="E880">
        <f>Q01+K1.G2-X1:13</f>
        <v/>
      </c>
      <c r="F880" t="inlineStr">
        <is>
          <t>Q01</t>
        </is>
      </c>
      <c r="G880" t="inlineStr">
        <is>
          <t>K1.G2</t>
        </is>
      </c>
      <c r="H880" t="inlineStr">
        <is>
          <t>X1</t>
        </is>
      </c>
      <c r="I880" t="inlineStr">
        <is>
          <t>13</t>
        </is>
      </c>
      <c r="J880">
        <f>Q01+K1.B1-X9:31:3</f>
        <v/>
      </c>
      <c r="K880" t="inlineStr">
        <is>
          <t>Q01</t>
        </is>
      </c>
      <c r="L880" t="inlineStr">
        <is>
          <t>K1.B1</t>
        </is>
      </c>
      <c r="M880" t="inlineStr">
        <is>
          <t>X9</t>
        </is>
      </c>
      <c r="N880" t="inlineStr">
        <is>
          <t>31:3</t>
        </is>
      </c>
    </row>
    <row r="881">
      <c r="A881" t="n">
        <v>880</v>
      </c>
      <c r="B881" t="inlineStr">
        <is>
          <t>880</t>
        </is>
      </c>
      <c r="C881" t="inlineStr">
        <is>
          <t>BU</t>
        </is>
      </c>
      <c r="D881" t="inlineStr">
        <is>
          <t>BU</t>
        </is>
      </c>
      <c r="E881">
        <f>Q01+K1.B1-X9:32:5</f>
        <v/>
      </c>
      <c r="F881" t="inlineStr">
        <is>
          <t>Q01</t>
        </is>
      </c>
      <c r="G881" t="inlineStr">
        <is>
          <t>K1.B1</t>
        </is>
      </c>
      <c r="H881" t="inlineStr">
        <is>
          <t>X9</t>
        </is>
      </c>
      <c r="I881" t="inlineStr">
        <is>
          <t>32:5</t>
        </is>
      </c>
      <c r="J881">
        <f>Q01+K1.B1-G4:6</f>
        <v/>
      </c>
      <c r="K881" t="inlineStr">
        <is>
          <t>Q01</t>
        </is>
      </c>
      <c r="L881" t="inlineStr">
        <is>
          <t>K1.B1</t>
        </is>
      </c>
      <c r="M881" t="inlineStr">
        <is>
          <t>G4</t>
        </is>
      </c>
      <c r="N881" t="inlineStr">
        <is>
          <t>6</t>
        </is>
      </c>
    </row>
    <row r="882">
      <c r="A882" t="n">
        <v>881</v>
      </c>
      <c r="B882" t="inlineStr">
        <is>
          <t>881</t>
        </is>
      </c>
      <c r="C882" t="inlineStr">
        <is>
          <t>YE</t>
        </is>
      </c>
      <c r="D882" t="inlineStr">
        <is>
          <t>YE</t>
        </is>
      </c>
      <c r="E882">
        <f>Q01+K1.B1-X9:32:5</f>
        <v/>
      </c>
      <c r="F882" t="inlineStr">
        <is>
          <t>Q01</t>
        </is>
      </c>
      <c r="G882" t="inlineStr">
        <is>
          <t>K1.B1</t>
        </is>
      </c>
      <c r="H882" t="inlineStr">
        <is>
          <t>X9</t>
        </is>
      </c>
      <c r="I882" t="inlineStr">
        <is>
          <t>32:5</t>
        </is>
      </c>
      <c r="J882">
        <f>Q01+K1.B1-A12:7</f>
        <v/>
      </c>
      <c r="K882" t="inlineStr">
        <is>
          <t>Q01</t>
        </is>
      </c>
      <c r="L882" t="inlineStr">
        <is>
          <t>K1.B1</t>
        </is>
      </c>
      <c r="M882" t="inlineStr">
        <is>
          <t>A12</t>
        </is>
      </c>
      <c r="N882" t="inlineStr">
        <is>
          <t>7</t>
        </is>
      </c>
    </row>
    <row r="883">
      <c r="A883" t="n">
        <v>882</v>
      </c>
      <c r="B883" t="inlineStr">
        <is>
          <t>882</t>
        </is>
      </c>
      <c r="C883" t="inlineStr">
        <is>
          <t>GYPK</t>
        </is>
      </c>
      <c r="D883" t="inlineStr">
        <is>
          <t>GYPK</t>
        </is>
      </c>
      <c r="E883">
        <f>Q01+K1.G2-X1:14</f>
        <v/>
      </c>
      <c r="F883" t="inlineStr">
        <is>
          <t>Q01</t>
        </is>
      </c>
      <c r="G883" t="inlineStr">
        <is>
          <t>K1.G2</t>
        </is>
      </c>
      <c r="H883" t="inlineStr">
        <is>
          <t>X1</t>
        </is>
      </c>
      <c r="I883" t="inlineStr">
        <is>
          <t>14</t>
        </is>
      </c>
      <c r="J883">
        <f>Q01+K1.B1-X9:32:2</f>
        <v/>
      </c>
      <c r="K883" t="inlineStr">
        <is>
          <t>Q01</t>
        </is>
      </c>
      <c r="L883" t="inlineStr">
        <is>
          <t>K1.B1</t>
        </is>
      </c>
      <c r="M883" t="inlineStr">
        <is>
          <t>X9</t>
        </is>
      </c>
      <c r="N883" t="inlineStr">
        <is>
          <t>32:2</t>
        </is>
      </c>
    </row>
    <row r="884">
      <c r="A884" t="n">
        <v>883</v>
      </c>
      <c r="B884" t="inlineStr">
        <is>
          <t>883</t>
        </is>
      </c>
      <c r="C884" t="inlineStr">
        <is>
          <t>BU</t>
        </is>
      </c>
      <c r="D884" t="inlineStr">
        <is>
          <t>BU</t>
        </is>
      </c>
      <c r="E884">
        <f>Q01+K1.B1-G4:8</f>
        <v/>
      </c>
      <c r="F884" t="inlineStr">
        <is>
          <t>Q01</t>
        </is>
      </c>
      <c r="G884" t="inlineStr">
        <is>
          <t>K1.B1</t>
        </is>
      </c>
      <c r="H884" t="inlineStr">
        <is>
          <t>G4</t>
        </is>
      </c>
      <c r="I884" t="inlineStr">
        <is>
          <t>8</t>
        </is>
      </c>
      <c r="J884">
        <f>Q01+K1.B1-W5(-P2):P2:1</f>
        <v/>
      </c>
      <c r="K884" t="inlineStr">
        <is>
          <t>Q01</t>
        </is>
      </c>
      <c r="L884" t="inlineStr">
        <is>
          <t>K1.B1</t>
        </is>
      </c>
      <c r="M884" t="inlineStr">
        <is>
          <t>W5(-P2)</t>
        </is>
      </c>
      <c r="N884" t="inlineStr">
        <is>
          <t>P2:1</t>
        </is>
      </c>
    </row>
    <row r="885">
      <c r="A885" t="n">
        <v>884</v>
      </c>
      <c r="B885" t="inlineStr">
        <is>
          <t>884</t>
        </is>
      </c>
      <c r="C885" t="inlineStr">
        <is>
          <t>BU</t>
        </is>
      </c>
      <c r="D885" t="inlineStr">
        <is>
          <t>BU</t>
        </is>
      </c>
      <c r="E885">
        <f>Q01+K1.B1-G4:7</f>
        <v/>
      </c>
      <c r="F885" t="inlineStr">
        <is>
          <t>Q01</t>
        </is>
      </c>
      <c r="G885" t="inlineStr">
        <is>
          <t>K1.B1</t>
        </is>
      </c>
      <c r="H885" t="inlineStr">
        <is>
          <t>G4</t>
        </is>
      </c>
      <c r="I885" t="inlineStr">
        <is>
          <t>7</t>
        </is>
      </c>
      <c r="J885">
        <f>Q01+K1.B1-W5(-P1):P1:2</f>
        <v/>
      </c>
      <c r="K885" t="inlineStr">
        <is>
          <t>Q01</t>
        </is>
      </c>
      <c r="L885" t="inlineStr">
        <is>
          <t>K1.B1</t>
        </is>
      </c>
      <c r="M885" t="inlineStr">
        <is>
          <t>W5(-P1)</t>
        </is>
      </c>
      <c r="N885" t="inlineStr">
        <is>
          <t>P1:2</t>
        </is>
      </c>
    </row>
    <row r="886">
      <c r="A886" t="n">
        <v>885</v>
      </c>
      <c r="B886" t="inlineStr">
        <is>
          <t>885</t>
        </is>
      </c>
      <c r="C886" t="inlineStr">
        <is>
          <t>WH</t>
        </is>
      </c>
      <c r="D886" t="inlineStr">
        <is>
          <t>WH</t>
        </is>
      </c>
      <c r="E886">
        <f>Q01+K1.B1-A6:14</f>
        <v/>
      </c>
      <c r="F886" t="inlineStr">
        <is>
          <t>Q01</t>
        </is>
      </c>
      <c r="G886" t="inlineStr">
        <is>
          <t>K1.B1</t>
        </is>
      </c>
      <c r="H886" t="inlineStr">
        <is>
          <t>A6</t>
        </is>
      </c>
      <c r="I886" t="inlineStr">
        <is>
          <t>14</t>
        </is>
      </c>
      <c r="J886">
        <f>Q01+K1.B1-K5:12</f>
        <v/>
      </c>
      <c r="K886" t="inlineStr">
        <is>
          <t>Q01</t>
        </is>
      </c>
      <c r="L886" t="inlineStr">
        <is>
          <t>K1.B1</t>
        </is>
      </c>
      <c r="M886" t="inlineStr">
        <is>
          <t>K5</t>
        </is>
      </c>
      <c r="N886" t="inlineStr">
        <is>
          <t>12</t>
        </is>
      </c>
    </row>
    <row r="887">
      <c r="A887" t="n">
        <v>886</v>
      </c>
      <c r="B887" t="inlineStr">
        <is>
          <t>886</t>
        </is>
      </c>
      <c r="C887" t="inlineStr">
        <is>
          <t>WH</t>
        </is>
      </c>
      <c r="D887" t="inlineStr">
        <is>
          <t>WH</t>
        </is>
      </c>
      <c r="E887">
        <f>A02+K1.B1-X21-X21.2M:1</f>
        <v/>
      </c>
      <c r="F887" t="inlineStr">
        <is>
          <t>A02</t>
        </is>
      </c>
      <c r="G887" t="inlineStr">
        <is>
          <t>K1.B1</t>
        </is>
      </c>
      <c r="H887" t="inlineStr">
        <is>
          <t>X21-X21.2M</t>
        </is>
      </c>
      <c r="I887" t="inlineStr">
        <is>
          <t>1</t>
        </is>
      </c>
      <c r="J887">
        <f>Q01+S1-X3:1</f>
        <v/>
      </c>
      <c r="K887" t="inlineStr">
        <is>
          <t>Q01</t>
        </is>
      </c>
      <c r="L887" t="inlineStr">
        <is>
          <t>S1</t>
        </is>
      </c>
      <c r="M887" t="inlineStr">
        <is>
          <t>X3</t>
        </is>
      </c>
      <c r="N887" t="inlineStr">
        <is>
          <t>1</t>
        </is>
      </c>
    </row>
    <row r="888">
      <c r="A888" t="n">
        <v>887</v>
      </c>
      <c r="B888" t="inlineStr">
        <is>
          <t>887</t>
        </is>
      </c>
      <c r="C888" t="inlineStr">
        <is>
          <t>BU</t>
        </is>
      </c>
      <c r="D888" t="inlineStr">
        <is>
          <t>BU</t>
        </is>
      </c>
      <c r="E888">
        <f>Q01+K1.B1-K5:11</f>
        <v/>
      </c>
      <c r="F888" t="inlineStr">
        <is>
          <t>Q01</t>
        </is>
      </c>
      <c r="G888" t="inlineStr">
        <is>
          <t>K1.B1</t>
        </is>
      </c>
      <c r="H888" t="inlineStr">
        <is>
          <t>K5</t>
        </is>
      </c>
      <c r="I888" t="inlineStr">
        <is>
          <t>11</t>
        </is>
      </c>
      <c r="J888">
        <f>A02+K1.B1-X21-X21.2F:1</f>
        <v/>
      </c>
      <c r="K888" t="inlineStr">
        <is>
          <t>A02</t>
        </is>
      </c>
      <c r="L888" t="inlineStr">
        <is>
          <t>K1.B1</t>
        </is>
      </c>
      <c r="M888" t="inlineStr">
        <is>
          <t>X21-X21.2F</t>
        </is>
      </c>
      <c r="N888" t="inlineStr">
        <is>
          <t>1</t>
        </is>
      </c>
    </row>
    <row r="889">
      <c r="A889" t="n">
        <v>888</v>
      </c>
      <c r="B889" t="inlineStr">
        <is>
          <t>888</t>
        </is>
      </c>
      <c r="C889" t="inlineStr">
        <is>
          <t>BN</t>
        </is>
      </c>
      <c r="D889" t="inlineStr">
        <is>
          <t>BN</t>
        </is>
      </c>
      <c r="E889">
        <f>A02+K1.B1-X21-X21.2M:2</f>
        <v/>
      </c>
      <c r="F889" t="inlineStr">
        <is>
          <t>A02</t>
        </is>
      </c>
      <c r="G889" t="inlineStr">
        <is>
          <t>K1.B1</t>
        </is>
      </c>
      <c r="H889" t="inlineStr">
        <is>
          <t>X21-X21.2M</t>
        </is>
      </c>
      <c r="I889" t="inlineStr">
        <is>
          <t>2</t>
        </is>
      </c>
      <c r="J889">
        <f>Q01+S1-X3:2</f>
        <v/>
      </c>
      <c r="K889" t="inlineStr">
        <is>
          <t>Q01</t>
        </is>
      </c>
      <c r="L889" t="inlineStr">
        <is>
          <t>S1</t>
        </is>
      </c>
      <c r="M889" t="inlineStr">
        <is>
          <t>X3</t>
        </is>
      </c>
      <c r="N889" t="inlineStr">
        <is>
          <t>2</t>
        </is>
      </c>
    </row>
    <row r="890">
      <c r="A890" t="n">
        <v>889</v>
      </c>
      <c r="B890" t="inlineStr">
        <is>
          <t>889</t>
        </is>
      </c>
      <c r="C890" t="inlineStr">
        <is>
          <t>BU</t>
        </is>
      </c>
      <c r="D890" t="inlineStr">
        <is>
          <t>BU</t>
        </is>
      </c>
      <c r="E890">
        <f>Q01+K1.B1-W5(-P2):P2:2</f>
        <v/>
      </c>
      <c r="F890" t="inlineStr">
        <is>
          <t>Q01</t>
        </is>
      </c>
      <c r="G890" t="inlineStr">
        <is>
          <t>K1.B1</t>
        </is>
      </c>
      <c r="H890" t="inlineStr">
        <is>
          <t>W5(-P2)</t>
        </is>
      </c>
      <c r="I890" t="inlineStr">
        <is>
          <t>P2:2</t>
        </is>
      </c>
      <c r="J890">
        <f>Q01+K1.B1-K5:A2</f>
        <v/>
      </c>
      <c r="K890" t="inlineStr">
        <is>
          <t>Q01</t>
        </is>
      </c>
      <c r="L890" t="inlineStr">
        <is>
          <t>K1.B1</t>
        </is>
      </c>
      <c r="M890" t="inlineStr">
        <is>
          <t>K5</t>
        </is>
      </c>
      <c r="N890" t="inlineStr">
        <is>
          <t>A2</t>
        </is>
      </c>
    </row>
    <row r="891">
      <c r="A891" t="n">
        <v>890</v>
      </c>
      <c r="B891" t="inlineStr">
        <is>
          <t>890</t>
        </is>
      </c>
      <c r="C891" t="inlineStr">
        <is>
          <t>BU</t>
        </is>
      </c>
      <c r="D891" t="inlineStr">
        <is>
          <t>BU</t>
        </is>
      </c>
      <c r="E891">
        <f>Q01+K1.B1-A6:4</f>
        <v/>
      </c>
      <c r="F891" t="inlineStr">
        <is>
          <t>Q01</t>
        </is>
      </c>
      <c r="G891" t="inlineStr">
        <is>
          <t>K1.B1</t>
        </is>
      </c>
      <c r="H891" t="inlineStr">
        <is>
          <t>A6</t>
        </is>
      </c>
      <c r="I891" t="inlineStr">
        <is>
          <t>4</t>
        </is>
      </c>
      <c r="J891">
        <f>Q01+K1.B1-K5:A1</f>
        <v/>
      </c>
      <c r="K891" t="inlineStr">
        <is>
          <t>Q01</t>
        </is>
      </c>
      <c r="L891" t="inlineStr">
        <is>
          <t>K1.B1</t>
        </is>
      </c>
      <c r="M891" t="inlineStr">
        <is>
          <t>K5</t>
        </is>
      </c>
      <c r="N891" t="inlineStr">
        <is>
          <t>A1</t>
        </is>
      </c>
    </row>
    <row r="892">
      <c r="A892" t="n">
        <v>891</v>
      </c>
      <c r="B892" t="inlineStr">
        <is>
          <t>891</t>
        </is>
      </c>
      <c r="C892" t="inlineStr">
        <is>
          <t>BU</t>
        </is>
      </c>
      <c r="D892" t="inlineStr">
        <is>
          <t>BU</t>
        </is>
      </c>
      <c r="E892">
        <f>Q01+K1.B1-W5(-P2):P2:1</f>
        <v/>
      </c>
      <c r="F892" t="inlineStr">
        <is>
          <t>Q01</t>
        </is>
      </c>
      <c r="G892" t="inlineStr">
        <is>
          <t>K1.B1</t>
        </is>
      </c>
      <c r="H892" t="inlineStr">
        <is>
          <t>W5(-P2)</t>
        </is>
      </c>
      <c r="I892" t="inlineStr">
        <is>
          <t>P2:1</t>
        </is>
      </c>
      <c r="J892">
        <f>Q01+K1.B1-K4:A2</f>
        <v/>
      </c>
      <c r="K892" t="inlineStr">
        <is>
          <t>Q01</t>
        </is>
      </c>
      <c r="L892" t="inlineStr">
        <is>
          <t>K1.B1</t>
        </is>
      </c>
      <c r="M892" t="inlineStr">
        <is>
          <t>K4</t>
        </is>
      </c>
      <c r="N892" t="inlineStr">
        <is>
          <t>A2</t>
        </is>
      </c>
    </row>
    <row r="893">
      <c r="A893" t="n">
        <v>892</v>
      </c>
      <c r="B893" t="inlineStr">
        <is>
          <t>892</t>
        </is>
      </c>
      <c r="C893" t="inlineStr">
        <is>
          <t>YE</t>
        </is>
      </c>
      <c r="D893" t="inlineStr">
        <is>
          <t>YE</t>
        </is>
      </c>
      <c r="E893">
        <f>A02+K1.B1-X21-X21.2M:3</f>
        <v/>
      </c>
      <c r="F893" t="inlineStr">
        <is>
          <t>A02</t>
        </is>
      </c>
      <c r="G893" t="inlineStr">
        <is>
          <t>K1.B1</t>
        </is>
      </c>
      <c r="H893" t="inlineStr">
        <is>
          <t>X21-X21.2M</t>
        </is>
      </c>
      <c r="I893" t="inlineStr">
        <is>
          <t>3</t>
        </is>
      </c>
      <c r="J893">
        <f>Q01+S1-X3:6(5)</f>
        <v/>
      </c>
      <c r="K893" t="inlineStr">
        <is>
          <t>Q01</t>
        </is>
      </c>
      <c r="L893" t="inlineStr">
        <is>
          <t>S1</t>
        </is>
      </c>
      <c r="M893" t="inlineStr">
        <is>
          <t>X3</t>
        </is>
      </c>
      <c r="N893" t="inlineStr">
        <is>
          <t>6(5)</t>
        </is>
      </c>
    </row>
    <row r="894">
      <c r="A894" t="n">
        <v>893</v>
      </c>
      <c r="B894" t="inlineStr">
        <is>
          <t>893</t>
        </is>
      </c>
      <c r="C894" t="inlineStr">
        <is>
          <t>GY</t>
        </is>
      </c>
      <c r="D894" t="inlineStr">
        <is>
          <t>GY</t>
        </is>
      </c>
      <c r="E894">
        <f>A02+K1.B1-X21-X21.2M:4</f>
        <v/>
      </c>
      <c r="F894" t="inlineStr">
        <is>
          <t>A02</t>
        </is>
      </c>
      <c r="G894" t="inlineStr">
        <is>
          <t>K1.B1</t>
        </is>
      </c>
      <c r="H894" t="inlineStr">
        <is>
          <t>X21-X21.2M</t>
        </is>
      </c>
      <c r="I894" t="inlineStr">
        <is>
          <t>4</t>
        </is>
      </c>
      <c r="J894">
        <f>Q01+S1-X3:A(3)</f>
        <v/>
      </c>
      <c r="K894" t="inlineStr">
        <is>
          <t>Q01</t>
        </is>
      </c>
      <c r="L894" t="inlineStr">
        <is>
          <t>S1</t>
        </is>
      </c>
      <c r="M894" t="inlineStr">
        <is>
          <t>X3</t>
        </is>
      </c>
      <c r="N894" t="inlineStr">
        <is>
          <t>A(3)</t>
        </is>
      </c>
    </row>
    <row r="895">
      <c r="A895" t="n">
        <v>894</v>
      </c>
      <c r="B895" t="inlineStr">
        <is>
          <t>894</t>
        </is>
      </c>
      <c r="C895" t="inlineStr">
        <is>
          <t>BU</t>
        </is>
      </c>
      <c r="D895" t="inlineStr">
        <is>
          <t>BU</t>
        </is>
      </c>
      <c r="E895">
        <f>Q01+K1.B1-W5(-P2):P2</f>
        <v/>
      </c>
      <c r="F895" t="inlineStr">
        <is>
          <t>Q01</t>
        </is>
      </c>
      <c r="G895" t="inlineStr">
        <is>
          <t>K1.B1</t>
        </is>
      </c>
      <c r="H895" t="inlineStr">
        <is>
          <t>W5(-P2)</t>
        </is>
      </c>
      <c r="I895" t="inlineStr">
        <is>
          <t>P2</t>
        </is>
      </c>
      <c r="J895">
        <f>A02+K1.B1-X21-X21.2F:4</f>
        <v/>
      </c>
      <c r="K895" t="inlineStr">
        <is>
          <t>A02</t>
        </is>
      </c>
      <c r="L895" t="inlineStr">
        <is>
          <t>K1.B1</t>
        </is>
      </c>
      <c r="M895" t="inlineStr">
        <is>
          <t>X21-X21.2F</t>
        </is>
      </c>
      <c r="N895" t="inlineStr">
        <is>
          <t>4</t>
        </is>
      </c>
    </row>
    <row r="896">
      <c r="A896" t="n">
        <v>895</v>
      </c>
      <c r="B896" t="inlineStr">
        <is>
          <t>895</t>
        </is>
      </c>
      <c r="C896" t="inlineStr">
        <is>
          <t>GN</t>
        </is>
      </c>
      <c r="D896" t="inlineStr">
        <is>
          <t>GN</t>
        </is>
      </c>
      <c r="E896">
        <f>A02+K1.B1-X21-X21.2M:5</f>
        <v/>
      </c>
      <c r="F896" t="inlineStr">
        <is>
          <t>A02</t>
        </is>
      </c>
      <c r="G896" t="inlineStr">
        <is>
          <t>K1.B1</t>
        </is>
      </c>
      <c r="H896" t="inlineStr">
        <is>
          <t>X21-X21.2M</t>
        </is>
      </c>
      <c r="I896" t="inlineStr">
        <is>
          <t>5</t>
        </is>
      </c>
      <c r="J896">
        <f>Q01+S1-X3:5(4)</f>
        <v/>
      </c>
      <c r="K896" t="inlineStr">
        <is>
          <t>Q01</t>
        </is>
      </c>
      <c r="L896" t="inlineStr">
        <is>
          <t>S1</t>
        </is>
      </c>
      <c r="M896" t="inlineStr">
        <is>
          <t>X3</t>
        </is>
      </c>
      <c r="N896" t="inlineStr">
        <is>
          <t>5(4)</t>
        </is>
      </c>
    </row>
    <row r="897">
      <c r="A897" t="n">
        <v>896</v>
      </c>
      <c r="B897" t="inlineStr">
        <is>
          <t>896</t>
        </is>
      </c>
      <c r="C897" t="inlineStr">
        <is>
          <t>BU</t>
        </is>
      </c>
      <c r="D897" t="inlineStr">
        <is>
          <t>BU</t>
        </is>
      </c>
      <c r="E897">
        <f>Q01+K1.B1-K4:11</f>
        <v/>
      </c>
      <c r="F897" t="inlineStr">
        <is>
          <t>Q01</t>
        </is>
      </c>
      <c r="G897" t="inlineStr">
        <is>
          <t>K1.B1</t>
        </is>
      </c>
      <c r="H897" t="inlineStr">
        <is>
          <t>K4</t>
        </is>
      </c>
      <c r="I897" t="inlineStr">
        <is>
          <t>11</t>
        </is>
      </c>
      <c r="J897">
        <f>A02+K1.B1-X21-X21.2F:5</f>
        <v/>
      </c>
      <c r="K897" t="inlineStr">
        <is>
          <t>A02</t>
        </is>
      </c>
      <c r="L897" t="inlineStr">
        <is>
          <t>K1.B1</t>
        </is>
      </c>
      <c r="M897" t="inlineStr">
        <is>
          <t>X21-X21.2F</t>
        </is>
      </c>
      <c r="N897" t="inlineStr">
        <is>
          <t>5</t>
        </is>
      </c>
    </row>
    <row r="898">
      <c r="A898" t="n">
        <v>897</v>
      </c>
      <c r="B898" t="inlineStr">
        <is>
          <t>897</t>
        </is>
      </c>
      <c r="C898" t="inlineStr">
        <is>
          <t>BU</t>
        </is>
      </c>
      <c r="D898" t="inlineStr">
        <is>
          <t>BU</t>
        </is>
      </c>
      <c r="E898">
        <f>Q01+K1.B1-W5(-P1):P1:1</f>
        <v/>
      </c>
      <c r="F898" t="inlineStr">
        <is>
          <t>Q01</t>
        </is>
      </c>
      <c r="G898" t="inlineStr">
        <is>
          <t>K1.B1</t>
        </is>
      </c>
      <c r="H898" t="inlineStr">
        <is>
          <t>W5(-P1)</t>
        </is>
      </c>
      <c r="I898" t="inlineStr">
        <is>
          <t>P1:1</t>
        </is>
      </c>
      <c r="J898">
        <f>A02+K1.B1-K20:23</f>
        <v/>
      </c>
      <c r="K898" t="inlineStr">
        <is>
          <t>A02</t>
        </is>
      </c>
      <c r="L898" t="inlineStr">
        <is>
          <t>K1.B1</t>
        </is>
      </c>
      <c r="M898" t="inlineStr">
        <is>
          <t>K20</t>
        </is>
      </c>
      <c r="N898" t="inlineStr">
        <is>
          <t>23</t>
        </is>
      </c>
    </row>
    <row r="899">
      <c r="A899" t="n">
        <v>898</v>
      </c>
      <c r="B899" t="inlineStr">
        <is>
          <t>898</t>
        </is>
      </c>
      <c r="C899" t="inlineStr">
        <is>
          <t>Schirm</t>
        </is>
      </c>
      <c r="D899" t="inlineStr">
        <is>
          <t>Schirm</t>
        </is>
      </c>
      <c r="E899">
        <f>Q01+I1-W426:Schirm</f>
        <v/>
      </c>
      <c r="F899" t="inlineStr">
        <is>
          <t>Q01</t>
        </is>
      </c>
      <c r="G899" t="inlineStr">
        <is>
          <t>I1</t>
        </is>
      </c>
      <c r="H899" t="inlineStr">
        <is>
          <t>W426</t>
        </is>
      </c>
      <c r="I899" t="inlineStr">
        <is>
          <t>Schirm</t>
        </is>
      </c>
      <c r="J899">
        <f>A02+K1.B1-W10:SE</f>
        <v/>
      </c>
      <c r="K899" t="inlineStr">
        <is>
          <t>A02</t>
        </is>
      </c>
      <c r="L899" t="inlineStr">
        <is>
          <t>K1.B1</t>
        </is>
      </c>
      <c r="M899" t="inlineStr">
        <is>
          <t>W10</t>
        </is>
      </c>
      <c r="N899" t="inlineStr">
        <is>
          <t>SE</t>
        </is>
      </c>
    </row>
    <row r="900">
      <c r="A900" t="n">
        <v>899</v>
      </c>
      <c r="B900" t="inlineStr">
        <is>
          <t>899</t>
        </is>
      </c>
      <c r="C900" t="inlineStr">
        <is>
          <t>BU</t>
        </is>
      </c>
      <c r="D900" t="inlineStr">
        <is>
          <t>BU</t>
        </is>
      </c>
      <c r="E900">
        <f>Q01+K1.B1-W5(-P1):P1:2</f>
        <v/>
      </c>
      <c r="F900" t="inlineStr">
        <is>
          <t>Q01</t>
        </is>
      </c>
      <c r="G900" t="inlineStr">
        <is>
          <t>K1.B1</t>
        </is>
      </c>
      <c r="H900" t="inlineStr">
        <is>
          <t>W5(-P1)</t>
        </is>
      </c>
      <c r="I900" t="inlineStr">
        <is>
          <t>P1:2</t>
        </is>
      </c>
      <c r="J900">
        <f>Q01+K1.B1-X9:34:2</f>
        <v/>
      </c>
      <c r="K900" t="inlineStr">
        <is>
          <t>Q01</t>
        </is>
      </c>
      <c r="L900" t="inlineStr">
        <is>
          <t>K1.B1</t>
        </is>
      </c>
      <c r="M900" t="inlineStr">
        <is>
          <t>X9</t>
        </is>
      </c>
      <c r="N900" t="inlineStr">
        <is>
          <t>34:2</t>
        </is>
      </c>
    </row>
    <row r="901">
      <c r="A901" t="n">
        <v>900</v>
      </c>
      <c r="B901" t="inlineStr">
        <is>
          <t>900</t>
        </is>
      </c>
      <c r="C901" t="inlineStr">
        <is>
          <t>Schirm</t>
        </is>
      </c>
      <c r="D901" t="inlineStr">
        <is>
          <t>Schirm</t>
        </is>
      </c>
      <c r="E901" t="inlineStr">
        <is>
          <t>nan</t>
        </is>
      </c>
      <c r="F901" t="inlineStr"/>
      <c r="G901" t="inlineStr"/>
      <c r="H901" t="inlineStr"/>
      <c r="I901" t="inlineStr"/>
      <c r="J901" t="inlineStr">
        <is>
          <t>nan</t>
        </is>
      </c>
      <c r="K901" t="inlineStr"/>
      <c r="L901" t="inlineStr"/>
      <c r="M901" t="inlineStr"/>
      <c r="N901" t="inlineStr"/>
    </row>
    <row r="902">
      <c r="A902" t="n">
        <v>901</v>
      </c>
      <c r="B902" t="inlineStr">
        <is>
          <t>901</t>
        </is>
      </c>
      <c r="C902" t="inlineStr">
        <is>
          <t>nan</t>
        </is>
      </c>
      <c r="D902" t="inlineStr">
        <is>
          <t>nan</t>
        </is>
      </c>
      <c r="E902" t="inlineStr">
        <is>
          <t>nan</t>
        </is>
      </c>
      <c r="F902" t="inlineStr"/>
      <c r="G902" t="inlineStr"/>
      <c r="H902" t="inlineStr"/>
      <c r="I902" t="inlineStr"/>
      <c r="J902" t="inlineStr">
        <is>
          <t>nan</t>
        </is>
      </c>
      <c r="K902" t="inlineStr"/>
      <c r="L902" t="inlineStr"/>
      <c r="M902" t="inlineStr"/>
      <c r="N902" t="inlineStr"/>
    </row>
    <row r="903">
      <c r="A903" t="n">
        <v>902</v>
      </c>
      <c r="B903" t="inlineStr">
        <is>
          <t>902</t>
        </is>
      </c>
      <c r="C903" t="inlineStr">
        <is>
          <t>BN</t>
        </is>
      </c>
      <c r="D903" t="inlineStr">
        <is>
          <t>BN</t>
        </is>
      </c>
      <c r="E903">
        <f>Q01+S1-M1:BN</f>
        <v/>
      </c>
      <c r="F903" t="inlineStr">
        <is>
          <t>Q01</t>
        </is>
      </c>
      <c r="G903" t="inlineStr">
        <is>
          <t>S1</t>
        </is>
      </c>
      <c r="H903" t="inlineStr">
        <is>
          <t>M1</t>
        </is>
      </c>
      <c r="I903" t="inlineStr">
        <is>
          <t>BN</t>
        </is>
      </c>
      <c r="J903">
        <f>Q01+S1-X3:1</f>
        <v/>
      </c>
      <c r="K903" t="inlineStr">
        <is>
          <t>Q01</t>
        </is>
      </c>
      <c r="L903" t="inlineStr">
        <is>
          <t>S1</t>
        </is>
      </c>
      <c r="M903" t="inlineStr">
        <is>
          <t>X3</t>
        </is>
      </c>
      <c r="N903" t="inlineStr">
        <is>
          <t>1</t>
        </is>
      </c>
    </row>
    <row r="904">
      <c r="A904" t="n">
        <v>903</v>
      </c>
      <c r="B904" t="inlineStr">
        <is>
          <t>903</t>
        </is>
      </c>
      <c r="C904" t="inlineStr">
        <is>
          <t>GY</t>
        </is>
      </c>
      <c r="D904" t="inlineStr">
        <is>
          <t>GY</t>
        </is>
      </c>
      <c r="E904">
        <f>Q01+S1-M1:GY</f>
        <v/>
      </c>
      <c r="F904" t="inlineStr">
        <is>
          <t>Q01</t>
        </is>
      </c>
      <c r="G904" t="inlineStr">
        <is>
          <t>S1</t>
        </is>
      </c>
      <c r="H904" t="inlineStr">
        <is>
          <t>M1</t>
        </is>
      </c>
      <c r="I904" t="inlineStr">
        <is>
          <t>GY</t>
        </is>
      </c>
      <c r="J904">
        <f>Q01+S1-X3:2</f>
        <v/>
      </c>
      <c r="K904" t="inlineStr">
        <is>
          <t>Q01</t>
        </is>
      </c>
      <c r="L904" t="inlineStr">
        <is>
          <t>S1</t>
        </is>
      </c>
      <c r="M904" t="inlineStr">
        <is>
          <t>X3</t>
        </is>
      </c>
      <c r="N904" t="inlineStr">
        <is>
          <t>2</t>
        </is>
      </c>
    </row>
    <row r="905">
      <c r="A905" t="n">
        <v>904</v>
      </c>
      <c r="B905" t="inlineStr">
        <is>
          <t>904</t>
        </is>
      </c>
      <c r="C905" t="inlineStr">
        <is>
          <t>BU</t>
        </is>
      </c>
      <c r="D905" t="inlineStr">
        <is>
          <t>BU</t>
        </is>
      </c>
      <c r="E905">
        <f>Q01+S1-X3:2</f>
        <v/>
      </c>
      <c r="F905" t="inlineStr">
        <is>
          <t>Q01</t>
        </is>
      </c>
      <c r="G905" t="inlineStr">
        <is>
          <t>S1</t>
        </is>
      </c>
      <c r="H905" t="inlineStr">
        <is>
          <t>X3</t>
        </is>
      </c>
      <c r="I905" t="inlineStr">
        <is>
          <t>2</t>
        </is>
      </c>
      <c r="J905">
        <f>Q01+S1-X3:A(3)</f>
        <v/>
      </c>
      <c r="K905" t="inlineStr">
        <is>
          <t>Q01</t>
        </is>
      </c>
      <c r="L905" t="inlineStr">
        <is>
          <t>S1</t>
        </is>
      </c>
      <c r="M905" t="inlineStr">
        <is>
          <t>X3</t>
        </is>
      </c>
      <c r="N905" t="inlineStr">
        <is>
          <t>A(3)</t>
        </is>
      </c>
    </row>
    <row r="906">
      <c r="A906" t="n">
        <v>905</v>
      </c>
      <c r="B906" t="inlineStr">
        <is>
          <t>905</t>
        </is>
      </c>
      <c r="C906" t="inlineStr">
        <is>
          <t>BU</t>
        </is>
      </c>
      <c r="D906" t="inlineStr">
        <is>
          <t>BU</t>
        </is>
      </c>
      <c r="E906">
        <f>Q01+S1-M1:BU</f>
        <v/>
      </c>
      <c r="F906" t="inlineStr">
        <is>
          <t>Q01</t>
        </is>
      </c>
      <c r="G906" t="inlineStr">
        <is>
          <t>S1</t>
        </is>
      </c>
      <c r="H906" t="inlineStr">
        <is>
          <t>M1</t>
        </is>
      </c>
      <c r="I906" t="inlineStr">
        <is>
          <t>BU</t>
        </is>
      </c>
      <c r="J906">
        <f>Q01+S1-X3:A(3)</f>
        <v/>
      </c>
      <c r="K906" t="inlineStr">
        <is>
          <t>Q01</t>
        </is>
      </c>
      <c r="L906" t="inlineStr">
        <is>
          <t>S1</t>
        </is>
      </c>
      <c r="M906" t="inlineStr">
        <is>
          <t>X3</t>
        </is>
      </c>
      <c r="N906" t="inlineStr">
        <is>
          <t>A(3)</t>
        </is>
      </c>
    </row>
    <row r="907">
      <c r="A907" t="n">
        <v>906</v>
      </c>
      <c r="B907" t="inlineStr">
        <is>
          <t>906</t>
        </is>
      </c>
      <c r="C907" t="inlineStr">
        <is>
          <t>BU</t>
        </is>
      </c>
      <c r="D907" t="inlineStr">
        <is>
          <t>BU</t>
        </is>
      </c>
      <c r="E907">
        <f>Q01+K1.B1-K5:14</f>
        <v/>
      </c>
      <c r="F907" t="inlineStr">
        <is>
          <t>Q01</t>
        </is>
      </c>
      <c r="G907" t="inlineStr">
        <is>
          <t>K1.B1</t>
        </is>
      </c>
      <c r="H907" t="inlineStr">
        <is>
          <t>K5</t>
        </is>
      </c>
      <c r="I907" t="inlineStr">
        <is>
          <t>14</t>
        </is>
      </c>
      <c r="J907">
        <f>A02+K1.B1-X21-X21.2F:2</f>
        <v/>
      </c>
      <c r="K907" t="inlineStr">
        <is>
          <t>A02</t>
        </is>
      </c>
      <c r="L907" t="inlineStr">
        <is>
          <t>K1.B1</t>
        </is>
      </c>
      <c r="M907" t="inlineStr">
        <is>
          <t>X21-X21.2F</t>
        </is>
      </c>
      <c r="N907" t="inlineStr">
        <is>
          <t>2</t>
        </is>
      </c>
    </row>
    <row r="908">
      <c r="A908" t="n">
        <v>907</v>
      </c>
      <c r="B908" t="inlineStr">
        <is>
          <t>907</t>
        </is>
      </c>
      <c r="C908" t="inlineStr">
        <is>
          <t>BN</t>
        </is>
      </c>
      <c r="D908" t="inlineStr">
        <is>
          <t>BN</t>
        </is>
      </c>
      <c r="E908">
        <f>Q01+K1.B1-K5:14</f>
        <v/>
      </c>
      <c r="F908" t="inlineStr">
        <is>
          <t>Q01</t>
        </is>
      </c>
      <c r="G908" t="inlineStr">
        <is>
          <t>K1.B1</t>
        </is>
      </c>
      <c r="H908" t="inlineStr">
        <is>
          <t>K5</t>
        </is>
      </c>
      <c r="I908" t="inlineStr">
        <is>
          <t>14</t>
        </is>
      </c>
      <c r="J908">
        <f>Q01+K1.B1-A6:15</f>
        <v/>
      </c>
      <c r="K908" t="inlineStr">
        <is>
          <t>Q01</t>
        </is>
      </c>
      <c r="L908" t="inlineStr">
        <is>
          <t>K1.B1</t>
        </is>
      </c>
      <c r="M908" t="inlineStr">
        <is>
          <t>A6</t>
        </is>
      </c>
      <c r="N908" t="inlineStr">
        <is>
          <t>15</t>
        </is>
      </c>
    </row>
    <row r="909">
      <c r="A909" t="n">
        <v>908</v>
      </c>
      <c r="B909" t="inlineStr">
        <is>
          <t>908</t>
        </is>
      </c>
      <c r="C909" t="inlineStr">
        <is>
          <t>BU</t>
        </is>
      </c>
      <c r="D909" t="inlineStr">
        <is>
          <t>BU</t>
        </is>
      </c>
      <c r="E909">
        <f>Q01+K1.B1-K4:A1</f>
        <v/>
      </c>
      <c r="F909" t="inlineStr">
        <is>
          <t>Q01</t>
        </is>
      </c>
      <c r="G909" t="inlineStr">
        <is>
          <t>K1.B1</t>
        </is>
      </c>
      <c r="H909" t="inlineStr">
        <is>
          <t>K4</t>
        </is>
      </c>
      <c r="I909" t="inlineStr">
        <is>
          <t>A1</t>
        </is>
      </c>
      <c r="J909">
        <f>Q01+K1.B1-A6:5</f>
        <v/>
      </c>
      <c r="K909" t="inlineStr">
        <is>
          <t>Q01</t>
        </is>
      </c>
      <c r="L909" t="inlineStr">
        <is>
          <t>K1.B1</t>
        </is>
      </c>
      <c r="M909" t="inlineStr">
        <is>
          <t>A6</t>
        </is>
      </c>
      <c r="N909" t="inlineStr">
        <is>
          <t>5</t>
        </is>
      </c>
    </row>
    <row r="910">
      <c r="A910" t="n">
        <v>909</v>
      </c>
      <c r="B910" t="inlineStr">
        <is>
          <t>909</t>
        </is>
      </c>
      <c r="C910" t="inlineStr">
        <is>
          <t>BU</t>
        </is>
      </c>
      <c r="D910" t="inlineStr">
        <is>
          <t>BU</t>
        </is>
      </c>
      <c r="E910">
        <f>Q01+K1.B1-R1:2</f>
        <v/>
      </c>
      <c r="F910" t="inlineStr">
        <is>
          <t>Q01</t>
        </is>
      </c>
      <c r="G910" t="inlineStr">
        <is>
          <t>K1.B1</t>
        </is>
      </c>
      <c r="H910" t="inlineStr">
        <is>
          <t>R1</t>
        </is>
      </c>
      <c r="I910" t="inlineStr">
        <is>
          <t>2</t>
        </is>
      </c>
      <c r="J910">
        <f>Q01+K1.B1-K4:A1</f>
        <v/>
      </c>
      <c r="K910" t="inlineStr">
        <is>
          <t>Q01</t>
        </is>
      </c>
      <c r="L910" t="inlineStr">
        <is>
          <t>K1.B1</t>
        </is>
      </c>
      <c r="M910" t="inlineStr">
        <is>
          <t>K4</t>
        </is>
      </c>
      <c r="N910" t="inlineStr">
        <is>
          <t>A1</t>
        </is>
      </c>
    </row>
    <row r="911">
      <c r="A911" t="n">
        <v>910</v>
      </c>
      <c r="B911" t="inlineStr">
        <is>
          <t>910</t>
        </is>
      </c>
      <c r="C911" t="inlineStr">
        <is>
          <t>BU</t>
        </is>
      </c>
      <c r="D911" t="inlineStr">
        <is>
          <t>BU</t>
        </is>
      </c>
      <c r="E911">
        <f>Q01+K1.B1-R1:1</f>
        <v/>
      </c>
      <c r="F911" t="inlineStr">
        <is>
          <t>Q01</t>
        </is>
      </c>
      <c r="G911" t="inlineStr">
        <is>
          <t>K1.B1</t>
        </is>
      </c>
      <c r="H911" t="inlineStr">
        <is>
          <t>R1</t>
        </is>
      </c>
      <c r="I911" t="inlineStr">
        <is>
          <t>1</t>
        </is>
      </c>
      <c r="J911">
        <f>A02+K1.B1-X21-X21.2F:3</f>
        <v/>
      </c>
      <c r="K911" t="inlineStr">
        <is>
          <t>A02</t>
        </is>
      </c>
      <c r="L911" t="inlineStr">
        <is>
          <t>K1.B1</t>
        </is>
      </c>
      <c r="M911" t="inlineStr">
        <is>
          <t>X21-X21.2F</t>
        </is>
      </c>
      <c r="N911" t="inlineStr">
        <is>
          <t>3</t>
        </is>
      </c>
    </row>
    <row r="912">
      <c r="A912" t="n">
        <v>911</v>
      </c>
      <c r="B912" t="inlineStr">
        <is>
          <t>911</t>
        </is>
      </c>
      <c r="C912" t="inlineStr">
        <is>
          <t>BU</t>
        </is>
      </c>
      <c r="D912" t="inlineStr">
        <is>
          <t>BU</t>
        </is>
      </c>
      <c r="E912">
        <f>Q01+K1.B1-A6:9</f>
        <v/>
      </c>
      <c r="F912" t="inlineStr">
        <is>
          <t>Q01</t>
        </is>
      </c>
      <c r="G912" t="inlineStr">
        <is>
          <t>K1.B1</t>
        </is>
      </c>
      <c r="H912" t="inlineStr">
        <is>
          <t>A6</t>
        </is>
      </c>
      <c r="I912" t="inlineStr">
        <is>
          <t>9</t>
        </is>
      </c>
      <c r="J912">
        <f>A02+K1.B1-X21-X21.2F:3</f>
        <v/>
      </c>
      <c r="K912" t="inlineStr">
        <is>
          <t>A02</t>
        </is>
      </c>
      <c r="L912" t="inlineStr">
        <is>
          <t>K1.B1</t>
        </is>
      </c>
      <c r="M912" t="inlineStr">
        <is>
          <t>X21-X21.2F</t>
        </is>
      </c>
      <c r="N912" t="inlineStr">
        <is>
          <t>3</t>
        </is>
      </c>
    </row>
    <row r="913">
      <c r="A913" t="n">
        <v>912</v>
      </c>
      <c r="B913" t="inlineStr">
        <is>
          <t>912</t>
        </is>
      </c>
      <c r="C913" t="inlineStr">
        <is>
          <t>WH</t>
        </is>
      </c>
      <c r="D913" t="inlineStr">
        <is>
          <t>WH</t>
        </is>
      </c>
      <c r="E913">
        <f>Q01+S1-M1:WH</f>
        <v/>
      </c>
      <c r="F913" t="inlineStr">
        <is>
          <t>Q01</t>
        </is>
      </c>
      <c r="G913" t="inlineStr">
        <is>
          <t>S1</t>
        </is>
      </c>
      <c r="H913" t="inlineStr">
        <is>
          <t>M1</t>
        </is>
      </c>
      <c r="I913" t="inlineStr">
        <is>
          <t>WH</t>
        </is>
      </c>
      <c r="J913">
        <f>Q01+S1-X3:6(5)</f>
        <v/>
      </c>
      <c r="K913" t="inlineStr">
        <is>
          <t>Q01</t>
        </is>
      </c>
      <c r="L913" t="inlineStr">
        <is>
          <t>S1</t>
        </is>
      </c>
      <c r="M913" t="inlineStr">
        <is>
          <t>X3</t>
        </is>
      </c>
      <c r="N913" t="inlineStr">
        <is>
          <t>6(5)</t>
        </is>
      </c>
    </row>
    <row r="914">
      <c r="A914" t="n">
        <v>913</v>
      </c>
      <c r="B914" t="inlineStr">
        <is>
          <t>913</t>
        </is>
      </c>
      <c r="C914" t="inlineStr">
        <is>
          <t>PK</t>
        </is>
      </c>
      <c r="D914" t="inlineStr">
        <is>
          <t>PK</t>
        </is>
      </c>
      <c r="E914">
        <f>Q01+S1-M1:PK</f>
        <v/>
      </c>
      <c r="F914" t="inlineStr">
        <is>
          <t>Q01</t>
        </is>
      </c>
      <c r="G914" t="inlineStr">
        <is>
          <t>S1</t>
        </is>
      </c>
      <c r="H914" t="inlineStr">
        <is>
          <t>M1</t>
        </is>
      </c>
      <c r="I914" t="inlineStr">
        <is>
          <t>PK</t>
        </is>
      </c>
      <c r="J914">
        <f>Q01+S1-X3:5(4)</f>
        <v/>
      </c>
      <c r="K914" t="inlineStr">
        <is>
          <t>Q01</t>
        </is>
      </c>
      <c r="L914" t="inlineStr">
        <is>
          <t>S1</t>
        </is>
      </c>
      <c r="M914" t="inlineStr">
        <is>
          <t>X3</t>
        </is>
      </c>
      <c r="N914" t="inlineStr">
        <is>
          <t>5(4)</t>
        </is>
      </c>
    </row>
    <row r="915">
      <c r="A915" t="n">
        <v>914</v>
      </c>
      <c r="B915" t="inlineStr">
        <is>
          <t>914</t>
        </is>
      </c>
      <c r="C915" t="inlineStr">
        <is>
          <t>BU</t>
        </is>
      </c>
      <c r="D915" t="inlineStr">
        <is>
          <t>BU</t>
        </is>
      </c>
      <c r="E915">
        <f>A02+K1.B1-K20:24</f>
        <v/>
      </c>
      <c r="F915" t="inlineStr">
        <is>
          <t>A02</t>
        </is>
      </c>
      <c r="G915" t="inlineStr">
        <is>
          <t>K1.B1</t>
        </is>
      </c>
      <c r="H915" t="inlineStr">
        <is>
          <t>K20</t>
        </is>
      </c>
      <c r="I915" t="inlineStr">
        <is>
          <t>24</t>
        </is>
      </c>
      <c r="J915">
        <f>Q01+K1.B1-K4:14</f>
        <v/>
      </c>
      <c r="K915" t="inlineStr">
        <is>
          <t>Q01</t>
        </is>
      </c>
      <c r="L915" t="inlineStr">
        <is>
          <t>K1.B1</t>
        </is>
      </c>
      <c r="M915" t="inlineStr">
        <is>
          <t>K4</t>
        </is>
      </c>
      <c r="N915" t="inlineStr">
        <is>
          <t>14</t>
        </is>
      </c>
    </row>
    <row r="916">
      <c r="A916" t="n">
        <v>915</v>
      </c>
      <c r="B916" t="inlineStr">
        <is>
          <t>915</t>
        </is>
      </c>
      <c r="C916" t="inlineStr">
        <is>
          <t>BU</t>
        </is>
      </c>
      <c r="D916" t="inlineStr">
        <is>
          <t>BU</t>
        </is>
      </c>
      <c r="E916">
        <f>Q01+K1.B1-K4:14</f>
        <v/>
      </c>
      <c r="F916" t="inlineStr">
        <is>
          <t>Q01</t>
        </is>
      </c>
      <c r="G916" t="inlineStr">
        <is>
          <t>K1.B1</t>
        </is>
      </c>
      <c r="H916" t="inlineStr">
        <is>
          <t>K4</t>
        </is>
      </c>
      <c r="I916" t="inlineStr">
        <is>
          <t>14</t>
        </is>
      </c>
      <c r="J916">
        <f>Q01+K1.B1-X9:33:3</f>
        <v/>
      </c>
      <c r="K916" t="inlineStr">
        <is>
          <t>Q01</t>
        </is>
      </c>
      <c r="L916" t="inlineStr">
        <is>
          <t>K1.B1</t>
        </is>
      </c>
      <c r="M916" t="inlineStr">
        <is>
          <t>X9</t>
        </is>
      </c>
      <c r="N916" t="inlineStr">
        <is>
          <t>33:3</t>
        </is>
      </c>
    </row>
    <row r="917">
      <c r="A917" t="n">
        <v>916</v>
      </c>
      <c r="B917" t="inlineStr">
        <is>
          <t>916</t>
        </is>
      </c>
      <c r="C917" t="inlineStr">
        <is>
          <t>BU</t>
        </is>
      </c>
      <c r="D917" t="inlineStr">
        <is>
          <t>BU</t>
        </is>
      </c>
      <c r="E917">
        <f>Q01+K1.B1-A6:10</f>
        <v/>
      </c>
      <c r="F917" t="inlineStr">
        <is>
          <t>Q01</t>
        </is>
      </c>
      <c r="G917" t="inlineStr">
        <is>
          <t>K1.B1</t>
        </is>
      </c>
      <c r="H917" t="inlineStr">
        <is>
          <t>A6</t>
        </is>
      </c>
      <c r="I917" t="inlineStr">
        <is>
          <t>10</t>
        </is>
      </c>
      <c r="J917">
        <f>Q01+K1.B1-X9:33:3</f>
        <v/>
      </c>
      <c r="K917" t="inlineStr">
        <is>
          <t>Q01</t>
        </is>
      </c>
      <c r="L917" t="inlineStr">
        <is>
          <t>K1.B1</t>
        </is>
      </c>
      <c r="M917" t="inlineStr">
        <is>
          <t>X9</t>
        </is>
      </c>
      <c r="N917" t="inlineStr">
        <is>
          <t>33:3</t>
        </is>
      </c>
    </row>
    <row r="918">
      <c r="A918" t="n">
        <v>917</v>
      </c>
      <c r="B918" t="inlineStr">
        <is>
          <t>917</t>
        </is>
      </c>
      <c r="C918" t="inlineStr">
        <is>
          <t>WH</t>
        </is>
      </c>
      <c r="D918" t="inlineStr">
        <is>
          <t>WH</t>
        </is>
      </c>
      <c r="E918">
        <f>Q01+S1-B1:1</f>
        <v/>
      </c>
      <c r="F918" t="inlineStr">
        <is>
          <t>Q01</t>
        </is>
      </c>
      <c r="G918" t="inlineStr">
        <is>
          <t>S1</t>
        </is>
      </c>
      <c r="H918" t="inlineStr">
        <is>
          <t>B1</t>
        </is>
      </c>
      <c r="I918" t="inlineStr">
        <is>
          <t>1</t>
        </is>
      </c>
      <c r="J918">
        <f>A02+K1.B1-X21-X21.2M:6</f>
        <v/>
      </c>
      <c r="K918" t="inlineStr">
        <is>
          <t>A02</t>
        </is>
      </c>
      <c r="L918" t="inlineStr">
        <is>
          <t>K1.B1</t>
        </is>
      </c>
      <c r="M918" t="inlineStr">
        <is>
          <t>X21-X21.2M</t>
        </is>
      </c>
      <c r="N918" t="inlineStr">
        <is>
          <t>6</t>
        </is>
      </c>
    </row>
    <row r="919">
      <c r="A919" t="n">
        <v>918</v>
      </c>
      <c r="B919" t="inlineStr">
        <is>
          <t>918</t>
        </is>
      </c>
      <c r="C919" t="inlineStr">
        <is>
          <t>BU</t>
        </is>
      </c>
      <c r="D919" t="inlineStr">
        <is>
          <t>BU</t>
        </is>
      </c>
      <c r="E919">
        <f>A02+K1.B1-X21-X21.2F:6</f>
        <v/>
      </c>
      <c r="F919" t="inlineStr">
        <is>
          <t>A02</t>
        </is>
      </c>
      <c r="G919" t="inlineStr">
        <is>
          <t>K1.B1</t>
        </is>
      </c>
      <c r="H919" t="inlineStr">
        <is>
          <t>X21-X21.2F</t>
        </is>
      </c>
      <c r="I919" t="inlineStr">
        <is>
          <t>6</t>
        </is>
      </c>
      <c r="J919">
        <f>Q01+K1.B1-W5(-P2):P2</f>
        <v/>
      </c>
      <c r="K919" t="inlineStr">
        <is>
          <t>Q01</t>
        </is>
      </c>
      <c r="L919" t="inlineStr">
        <is>
          <t>K1.B1</t>
        </is>
      </c>
      <c r="M919" t="inlineStr">
        <is>
          <t>W5(-P2)</t>
        </is>
      </c>
      <c r="N919" t="inlineStr">
        <is>
          <t>P2</t>
        </is>
      </c>
    </row>
    <row r="920">
      <c r="A920" t="n">
        <v>919</v>
      </c>
      <c r="B920" t="inlineStr">
        <is>
          <t>919</t>
        </is>
      </c>
      <c r="C920" t="inlineStr">
        <is>
          <t>BN</t>
        </is>
      </c>
      <c r="D920" t="inlineStr">
        <is>
          <t>BN</t>
        </is>
      </c>
      <c r="E920">
        <f>Q01+S1-B1:2</f>
        <v/>
      </c>
      <c r="F920" t="inlineStr">
        <is>
          <t>Q01</t>
        </is>
      </c>
      <c r="G920" t="inlineStr">
        <is>
          <t>S1</t>
        </is>
      </c>
      <c r="H920" t="inlineStr">
        <is>
          <t>B1</t>
        </is>
      </c>
      <c r="I920" t="inlineStr">
        <is>
          <t>2</t>
        </is>
      </c>
      <c r="J920">
        <f>A02+K1.B1-X21-X21.2M:7</f>
        <v/>
      </c>
      <c r="K920" t="inlineStr">
        <is>
          <t>A02</t>
        </is>
      </c>
      <c r="L920" t="inlineStr">
        <is>
          <t>K1.B1</t>
        </is>
      </c>
      <c r="M920" t="inlineStr">
        <is>
          <t>X21-X21.2M</t>
        </is>
      </c>
      <c r="N920" t="inlineStr">
        <is>
          <t>7</t>
        </is>
      </c>
    </row>
    <row r="921">
      <c r="A921" t="n">
        <v>920</v>
      </c>
      <c r="B921" t="inlineStr">
        <is>
          <t>920</t>
        </is>
      </c>
      <c r="C921" t="inlineStr">
        <is>
          <t>BU</t>
        </is>
      </c>
      <c r="D921" t="inlineStr">
        <is>
          <t>BU</t>
        </is>
      </c>
      <c r="E921">
        <f>A02+K1.B1-X21-X21.2F:7</f>
        <v/>
      </c>
      <c r="F921" t="inlineStr">
        <is>
          <t>A02</t>
        </is>
      </c>
      <c r="G921" t="inlineStr">
        <is>
          <t>K1.B1</t>
        </is>
      </c>
      <c r="H921" t="inlineStr">
        <is>
          <t>X21-X21.2F</t>
        </is>
      </c>
      <c r="I921" t="inlineStr">
        <is>
          <t>7</t>
        </is>
      </c>
      <c r="J921">
        <f>Q01+K1.B1-W5(-P1):P1</f>
        <v/>
      </c>
      <c r="K921" t="inlineStr">
        <is>
          <t>Q01</t>
        </is>
      </c>
      <c r="L921" t="inlineStr">
        <is>
          <t>K1.B1</t>
        </is>
      </c>
      <c r="M921" t="inlineStr">
        <is>
          <t>W5(-P1)</t>
        </is>
      </c>
      <c r="N921" t="inlineStr">
        <is>
          <t>P1</t>
        </is>
      </c>
    </row>
    <row r="922">
      <c r="A922" t="n">
        <v>921</v>
      </c>
      <c r="B922" t="inlineStr">
        <is>
          <t>921</t>
        </is>
      </c>
      <c r="C922" t="inlineStr">
        <is>
          <t>BK</t>
        </is>
      </c>
      <c r="D922" t="inlineStr">
        <is>
          <t>BK</t>
        </is>
      </c>
      <c r="E922">
        <f>Q01+S1-B1:3</f>
        <v/>
      </c>
      <c r="F922" t="inlineStr">
        <is>
          <t>Q01</t>
        </is>
      </c>
      <c r="G922" t="inlineStr">
        <is>
          <t>S1</t>
        </is>
      </c>
      <c r="H922" t="inlineStr">
        <is>
          <t>B1</t>
        </is>
      </c>
      <c r="I922" t="inlineStr">
        <is>
          <t>3</t>
        </is>
      </c>
      <c r="J922">
        <f>A02+K1.B1-X21-X21.2M:8</f>
        <v/>
      </c>
      <c r="K922" t="inlineStr">
        <is>
          <t>A02</t>
        </is>
      </c>
      <c r="L922" t="inlineStr">
        <is>
          <t>K1.B1</t>
        </is>
      </c>
      <c r="M922" t="inlineStr">
        <is>
          <t>X21-X21.2M</t>
        </is>
      </c>
      <c r="N922" t="inlineStr">
        <is>
          <t>8</t>
        </is>
      </c>
    </row>
    <row r="923">
      <c r="A923" t="n">
        <v>922</v>
      </c>
      <c r="B923" t="inlineStr">
        <is>
          <t>922</t>
        </is>
      </c>
      <c r="C923" t="inlineStr">
        <is>
          <t>WH</t>
        </is>
      </c>
      <c r="D923" t="inlineStr">
        <is>
          <t>WH</t>
        </is>
      </c>
      <c r="E923">
        <f>Q01+K1.B1-A6:2</f>
        <v/>
      </c>
      <c r="F923" t="inlineStr">
        <is>
          <t>Q01</t>
        </is>
      </c>
      <c r="G923" t="inlineStr">
        <is>
          <t>K1.B1</t>
        </is>
      </c>
      <c r="H923" t="inlineStr">
        <is>
          <t>A6</t>
        </is>
      </c>
      <c r="I923" t="inlineStr">
        <is>
          <t>2</t>
        </is>
      </c>
      <c r="J923">
        <f>A02+K1.B1-X21-X21.2F:8</f>
        <v/>
      </c>
      <c r="K923" t="inlineStr">
        <is>
          <t>A02</t>
        </is>
      </c>
      <c r="L923" t="inlineStr">
        <is>
          <t>K1.B1</t>
        </is>
      </c>
      <c r="M923" t="inlineStr">
        <is>
          <t>X21-X21.2F</t>
        </is>
      </c>
      <c r="N923" t="inlineStr">
        <is>
          <t>8</t>
        </is>
      </c>
    </row>
    <row r="924">
      <c r="A924" t="n">
        <v>923</v>
      </c>
      <c r="B924" t="inlineStr">
        <is>
          <t>923</t>
        </is>
      </c>
      <c r="C924" t="inlineStr">
        <is>
          <t>BU</t>
        </is>
      </c>
      <c r="D924" t="inlineStr">
        <is>
          <t>BU</t>
        </is>
      </c>
      <c r="E924">
        <f>Q01+S1-B1:4</f>
        <v/>
      </c>
      <c r="F924" t="inlineStr">
        <is>
          <t>Q01</t>
        </is>
      </c>
      <c r="G924" t="inlineStr">
        <is>
          <t>S1</t>
        </is>
      </c>
      <c r="H924" t="inlineStr">
        <is>
          <t>B1</t>
        </is>
      </c>
      <c r="I924" t="inlineStr">
        <is>
          <t>4</t>
        </is>
      </c>
      <c r="J924">
        <f>A02+K1.B1-X21-X21.2M:9</f>
        <v/>
      </c>
      <c r="K924" t="inlineStr">
        <is>
          <t>A02</t>
        </is>
      </c>
      <c r="L924" t="inlineStr">
        <is>
          <t>K1.B1</t>
        </is>
      </c>
      <c r="M924" t="inlineStr">
        <is>
          <t>X21-X21.2M</t>
        </is>
      </c>
      <c r="N924" t="inlineStr">
        <is>
          <t>9</t>
        </is>
      </c>
    </row>
    <row r="925">
      <c r="A925" t="n">
        <v>924</v>
      </c>
      <c r="B925" t="inlineStr">
        <is>
          <t>924</t>
        </is>
      </c>
      <c r="C925" t="inlineStr">
        <is>
          <t>BN</t>
        </is>
      </c>
      <c r="D925" t="inlineStr">
        <is>
          <t>BN</t>
        </is>
      </c>
      <c r="E925">
        <f>Q01+K1.B1-A6:1</f>
        <v/>
      </c>
      <c r="F925" t="inlineStr">
        <is>
          <t>Q01</t>
        </is>
      </c>
      <c r="G925" t="inlineStr">
        <is>
          <t>K1.B1</t>
        </is>
      </c>
      <c r="H925" t="inlineStr">
        <is>
          <t>A6</t>
        </is>
      </c>
      <c r="I925" t="inlineStr">
        <is>
          <t>1</t>
        </is>
      </c>
      <c r="J925">
        <f>A02+K1.B1-X21-X21.2F:9</f>
        <v/>
      </c>
      <c r="K925" t="inlineStr">
        <is>
          <t>A02</t>
        </is>
      </c>
      <c r="L925" t="inlineStr">
        <is>
          <t>K1.B1</t>
        </is>
      </c>
      <c r="M925" t="inlineStr">
        <is>
          <t>X21-X21.2F</t>
        </is>
      </c>
      <c r="N925" t="inlineStr">
        <is>
          <t>9</t>
        </is>
      </c>
    </row>
    <row r="926">
      <c r="A926" t="n">
        <v>925</v>
      </c>
      <c r="B926" t="inlineStr">
        <is>
          <t>925</t>
        </is>
      </c>
      <c r="C926" t="inlineStr">
        <is>
          <t>GY</t>
        </is>
      </c>
      <c r="D926" t="inlineStr">
        <is>
          <t>GY</t>
        </is>
      </c>
      <c r="E926">
        <f>Q01+S1-B1:5</f>
        <v/>
      </c>
      <c r="F926" t="inlineStr">
        <is>
          <t>Q01</t>
        </is>
      </c>
      <c r="G926" t="inlineStr">
        <is>
          <t>S1</t>
        </is>
      </c>
      <c r="H926" t="inlineStr">
        <is>
          <t>B1</t>
        </is>
      </c>
      <c r="I926" t="inlineStr">
        <is>
          <t>5</t>
        </is>
      </c>
      <c r="J926">
        <f>A02+K1.B1-X21-X21.2M:10</f>
        <v/>
      </c>
      <c r="K926" t="inlineStr">
        <is>
          <t>A02</t>
        </is>
      </c>
      <c r="L926" t="inlineStr">
        <is>
          <t>K1.B1</t>
        </is>
      </c>
      <c r="M926" t="inlineStr">
        <is>
          <t>X21-X21.2M</t>
        </is>
      </c>
      <c r="N926" t="inlineStr">
        <is>
          <t>10</t>
        </is>
      </c>
    </row>
    <row r="927">
      <c r="A927" t="n">
        <v>926</v>
      </c>
      <c r="B927" t="inlineStr">
        <is>
          <t>926</t>
        </is>
      </c>
      <c r="C927" t="inlineStr">
        <is>
          <t>GN</t>
        </is>
      </c>
      <c r="D927" t="inlineStr">
        <is>
          <t>GN</t>
        </is>
      </c>
      <c r="E927">
        <f>Q01+K1.B1-A6:3</f>
        <v/>
      </c>
      <c r="F927" t="inlineStr">
        <is>
          <t>Q01</t>
        </is>
      </c>
      <c r="G927" t="inlineStr">
        <is>
          <t>K1.B1</t>
        </is>
      </c>
      <c r="H927" t="inlineStr">
        <is>
          <t>A6</t>
        </is>
      </c>
      <c r="I927" t="inlineStr">
        <is>
          <t>3</t>
        </is>
      </c>
      <c r="J927">
        <f>A02+K1.B1-X21-X21.2F:10</f>
        <v/>
      </c>
      <c r="K927" t="inlineStr">
        <is>
          <t>A02</t>
        </is>
      </c>
      <c r="L927" t="inlineStr">
        <is>
          <t>K1.B1</t>
        </is>
      </c>
      <c r="M927" t="inlineStr">
        <is>
          <t>X21-X21.2F</t>
        </is>
      </c>
      <c r="N927" t="inlineStr">
        <is>
          <t>10</t>
        </is>
      </c>
    </row>
    <row r="928">
      <c r="A928" t="n">
        <v>927</v>
      </c>
      <c r="B928" t="inlineStr">
        <is>
          <t>927</t>
        </is>
      </c>
      <c r="C928" t="inlineStr">
        <is>
          <t>Schirm</t>
        </is>
      </c>
      <c r="D928" t="inlineStr">
        <is>
          <t>Schirm</t>
        </is>
      </c>
      <c r="E928">
        <f>Q01+K1-W329:Schirm</f>
        <v/>
      </c>
      <c r="F928" t="inlineStr">
        <is>
          <t>Q01</t>
        </is>
      </c>
      <c r="G928" t="inlineStr">
        <is>
          <t>K1</t>
        </is>
      </c>
      <c r="H928" t="inlineStr">
        <is>
          <t>W329</t>
        </is>
      </c>
      <c r="I928" t="inlineStr">
        <is>
          <t>Schirm</t>
        </is>
      </c>
      <c r="J928">
        <f>A02+K1.B1-W11:SE</f>
        <v/>
      </c>
      <c r="K928" t="inlineStr">
        <is>
          <t>A02</t>
        </is>
      </c>
      <c r="L928" t="inlineStr">
        <is>
          <t>K1.B1</t>
        </is>
      </c>
      <c r="M928" t="inlineStr">
        <is>
          <t>W11</t>
        </is>
      </c>
      <c r="N928" t="inlineStr">
        <is>
          <t>SE</t>
        </is>
      </c>
    </row>
    <row r="929">
      <c r="A929" t="n">
        <v>928</v>
      </c>
      <c r="B929" t="inlineStr">
        <is>
          <t>928</t>
        </is>
      </c>
      <c r="C929" t="inlineStr">
        <is>
          <t>Schirm</t>
        </is>
      </c>
      <c r="D929" t="inlineStr">
        <is>
          <t>Schirm</t>
        </is>
      </c>
      <c r="E929">
        <f>A02+K1.B1-W10:SE</f>
        <v/>
      </c>
      <c r="F929" t="inlineStr">
        <is>
          <t>A02</t>
        </is>
      </c>
      <c r="G929" t="inlineStr">
        <is>
          <t>K1.B1</t>
        </is>
      </c>
      <c r="H929" t="inlineStr">
        <is>
          <t>W10</t>
        </is>
      </c>
      <c r="I929" t="inlineStr">
        <is>
          <t>SE</t>
        </is>
      </c>
      <c r="J929">
        <f>Q01+S1-B1:CASE</f>
        <v/>
      </c>
      <c r="K929" t="inlineStr">
        <is>
          <t>Q01</t>
        </is>
      </c>
      <c r="L929" t="inlineStr">
        <is>
          <t>S1</t>
        </is>
      </c>
      <c r="M929" t="inlineStr">
        <is>
          <t>B1</t>
        </is>
      </c>
      <c r="N929" t="inlineStr">
        <is>
          <t>CASE</t>
        </is>
      </c>
    </row>
    <row r="930">
      <c r="A930" t="n">
        <v>929</v>
      </c>
      <c r="B930" t="inlineStr">
        <is>
          <t>929</t>
        </is>
      </c>
      <c r="C930" t="inlineStr">
        <is>
          <t>WH</t>
        </is>
      </c>
      <c r="D930" t="inlineStr">
        <is>
          <t>WH</t>
        </is>
      </c>
      <c r="E930">
        <f>A02+S1-A21-X1:1</f>
        <v/>
      </c>
      <c r="F930" t="inlineStr">
        <is>
          <t>A02</t>
        </is>
      </c>
      <c r="G930" t="inlineStr">
        <is>
          <t>S1</t>
        </is>
      </c>
      <c r="H930" t="inlineStr">
        <is>
          <t>A21-X1</t>
        </is>
      </c>
      <c r="I930" t="inlineStr">
        <is>
          <t>1</t>
        </is>
      </c>
      <c r="J930">
        <f>A02+K1.B1-X20-X20.1M:1</f>
        <v/>
      </c>
      <c r="K930" t="inlineStr">
        <is>
          <t>A02</t>
        </is>
      </c>
      <c r="L930" t="inlineStr">
        <is>
          <t>K1.B1</t>
        </is>
      </c>
      <c r="M930" t="inlineStr">
        <is>
          <t>X20-X20.1M</t>
        </is>
      </c>
      <c r="N930" t="inlineStr">
        <is>
          <t>1</t>
        </is>
      </c>
    </row>
    <row r="931">
      <c r="A931" t="n">
        <v>930</v>
      </c>
      <c r="B931" t="inlineStr">
        <is>
          <t>930</t>
        </is>
      </c>
      <c r="C931" t="inlineStr">
        <is>
          <t>BU</t>
        </is>
      </c>
      <c r="D931" t="inlineStr">
        <is>
          <t>BU</t>
        </is>
      </c>
      <c r="E931">
        <f>A02+K1.B1-X20-X20.1F:1</f>
        <v/>
      </c>
      <c r="F931" t="inlineStr">
        <is>
          <t>A02</t>
        </is>
      </c>
      <c r="G931" t="inlineStr">
        <is>
          <t>K1.B1</t>
        </is>
      </c>
      <c r="H931" t="inlineStr">
        <is>
          <t>X20-X20.1F</t>
        </is>
      </c>
      <c r="I931" t="inlineStr">
        <is>
          <t>1</t>
        </is>
      </c>
      <c r="J931">
        <f>Q01+K1.B1-A4:13</f>
        <v/>
      </c>
      <c r="K931" t="inlineStr">
        <is>
          <t>Q01</t>
        </is>
      </c>
      <c r="L931" t="inlineStr">
        <is>
          <t>K1.B1</t>
        </is>
      </c>
      <c r="M931" t="inlineStr">
        <is>
          <t>A4</t>
        </is>
      </c>
      <c r="N931" t="inlineStr">
        <is>
          <t>13</t>
        </is>
      </c>
    </row>
    <row r="932">
      <c r="A932" t="n">
        <v>931</v>
      </c>
      <c r="B932" t="inlineStr">
        <is>
          <t>931</t>
        </is>
      </c>
      <c r="C932" t="inlineStr">
        <is>
          <t>BN</t>
        </is>
      </c>
      <c r="D932" t="inlineStr">
        <is>
          <t>BN</t>
        </is>
      </c>
      <c r="E932">
        <f>A02+S1-A21-X1:2</f>
        <v/>
      </c>
      <c r="F932" t="inlineStr">
        <is>
          <t>A02</t>
        </is>
      </c>
      <c r="G932" t="inlineStr">
        <is>
          <t>S1</t>
        </is>
      </c>
      <c r="H932" t="inlineStr">
        <is>
          <t>A21-X1</t>
        </is>
      </c>
      <c r="I932" t="inlineStr">
        <is>
          <t>2</t>
        </is>
      </c>
      <c r="J932">
        <f>A02+K1.B1-X20-X20.1M:2</f>
        <v/>
      </c>
      <c r="K932" t="inlineStr">
        <is>
          <t>A02</t>
        </is>
      </c>
      <c r="L932" t="inlineStr">
        <is>
          <t>K1.B1</t>
        </is>
      </c>
      <c r="M932" t="inlineStr">
        <is>
          <t>X20-X20.1M</t>
        </is>
      </c>
      <c r="N932" t="inlineStr">
        <is>
          <t>2</t>
        </is>
      </c>
    </row>
    <row r="933">
      <c r="A933" t="n">
        <v>932</v>
      </c>
      <c r="B933" t="inlineStr">
        <is>
          <t>932</t>
        </is>
      </c>
      <c r="C933" t="inlineStr">
        <is>
          <t>BU</t>
        </is>
      </c>
      <c r="D933" t="inlineStr">
        <is>
          <t>BU</t>
        </is>
      </c>
      <c r="E933">
        <f>A02+K1.B1-X20-X20.1F:2</f>
        <v/>
      </c>
      <c r="F933" t="inlineStr">
        <is>
          <t>A02</t>
        </is>
      </c>
      <c r="G933" t="inlineStr">
        <is>
          <t>K1.B1</t>
        </is>
      </c>
      <c r="H933" t="inlineStr">
        <is>
          <t>X20-X20.1F</t>
        </is>
      </c>
      <c r="I933" t="inlineStr">
        <is>
          <t>2</t>
        </is>
      </c>
      <c r="J933">
        <f>Q01+K1.B1-A4:14</f>
        <v/>
      </c>
      <c r="K933" t="inlineStr">
        <is>
          <t>Q01</t>
        </is>
      </c>
      <c r="L933" t="inlineStr">
        <is>
          <t>K1.B1</t>
        </is>
      </c>
      <c r="M933" t="inlineStr">
        <is>
          <t>A4</t>
        </is>
      </c>
      <c r="N933" t="inlineStr">
        <is>
          <t>14</t>
        </is>
      </c>
    </row>
    <row r="934">
      <c r="A934" t="n">
        <v>933</v>
      </c>
      <c r="B934" t="inlineStr">
        <is>
          <t>933</t>
        </is>
      </c>
      <c r="C934" t="inlineStr">
        <is>
          <t>BU</t>
        </is>
      </c>
      <c r="D934" t="inlineStr">
        <is>
          <t>BU</t>
        </is>
      </c>
      <c r="E934">
        <f>A02+K1.B1-X21-X21.1F:22</f>
        <v/>
      </c>
      <c r="F934" t="inlineStr">
        <is>
          <t>A02</t>
        </is>
      </c>
      <c r="G934" t="inlineStr">
        <is>
          <t>K1.B1</t>
        </is>
      </c>
      <c r="H934" t="inlineStr">
        <is>
          <t>X21-X21.1F</t>
        </is>
      </c>
      <c r="I934" t="inlineStr">
        <is>
          <t>22</t>
        </is>
      </c>
      <c r="J934">
        <f>Q01+K1.B1-W5(-P1):X3:3</f>
        <v/>
      </c>
      <c r="K934" t="inlineStr">
        <is>
          <t>Q01</t>
        </is>
      </c>
      <c r="L934" t="inlineStr">
        <is>
          <t>K1.B1</t>
        </is>
      </c>
      <c r="M934" t="inlineStr">
        <is>
          <t>W5(-P1)</t>
        </is>
      </c>
      <c r="N934" t="inlineStr">
        <is>
          <t>X3:3</t>
        </is>
      </c>
    </row>
    <row r="935">
      <c r="A935" t="n">
        <v>934</v>
      </c>
      <c r="B935" t="inlineStr">
        <is>
          <t>934</t>
        </is>
      </c>
      <c r="C935" t="inlineStr">
        <is>
          <t>BN</t>
        </is>
      </c>
      <c r="D935" t="inlineStr">
        <is>
          <t>BN</t>
        </is>
      </c>
      <c r="E935">
        <f>Q01+S1-B10:X1.1</f>
        <v/>
      </c>
      <c r="F935" t="inlineStr">
        <is>
          <t>Q01</t>
        </is>
      </c>
      <c r="G935" t="inlineStr">
        <is>
          <t>S1</t>
        </is>
      </c>
      <c r="H935" t="inlineStr">
        <is>
          <t>B10</t>
        </is>
      </c>
      <c r="I935" t="inlineStr">
        <is>
          <t>X1.1</t>
        </is>
      </c>
      <c r="J935">
        <f>A02+K1.B1-X21-X21.1M:22</f>
        <v/>
      </c>
      <c r="K935" t="inlineStr">
        <is>
          <t>A02</t>
        </is>
      </c>
      <c r="L935" t="inlineStr">
        <is>
          <t>K1.B1</t>
        </is>
      </c>
      <c r="M935" t="inlineStr">
        <is>
          <t>X21-X21.1M</t>
        </is>
      </c>
      <c r="N935" t="inlineStr">
        <is>
          <t>22</t>
        </is>
      </c>
    </row>
    <row r="936">
      <c r="A936" t="n">
        <v>935</v>
      </c>
      <c r="B936" t="inlineStr">
        <is>
          <t>935</t>
        </is>
      </c>
      <c r="C936" t="inlineStr">
        <is>
          <t>BU</t>
        </is>
      </c>
      <c r="D936" t="inlineStr">
        <is>
          <t>BU</t>
        </is>
      </c>
      <c r="E936">
        <f>A02+K1.B1-X21-X21.1F:23</f>
        <v/>
      </c>
      <c r="F936" t="inlineStr">
        <is>
          <t>A02</t>
        </is>
      </c>
      <c r="G936" t="inlineStr">
        <is>
          <t>K1.B1</t>
        </is>
      </c>
      <c r="H936" t="inlineStr">
        <is>
          <t>X21-X21.1F</t>
        </is>
      </c>
      <c r="I936" t="inlineStr">
        <is>
          <t>23</t>
        </is>
      </c>
      <c r="J936">
        <f>Q01+K1.B1-A4:6</f>
        <v/>
      </c>
      <c r="K936" t="inlineStr">
        <is>
          <t>Q01</t>
        </is>
      </c>
      <c r="L936" t="inlineStr">
        <is>
          <t>K1.B1</t>
        </is>
      </c>
      <c r="M936" t="inlineStr">
        <is>
          <t>A4</t>
        </is>
      </c>
      <c r="N936" t="inlineStr">
        <is>
          <t>6</t>
        </is>
      </c>
    </row>
    <row r="937">
      <c r="A937" t="n">
        <v>936</v>
      </c>
      <c r="B937" t="inlineStr">
        <is>
          <t>936</t>
        </is>
      </c>
      <c r="C937" t="inlineStr">
        <is>
          <t>BK</t>
        </is>
      </c>
      <c r="D937" t="inlineStr">
        <is>
          <t>BK</t>
        </is>
      </c>
      <c r="E937">
        <f>Q01+S1-B10:X1.4</f>
        <v/>
      </c>
      <c r="F937" t="inlineStr">
        <is>
          <t>Q01</t>
        </is>
      </c>
      <c r="G937" t="inlineStr">
        <is>
          <t>S1</t>
        </is>
      </c>
      <c r="H937" t="inlineStr">
        <is>
          <t>B10</t>
        </is>
      </c>
      <c r="I937" t="inlineStr">
        <is>
          <t>X1.4</t>
        </is>
      </c>
      <c r="J937">
        <f>A02+K1.B1-X21-X21.1M:23</f>
        <v/>
      </c>
      <c r="K937" t="inlineStr">
        <is>
          <t>A02</t>
        </is>
      </c>
      <c r="L937" t="inlineStr">
        <is>
          <t>K1.B1</t>
        </is>
      </c>
      <c r="M937" t="inlineStr">
        <is>
          <t>X21-X21.1M</t>
        </is>
      </c>
      <c r="N937" t="inlineStr">
        <is>
          <t>23</t>
        </is>
      </c>
    </row>
    <row r="938">
      <c r="A938" t="n">
        <v>937</v>
      </c>
      <c r="B938" t="inlineStr">
        <is>
          <t>937</t>
        </is>
      </c>
      <c r="C938" t="inlineStr">
        <is>
          <t>BU</t>
        </is>
      </c>
      <c r="D938" t="inlineStr">
        <is>
          <t>BU</t>
        </is>
      </c>
      <c r="E938">
        <f>A02+K1.B1-X21-X21.1F:24</f>
        <v/>
      </c>
      <c r="F938" t="inlineStr">
        <is>
          <t>A02</t>
        </is>
      </c>
      <c r="G938" t="inlineStr">
        <is>
          <t>K1.B1</t>
        </is>
      </c>
      <c r="H938" t="inlineStr">
        <is>
          <t>X21-X21.1F</t>
        </is>
      </c>
      <c r="I938" t="inlineStr">
        <is>
          <t>24</t>
        </is>
      </c>
      <c r="J938">
        <f>Q01+K1.B1-W5(-P2):X3:1</f>
        <v/>
      </c>
      <c r="K938" t="inlineStr">
        <is>
          <t>Q01</t>
        </is>
      </c>
      <c r="L938" t="inlineStr">
        <is>
          <t>K1.B1</t>
        </is>
      </c>
      <c r="M938" t="inlineStr">
        <is>
          <t>W5(-P2)</t>
        </is>
      </c>
      <c r="N938" t="inlineStr">
        <is>
          <t>X3:1</t>
        </is>
      </c>
    </row>
    <row r="939">
      <c r="A939" t="n">
        <v>938</v>
      </c>
      <c r="B939" t="inlineStr">
        <is>
          <t>938</t>
        </is>
      </c>
      <c r="C939" t="inlineStr">
        <is>
          <t>BU</t>
        </is>
      </c>
      <c r="D939" t="inlineStr">
        <is>
          <t>BU</t>
        </is>
      </c>
      <c r="E939">
        <f>Q01+S1-B10:X1.3</f>
        <v/>
      </c>
      <c r="F939" t="inlineStr">
        <is>
          <t>Q01</t>
        </is>
      </c>
      <c r="G939" t="inlineStr">
        <is>
          <t>S1</t>
        </is>
      </c>
      <c r="H939" t="inlineStr">
        <is>
          <t>B10</t>
        </is>
      </c>
      <c r="I939" t="inlineStr">
        <is>
          <t>X1.3</t>
        </is>
      </c>
      <c r="J939">
        <f>A02+K1.B1-X21-X21.1M:24</f>
        <v/>
      </c>
      <c r="K939" t="inlineStr">
        <is>
          <t>A02</t>
        </is>
      </c>
      <c r="L939" t="inlineStr">
        <is>
          <t>K1.B1</t>
        </is>
      </c>
      <c r="M939" t="inlineStr">
        <is>
          <t>X21-X21.1M</t>
        </is>
      </c>
      <c r="N939" t="inlineStr">
        <is>
          <t>24</t>
        </is>
      </c>
    </row>
    <row r="940">
      <c r="A940" t="n">
        <v>939</v>
      </c>
      <c r="B940" t="inlineStr">
        <is>
          <t>939</t>
        </is>
      </c>
      <c r="C940" t="inlineStr">
        <is>
          <t>nan</t>
        </is>
      </c>
      <c r="D940" t="inlineStr">
        <is>
          <t>nan</t>
        </is>
      </c>
      <c r="E940">
        <f>Q01+K1.D2-X2:1</f>
        <v/>
      </c>
      <c r="F940" t="inlineStr">
        <is>
          <t>Q01</t>
        </is>
      </c>
      <c r="G940" t="inlineStr">
        <is>
          <t>K1.D2</t>
        </is>
      </c>
      <c r="H940" t="inlineStr">
        <is>
          <t>X2</t>
        </is>
      </c>
      <c r="I940" t="inlineStr">
        <is>
          <t>1</t>
        </is>
      </c>
      <c r="J940">
        <f>Q01+K1.D2-X2:1</f>
        <v/>
      </c>
      <c r="K940" t="inlineStr">
        <is>
          <t>Q01</t>
        </is>
      </c>
      <c r="L940" t="inlineStr">
        <is>
          <t>K1.D2</t>
        </is>
      </c>
      <c r="M940" t="inlineStr">
        <is>
          <t>X2</t>
        </is>
      </c>
      <c r="N940" t="inlineStr">
        <is>
          <t>1</t>
        </is>
      </c>
    </row>
    <row r="941">
      <c r="A941" t="n">
        <v>940</v>
      </c>
      <c r="B941" t="inlineStr">
        <is>
          <t>940</t>
        </is>
      </c>
      <c r="C941" t="inlineStr">
        <is>
          <t>1</t>
        </is>
      </c>
      <c r="D941" t="inlineStr">
        <is>
          <t>1</t>
        </is>
      </c>
      <c r="E941">
        <f>Q01+K1.D2-X2:1</f>
        <v/>
      </c>
      <c r="F941" t="inlineStr">
        <is>
          <t>Q01</t>
        </is>
      </c>
      <c r="G941" t="inlineStr">
        <is>
          <t>K1.D2</t>
        </is>
      </c>
      <c r="H941" t="inlineStr">
        <is>
          <t>X2</t>
        </is>
      </c>
      <c r="I941" t="inlineStr">
        <is>
          <t>1</t>
        </is>
      </c>
      <c r="J941">
        <f>Q01+S1-N4:X0.1</f>
        <v/>
      </c>
      <c r="K941" t="inlineStr">
        <is>
          <t>Q01</t>
        </is>
      </c>
      <c r="L941" t="inlineStr">
        <is>
          <t>S1</t>
        </is>
      </c>
      <c r="M941" t="inlineStr">
        <is>
          <t>N4</t>
        </is>
      </c>
      <c r="N941" t="inlineStr">
        <is>
          <t>X0.1</t>
        </is>
      </c>
    </row>
    <row r="942">
      <c r="A942" t="n">
        <v>941</v>
      </c>
      <c r="B942" t="inlineStr">
        <is>
          <t>941</t>
        </is>
      </c>
      <c r="C942" t="inlineStr">
        <is>
          <t>nan</t>
        </is>
      </c>
      <c r="D942" t="inlineStr">
        <is>
          <t>nan</t>
        </is>
      </c>
      <c r="E942">
        <f>Q01+K1.D2-X2:2</f>
        <v/>
      </c>
      <c r="F942" t="inlineStr">
        <is>
          <t>Q01</t>
        </is>
      </c>
      <c r="G942" t="inlineStr">
        <is>
          <t>K1.D2</t>
        </is>
      </c>
      <c r="H942" t="inlineStr">
        <is>
          <t>X2</t>
        </is>
      </c>
      <c r="I942" t="inlineStr">
        <is>
          <t>2</t>
        </is>
      </c>
      <c r="J942">
        <f>Q01+K1.D2-X2:2</f>
        <v/>
      </c>
      <c r="K942" t="inlineStr">
        <is>
          <t>Q01</t>
        </is>
      </c>
      <c r="L942" t="inlineStr">
        <is>
          <t>K1.D2</t>
        </is>
      </c>
      <c r="M942" t="inlineStr">
        <is>
          <t>X2</t>
        </is>
      </c>
      <c r="N942" t="inlineStr">
        <is>
          <t>2</t>
        </is>
      </c>
    </row>
    <row r="943">
      <c r="A943" t="n">
        <v>942</v>
      </c>
      <c r="B943" t="inlineStr">
        <is>
          <t>942</t>
        </is>
      </c>
      <c r="C943" t="inlineStr">
        <is>
          <t>2</t>
        </is>
      </c>
      <c r="D943" t="inlineStr">
        <is>
          <t>2</t>
        </is>
      </c>
      <c r="E943">
        <f>Q01+K1.D2-X2:2</f>
        <v/>
      </c>
      <c r="F943" t="inlineStr">
        <is>
          <t>Q01</t>
        </is>
      </c>
      <c r="G943" t="inlineStr">
        <is>
          <t>K1.D2</t>
        </is>
      </c>
      <c r="H943" t="inlineStr">
        <is>
          <t>X2</t>
        </is>
      </c>
      <c r="I943" t="inlineStr">
        <is>
          <t>2</t>
        </is>
      </c>
      <c r="J943">
        <f>Q01+S1-N4:X0.2</f>
        <v/>
      </c>
      <c r="K943" t="inlineStr">
        <is>
          <t>Q01</t>
        </is>
      </c>
      <c r="L943" t="inlineStr">
        <is>
          <t>S1</t>
        </is>
      </c>
      <c r="M943" t="inlineStr">
        <is>
          <t>N4</t>
        </is>
      </c>
      <c r="N943" t="inlineStr">
        <is>
          <t>X0.2</t>
        </is>
      </c>
    </row>
    <row r="944">
      <c r="A944" t="n">
        <v>943</v>
      </c>
      <c r="B944" t="inlineStr">
        <is>
          <t>943</t>
        </is>
      </c>
      <c r="C944" t="inlineStr">
        <is>
          <t>nan</t>
        </is>
      </c>
      <c r="D944" t="inlineStr">
        <is>
          <t>nan</t>
        </is>
      </c>
      <c r="E944">
        <f>Q01+K1.D2-X2:3</f>
        <v/>
      </c>
      <c r="F944" t="inlineStr">
        <is>
          <t>Q01</t>
        </is>
      </c>
      <c r="G944" t="inlineStr">
        <is>
          <t>K1.D2</t>
        </is>
      </c>
      <c r="H944" t="inlineStr">
        <is>
          <t>X2</t>
        </is>
      </c>
      <c r="I944" t="inlineStr">
        <is>
          <t>3</t>
        </is>
      </c>
      <c r="J944">
        <f>Q01+K1.D2-X2:3</f>
        <v/>
      </c>
      <c r="K944" t="inlineStr">
        <is>
          <t>Q01</t>
        </is>
      </c>
      <c r="L944" t="inlineStr">
        <is>
          <t>K1.D2</t>
        </is>
      </c>
      <c r="M944" t="inlineStr">
        <is>
          <t>X2</t>
        </is>
      </c>
      <c r="N944" t="inlineStr">
        <is>
          <t>3</t>
        </is>
      </c>
    </row>
    <row r="945">
      <c r="A945" t="n">
        <v>944</v>
      </c>
      <c r="B945" t="inlineStr">
        <is>
          <t>944</t>
        </is>
      </c>
      <c r="C945" t="inlineStr">
        <is>
          <t>GNYE</t>
        </is>
      </c>
      <c r="D945" t="inlineStr">
        <is>
          <t>GNYE</t>
        </is>
      </c>
      <c r="E945">
        <f>Q01+K1.D2-X2:PE</f>
        <v/>
      </c>
      <c r="F945" t="inlineStr">
        <is>
          <t>Q01</t>
        </is>
      </c>
      <c r="G945" t="inlineStr">
        <is>
          <t>K1.D2</t>
        </is>
      </c>
      <c r="H945" t="inlineStr">
        <is>
          <t>X2</t>
        </is>
      </c>
      <c r="I945" t="inlineStr">
        <is>
          <t>PE</t>
        </is>
      </c>
      <c r="J945">
        <f>Q01+S1-N4:X0.PE</f>
        <v/>
      </c>
      <c r="K945" t="inlineStr">
        <is>
          <t>Q01</t>
        </is>
      </c>
      <c r="L945" t="inlineStr">
        <is>
          <t>S1</t>
        </is>
      </c>
      <c r="M945" t="inlineStr">
        <is>
          <t>N4</t>
        </is>
      </c>
      <c r="N945" t="inlineStr">
        <is>
          <t>X0.PE</t>
        </is>
      </c>
    </row>
    <row r="946">
      <c r="A946" t="n">
        <v>945</v>
      </c>
      <c r="B946" t="inlineStr">
        <is>
          <t>945</t>
        </is>
      </c>
      <c r="C946" t="inlineStr">
        <is>
          <t>BU</t>
        </is>
      </c>
      <c r="D946" t="inlineStr">
        <is>
          <t>BU</t>
        </is>
      </c>
      <c r="E946">
        <f>Q01+K1.D2-X2:PE</f>
        <v/>
      </c>
      <c r="F946" t="inlineStr">
        <is>
          <t>Q01</t>
        </is>
      </c>
      <c r="G946" t="inlineStr">
        <is>
          <t>K1.D2</t>
        </is>
      </c>
      <c r="H946" t="inlineStr">
        <is>
          <t>X2</t>
        </is>
      </c>
      <c r="I946" t="inlineStr">
        <is>
          <t>PE</t>
        </is>
      </c>
      <c r="J946">
        <f>Q01+K1.D2-X2:PE</f>
        <v/>
      </c>
      <c r="K946" t="inlineStr">
        <is>
          <t>Q01</t>
        </is>
      </c>
      <c r="L946" t="inlineStr">
        <is>
          <t>K1.D2</t>
        </is>
      </c>
      <c r="M946" t="inlineStr">
        <is>
          <t>X2</t>
        </is>
      </c>
      <c r="N946" t="inlineStr">
        <is>
          <t>PE</t>
        </is>
      </c>
    </row>
    <row r="947">
      <c r="A947" t="n">
        <v>946</v>
      </c>
      <c r="B947" t="inlineStr">
        <is>
          <t>946</t>
        </is>
      </c>
      <c r="C947" t="inlineStr">
        <is>
          <t>GNYE</t>
        </is>
      </c>
      <c r="D947" t="inlineStr">
        <is>
          <t>GNYE</t>
        </is>
      </c>
      <c r="E947">
        <f>A02+K1.H2-X6:PE:2</f>
        <v/>
      </c>
      <c r="F947" t="inlineStr">
        <is>
          <t>A02</t>
        </is>
      </c>
      <c r="G947" t="inlineStr">
        <is>
          <t>K1.H2</t>
        </is>
      </c>
      <c r="H947" t="inlineStr">
        <is>
          <t>X6</t>
        </is>
      </c>
      <c r="I947" t="inlineStr">
        <is>
          <t>PE:2</t>
        </is>
      </c>
      <c r="J947">
        <f>Q01+K1.D2-X2:PE</f>
        <v/>
      </c>
      <c r="K947" t="inlineStr">
        <is>
          <t>Q01</t>
        </is>
      </c>
      <c r="L947" t="inlineStr">
        <is>
          <t>K1.D2</t>
        </is>
      </c>
      <c r="M947" t="inlineStr">
        <is>
          <t>X2</t>
        </is>
      </c>
      <c r="N947" t="inlineStr">
        <is>
          <t>PE</t>
        </is>
      </c>
    </row>
    <row r="948">
      <c r="A948" t="n">
        <v>947</v>
      </c>
      <c r="B948" t="inlineStr">
        <is>
          <t>947</t>
        </is>
      </c>
      <c r="C948" t="inlineStr">
        <is>
          <t>HE10</t>
        </is>
      </c>
      <c r="D948" t="inlineStr">
        <is>
          <t>HE10</t>
        </is>
      </c>
      <c r="E948">
        <f>Q01+S1-N4:X5.1</f>
        <v/>
      </c>
      <c r="F948" t="inlineStr">
        <is>
          <t>Q01</t>
        </is>
      </c>
      <c r="G948" t="inlineStr">
        <is>
          <t>S1</t>
        </is>
      </c>
      <c r="H948" t="inlineStr">
        <is>
          <t>N4</t>
        </is>
      </c>
      <c r="I948" t="inlineStr">
        <is>
          <t>X5.1</t>
        </is>
      </c>
      <c r="J948">
        <f>Q01+S1-E2:1</f>
        <v/>
      </c>
      <c r="K948" t="inlineStr">
        <is>
          <t>Q01</t>
        </is>
      </c>
      <c r="L948" t="inlineStr">
        <is>
          <t>S1</t>
        </is>
      </c>
      <c r="M948" t="inlineStr">
        <is>
          <t>E2</t>
        </is>
      </c>
      <c r="N948" t="inlineStr">
        <is>
          <t>1</t>
        </is>
      </c>
    </row>
    <row r="949">
      <c r="A949" t="n">
        <v>948</v>
      </c>
      <c r="B949" t="inlineStr">
        <is>
          <t>948</t>
        </is>
      </c>
      <c r="C949" t="inlineStr">
        <is>
          <t>FLEXGR-Cu</t>
        </is>
      </c>
      <c r="D949" t="inlineStr">
        <is>
          <t>FLEXGR-Cu</t>
        </is>
      </c>
      <c r="E949">
        <f>Q01+S1-N4:X5.S</f>
        <v/>
      </c>
      <c r="F949" t="inlineStr">
        <is>
          <t>Q01</t>
        </is>
      </c>
      <c r="G949" t="inlineStr">
        <is>
          <t>S1</t>
        </is>
      </c>
      <c r="H949" t="inlineStr">
        <is>
          <t>N4</t>
        </is>
      </c>
      <c r="I949" t="inlineStr">
        <is>
          <t>X5.S</t>
        </is>
      </c>
      <c r="J949">
        <f>Q01+S1-E2:S</f>
        <v/>
      </c>
      <c r="K949" t="inlineStr">
        <is>
          <t>Q01</t>
        </is>
      </c>
      <c r="L949" t="inlineStr">
        <is>
          <t>S1</t>
        </is>
      </c>
      <c r="M949" t="inlineStr">
        <is>
          <t>E2</t>
        </is>
      </c>
      <c r="N949" t="inlineStr">
        <is>
          <t>S</t>
        </is>
      </c>
    </row>
    <row r="950">
      <c r="A950" t="n">
        <v>949</v>
      </c>
      <c r="B950" t="inlineStr">
        <is>
          <t>949</t>
        </is>
      </c>
      <c r="C950" t="inlineStr">
        <is>
          <t>nan</t>
        </is>
      </c>
      <c r="D950" t="inlineStr">
        <is>
          <t>nan</t>
        </is>
      </c>
      <c r="E950" t="inlineStr">
        <is>
          <t>nan</t>
        </is>
      </c>
      <c r="F950" t="inlineStr"/>
      <c r="G950" t="inlineStr"/>
      <c r="H950" t="inlineStr"/>
      <c r="I950" t="inlineStr"/>
      <c r="J950" t="inlineStr">
        <is>
          <t>nan</t>
        </is>
      </c>
      <c r="K950" t="inlineStr"/>
      <c r="L950" t="inlineStr"/>
      <c r="M950" t="inlineStr"/>
      <c r="N950" t="inlineStr"/>
    </row>
    <row r="951">
      <c r="A951" t="n">
        <v>950</v>
      </c>
      <c r="B951" t="inlineStr">
        <is>
          <t>950</t>
        </is>
      </c>
      <c r="C951" t="inlineStr">
        <is>
          <t>nan</t>
        </is>
      </c>
      <c r="D951" t="inlineStr">
        <is>
          <t>nan</t>
        </is>
      </c>
      <c r="E951" t="inlineStr">
        <is>
          <t>nan</t>
        </is>
      </c>
      <c r="F951" t="inlineStr"/>
      <c r="G951" t="inlineStr"/>
      <c r="H951" t="inlineStr"/>
      <c r="I951" t="inlineStr"/>
      <c r="J951" t="inlineStr">
        <is>
          <t>nan</t>
        </is>
      </c>
      <c r="K951" t="inlineStr"/>
      <c r="L951" t="inlineStr"/>
      <c r="M951" t="inlineStr"/>
      <c r="N951" t="inlineStr"/>
    </row>
    <row r="952">
      <c r="A952" t="n">
        <v>951</v>
      </c>
      <c r="B952" t="inlineStr">
        <is>
          <t>951</t>
        </is>
      </c>
      <c r="C952" t="inlineStr">
        <is>
          <t>HE10</t>
        </is>
      </c>
      <c r="D952" t="inlineStr">
        <is>
          <t>HE10</t>
        </is>
      </c>
      <c r="E952">
        <f>Q01+S1-N4:X6.1</f>
        <v/>
      </c>
      <c r="F952" t="inlineStr">
        <is>
          <t>Q01</t>
        </is>
      </c>
      <c r="G952" t="inlineStr">
        <is>
          <t>S1</t>
        </is>
      </c>
      <c r="H952" t="inlineStr">
        <is>
          <t>N4</t>
        </is>
      </c>
      <c r="I952" t="inlineStr">
        <is>
          <t>X6.1</t>
        </is>
      </c>
      <c r="J952">
        <f>Q01+S1-E2:1</f>
        <v/>
      </c>
      <c r="K952" t="inlineStr">
        <is>
          <t>Q01</t>
        </is>
      </c>
      <c r="L952" t="inlineStr">
        <is>
          <t>S1</t>
        </is>
      </c>
      <c r="M952" t="inlineStr">
        <is>
          <t>E2</t>
        </is>
      </c>
      <c r="N952" t="inlineStr">
        <is>
          <t>1</t>
        </is>
      </c>
    </row>
    <row r="953">
      <c r="A953" t="n">
        <v>952</v>
      </c>
      <c r="B953" t="inlineStr">
        <is>
          <t>952</t>
        </is>
      </c>
      <c r="C953" t="inlineStr">
        <is>
          <t>FLEXGR-Cu</t>
        </is>
      </c>
      <c r="D953" t="inlineStr">
        <is>
          <t>FLEXGR-Cu</t>
        </is>
      </c>
      <c r="E953">
        <f>Q01+S1-N4:X6.S</f>
        <v/>
      </c>
      <c r="F953" t="inlineStr">
        <is>
          <t>Q01</t>
        </is>
      </c>
      <c r="G953" t="inlineStr">
        <is>
          <t>S1</t>
        </is>
      </c>
      <c r="H953" t="inlineStr">
        <is>
          <t>N4</t>
        </is>
      </c>
      <c r="I953" t="inlineStr">
        <is>
          <t>X6.S</t>
        </is>
      </c>
      <c r="J953">
        <f>Q01+S1-E2:S</f>
        <v/>
      </c>
      <c r="K953" t="inlineStr">
        <is>
          <t>Q01</t>
        </is>
      </c>
      <c r="L953" t="inlineStr">
        <is>
          <t>S1</t>
        </is>
      </c>
      <c r="M953" t="inlineStr">
        <is>
          <t>E2</t>
        </is>
      </c>
      <c r="N953" t="inlineStr">
        <is>
          <t>S</t>
        </is>
      </c>
    </row>
    <row r="954">
      <c r="A954" t="n">
        <v>953</v>
      </c>
      <c r="B954" t="inlineStr">
        <is>
          <t>953</t>
        </is>
      </c>
      <c r="C954" t="inlineStr">
        <is>
          <t>nan</t>
        </is>
      </c>
      <c r="D954" t="inlineStr">
        <is>
          <t>nan</t>
        </is>
      </c>
      <c r="E954" t="inlineStr">
        <is>
          <t>nan</t>
        </is>
      </c>
      <c r="F954" t="inlineStr"/>
      <c r="G954" t="inlineStr"/>
      <c r="H954" t="inlineStr"/>
      <c r="I954" t="inlineStr"/>
      <c r="J954" t="inlineStr">
        <is>
          <t>nan</t>
        </is>
      </c>
      <c r="K954" t="inlineStr"/>
      <c r="L954" t="inlineStr"/>
      <c r="M954" t="inlineStr"/>
      <c r="N954" t="inlineStr"/>
    </row>
    <row r="955">
      <c r="A955" t="n">
        <v>954</v>
      </c>
      <c r="B955" t="inlineStr">
        <is>
          <t>954</t>
        </is>
      </c>
      <c r="C955" t="inlineStr">
        <is>
          <t>nan</t>
        </is>
      </c>
      <c r="D955" t="inlineStr">
        <is>
          <t>nan</t>
        </is>
      </c>
      <c r="E955" t="inlineStr">
        <is>
          <t>nan</t>
        </is>
      </c>
      <c r="F955" t="inlineStr"/>
      <c r="G955" t="inlineStr"/>
      <c r="H955" t="inlineStr"/>
      <c r="I955" t="inlineStr"/>
      <c r="J955" t="inlineStr">
        <is>
          <t>nan</t>
        </is>
      </c>
      <c r="K955" t="inlineStr"/>
      <c r="L955" t="inlineStr"/>
      <c r="M955" t="inlineStr"/>
      <c r="N955" t="inlineStr"/>
    </row>
    <row r="956">
      <c r="A956" t="n">
        <v>955</v>
      </c>
      <c r="B956" t="inlineStr">
        <is>
          <t>955</t>
        </is>
      </c>
      <c r="C956" t="inlineStr">
        <is>
          <t>nan</t>
        </is>
      </c>
      <c r="D956" t="inlineStr">
        <is>
          <t>nan</t>
        </is>
      </c>
      <c r="E956">
        <f>Q01+S1-N4:X1.CASE</f>
        <v/>
      </c>
      <c r="F956" t="inlineStr">
        <is>
          <t>Q01</t>
        </is>
      </c>
      <c r="G956" t="inlineStr">
        <is>
          <t>S1</t>
        </is>
      </c>
      <c r="H956" t="inlineStr">
        <is>
          <t>N4</t>
        </is>
      </c>
      <c r="I956" t="inlineStr">
        <is>
          <t>X1.CASE</t>
        </is>
      </c>
      <c r="J956">
        <f>Q01+I1-W353</f>
        <v/>
      </c>
      <c r="K956" t="inlineStr">
        <is>
          <t>Q01</t>
        </is>
      </c>
      <c r="L956" t="inlineStr">
        <is>
          <t>I1</t>
        </is>
      </c>
      <c r="M956" t="inlineStr">
        <is>
          <t>W353</t>
        </is>
      </c>
      <c r="N956" t="inlineStr"/>
    </row>
    <row r="957">
      <c r="A957" t="n">
        <v>956</v>
      </c>
      <c r="B957" t="inlineStr">
        <is>
          <t>956</t>
        </is>
      </c>
      <c r="C957" t="inlineStr">
        <is>
          <t>WH</t>
        </is>
      </c>
      <c r="D957" t="inlineStr">
        <is>
          <t>WH</t>
        </is>
      </c>
      <c r="E957">
        <f>A02+K1.B1-X21-X21.3M:1</f>
        <v/>
      </c>
      <c r="F957" t="inlineStr">
        <is>
          <t>A02</t>
        </is>
      </c>
      <c r="G957" t="inlineStr">
        <is>
          <t>K1.B1</t>
        </is>
      </c>
      <c r="H957" t="inlineStr">
        <is>
          <t>X21-X21.3M</t>
        </is>
      </c>
      <c r="I957" t="inlineStr">
        <is>
          <t>1</t>
        </is>
      </c>
      <c r="J957">
        <f>Q01+S1-N4:X1.1</f>
        <v/>
      </c>
      <c r="K957" t="inlineStr">
        <is>
          <t>Q01</t>
        </is>
      </c>
      <c r="L957" t="inlineStr">
        <is>
          <t>S1</t>
        </is>
      </c>
      <c r="M957" t="inlineStr">
        <is>
          <t>N4</t>
        </is>
      </c>
      <c r="N957" t="inlineStr">
        <is>
          <t>X1.1</t>
        </is>
      </c>
    </row>
    <row r="958">
      <c r="A958" t="n">
        <v>957</v>
      </c>
      <c r="B958" t="inlineStr">
        <is>
          <t>957</t>
        </is>
      </c>
      <c r="C958" t="inlineStr">
        <is>
          <t>BU</t>
        </is>
      </c>
      <c r="D958" t="inlineStr">
        <is>
          <t>BU</t>
        </is>
      </c>
      <c r="E958">
        <f>Q01+K1.B1-A7:9</f>
        <v/>
      </c>
      <c r="F958" t="inlineStr">
        <is>
          <t>Q01</t>
        </is>
      </c>
      <c r="G958" t="inlineStr">
        <is>
          <t>K1.B1</t>
        </is>
      </c>
      <c r="H958" t="inlineStr">
        <is>
          <t>A7</t>
        </is>
      </c>
      <c r="I958" t="inlineStr">
        <is>
          <t>9</t>
        </is>
      </c>
      <c r="J958">
        <f>A02+K1.B1-X21-X21.3F:1</f>
        <v/>
      </c>
      <c r="K958" t="inlineStr">
        <is>
          <t>A02</t>
        </is>
      </c>
      <c r="L958" t="inlineStr">
        <is>
          <t>K1.B1</t>
        </is>
      </c>
      <c r="M958" t="inlineStr">
        <is>
          <t>X21-X21.3F</t>
        </is>
      </c>
      <c r="N958" t="inlineStr">
        <is>
          <t>1</t>
        </is>
      </c>
    </row>
    <row r="959">
      <c r="A959" t="n">
        <v>958</v>
      </c>
      <c r="B959" t="inlineStr">
        <is>
          <t>958</t>
        </is>
      </c>
      <c r="C959" t="inlineStr">
        <is>
          <t>BN</t>
        </is>
      </c>
      <c r="D959" t="inlineStr">
        <is>
          <t>BN</t>
        </is>
      </c>
      <c r="E959">
        <f>A02+K1.B1-X21-X21.3M:2</f>
        <v/>
      </c>
      <c r="F959" t="inlineStr">
        <is>
          <t>A02</t>
        </is>
      </c>
      <c r="G959" t="inlineStr">
        <is>
          <t>K1.B1</t>
        </is>
      </c>
      <c r="H959" t="inlineStr">
        <is>
          <t>X21-X21.3M</t>
        </is>
      </c>
      <c r="I959" t="inlineStr">
        <is>
          <t>2</t>
        </is>
      </c>
      <c r="J959">
        <f>Q01+S1-N4:X1.2</f>
        <v/>
      </c>
      <c r="K959" t="inlineStr">
        <is>
          <t>Q01</t>
        </is>
      </c>
      <c r="L959" t="inlineStr">
        <is>
          <t>S1</t>
        </is>
      </c>
      <c r="M959" t="inlineStr">
        <is>
          <t>N4</t>
        </is>
      </c>
      <c r="N959" t="inlineStr">
        <is>
          <t>X1.2</t>
        </is>
      </c>
    </row>
    <row r="960">
      <c r="A960" t="n">
        <v>959</v>
      </c>
      <c r="B960" t="inlineStr">
        <is>
          <t>959</t>
        </is>
      </c>
      <c r="C960" t="inlineStr">
        <is>
          <t>BU</t>
        </is>
      </c>
      <c r="D960" t="inlineStr">
        <is>
          <t>BU</t>
        </is>
      </c>
      <c r="E960">
        <f>A02+K1.B1-X21-X21.3F:2</f>
        <v/>
      </c>
      <c r="F960" t="inlineStr">
        <is>
          <t>A02</t>
        </is>
      </c>
      <c r="G960" t="inlineStr">
        <is>
          <t>K1.B1</t>
        </is>
      </c>
      <c r="H960" t="inlineStr">
        <is>
          <t>X21-X21.3F</t>
        </is>
      </c>
      <c r="I960" t="inlineStr">
        <is>
          <t>2</t>
        </is>
      </c>
      <c r="J960">
        <f>Q01+K1.B1-W5(-P2):P2:2</f>
        <v/>
      </c>
      <c r="K960" t="inlineStr">
        <is>
          <t>Q01</t>
        </is>
      </c>
      <c r="L960" t="inlineStr">
        <is>
          <t>K1.B1</t>
        </is>
      </c>
      <c r="M960" t="inlineStr">
        <is>
          <t>W5(-P2)</t>
        </is>
      </c>
      <c r="N960" t="inlineStr">
        <is>
          <t>P2:2</t>
        </is>
      </c>
    </row>
    <row r="961">
      <c r="A961" t="n">
        <v>960</v>
      </c>
      <c r="B961" t="inlineStr">
        <is>
          <t>960</t>
        </is>
      </c>
      <c r="C961" t="inlineStr">
        <is>
          <t>GN</t>
        </is>
      </c>
      <c r="D961" t="inlineStr">
        <is>
          <t>GN</t>
        </is>
      </c>
      <c r="E961">
        <f>A02+K1.B1-X21-X21.3M:3</f>
        <v/>
      </c>
      <c r="F961" t="inlineStr">
        <is>
          <t>A02</t>
        </is>
      </c>
      <c r="G961" t="inlineStr">
        <is>
          <t>K1.B1</t>
        </is>
      </c>
      <c r="H961" t="inlineStr">
        <is>
          <t>X21-X21.3M</t>
        </is>
      </c>
      <c r="I961" t="inlineStr">
        <is>
          <t>3</t>
        </is>
      </c>
      <c r="J961">
        <f>Q01+S1-N4:X1.3</f>
        <v/>
      </c>
      <c r="K961" t="inlineStr">
        <is>
          <t>Q01</t>
        </is>
      </c>
      <c r="L961" t="inlineStr">
        <is>
          <t>S1</t>
        </is>
      </c>
      <c r="M961" t="inlineStr">
        <is>
          <t>N4</t>
        </is>
      </c>
      <c r="N961" t="inlineStr">
        <is>
          <t>X1.3</t>
        </is>
      </c>
    </row>
    <row r="962">
      <c r="A962" t="n">
        <v>961</v>
      </c>
      <c r="B962" t="inlineStr">
        <is>
          <t>961</t>
        </is>
      </c>
      <c r="C962" t="inlineStr">
        <is>
          <t>BU</t>
        </is>
      </c>
      <c r="D962" t="inlineStr">
        <is>
          <t>BU</t>
        </is>
      </c>
      <c r="E962">
        <f>Q01+K1.B1-A7:10</f>
        <v/>
      </c>
      <c r="F962" t="inlineStr">
        <is>
          <t>Q01</t>
        </is>
      </c>
      <c r="G962" t="inlineStr">
        <is>
          <t>K1.B1</t>
        </is>
      </c>
      <c r="H962" t="inlineStr">
        <is>
          <t>A7</t>
        </is>
      </c>
      <c r="I962" t="inlineStr">
        <is>
          <t>10</t>
        </is>
      </c>
      <c r="J962">
        <f>A02+K1.B1-X21-X21.3F:3</f>
        <v/>
      </c>
      <c r="K962" t="inlineStr">
        <is>
          <t>A02</t>
        </is>
      </c>
      <c r="L962" t="inlineStr">
        <is>
          <t>K1.B1</t>
        </is>
      </c>
      <c r="M962" t="inlineStr">
        <is>
          <t>X21-X21.3F</t>
        </is>
      </c>
      <c r="N962" t="inlineStr">
        <is>
          <t>3</t>
        </is>
      </c>
    </row>
    <row r="963">
      <c r="A963" t="n">
        <v>962</v>
      </c>
      <c r="B963" t="inlineStr">
        <is>
          <t>962</t>
        </is>
      </c>
      <c r="C963" t="inlineStr">
        <is>
          <t>YE</t>
        </is>
      </c>
      <c r="D963" t="inlineStr">
        <is>
          <t>YE</t>
        </is>
      </c>
      <c r="E963">
        <f>A02+K1.B1-X21-X21.3M:4</f>
        <v/>
      </c>
      <c r="F963" t="inlineStr">
        <is>
          <t>A02</t>
        </is>
      </c>
      <c r="G963" t="inlineStr">
        <is>
          <t>K1.B1</t>
        </is>
      </c>
      <c r="H963" t="inlineStr">
        <is>
          <t>X21-X21.3M</t>
        </is>
      </c>
      <c r="I963" t="inlineStr">
        <is>
          <t>4</t>
        </is>
      </c>
      <c r="J963">
        <f>Q01+S1-N4:X1.4</f>
        <v/>
      </c>
      <c r="K963" t="inlineStr">
        <is>
          <t>Q01</t>
        </is>
      </c>
      <c r="L963" t="inlineStr">
        <is>
          <t>S1</t>
        </is>
      </c>
      <c r="M963" t="inlineStr">
        <is>
          <t>N4</t>
        </is>
      </c>
      <c r="N963" t="inlineStr">
        <is>
          <t>X1.4</t>
        </is>
      </c>
    </row>
    <row r="964">
      <c r="A964" t="n">
        <v>963</v>
      </c>
      <c r="B964" t="inlineStr">
        <is>
          <t>963</t>
        </is>
      </c>
      <c r="C964" t="inlineStr">
        <is>
          <t>BU</t>
        </is>
      </c>
      <c r="D964" t="inlineStr">
        <is>
          <t>BU</t>
        </is>
      </c>
      <c r="E964">
        <f>A02+K1.B1-X21-X21.3F:4</f>
        <v/>
      </c>
      <c r="F964" t="inlineStr">
        <is>
          <t>A02</t>
        </is>
      </c>
      <c r="G964" t="inlineStr">
        <is>
          <t>K1.B1</t>
        </is>
      </c>
      <c r="H964" t="inlineStr">
        <is>
          <t>X21-X21.3F</t>
        </is>
      </c>
      <c r="I964" t="inlineStr">
        <is>
          <t>4</t>
        </is>
      </c>
      <c r="J964">
        <f>Q01+K1.B1-W5(-P2):P2:2</f>
        <v/>
      </c>
      <c r="K964" t="inlineStr">
        <is>
          <t>Q01</t>
        </is>
      </c>
      <c r="L964" t="inlineStr">
        <is>
          <t>K1.B1</t>
        </is>
      </c>
      <c r="M964" t="inlineStr">
        <is>
          <t>W5(-P2)</t>
        </is>
      </c>
      <c r="N964" t="inlineStr">
        <is>
          <t>P2:2</t>
        </is>
      </c>
    </row>
    <row r="965">
      <c r="A965" t="n">
        <v>964</v>
      </c>
      <c r="B965" t="inlineStr">
        <is>
          <t>964</t>
        </is>
      </c>
      <c r="C965" t="inlineStr">
        <is>
          <t>GY</t>
        </is>
      </c>
      <c r="D965" t="inlineStr">
        <is>
          <t>GY</t>
        </is>
      </c>
      <c r="E965">
        <f>A02+K1.B1-X21-X21.3M:5</f>
        <v/>
      </c>
      <c r="F965" t="inlineStr">
        <is>
          <t>A02</t>
        </is>
      </c>
      <c r="G965" t="inlineStr">
        <is>
          <t>K1.B1</t>
        </is>
      </c>
      <c r="H965" t="inlineStr">
        <is>
          <t>X21-X21.3M</t>
        </is>
      </c>
      <c r="I965" t="inlineStr">
        <is>
          <t>5</t>
        </is>
      </c>
      <c r="J965">
        <f>Q01+S1-N4:X1.5</f>
        <v/>
      </c>
      <c r="K965" t="inlineStr">
        <is>
          <t>Q01</t>
        </is>
      </c>
      <c r="L965" t="inlineStr">
        <is>
          <t>S1</t>
        </is>
      </c>
      <c r="M965" t="inlineStr">
        <is>
          <t>N4</t>
        </is>
      </c>
      <c r="N965" t="inlineStr">
        <is>
          <t>X1.5</t>
        </is>
      </c>
    </row>
    <row r="966">
      <c r="A966" t="n">
        <v>965</v>
      </c>
      <c r="B966" t="inlineStr">
        <is>
          <t>965</t>
        </is>
      </c>
      <c r="C966" t="inlineStr">
        <is>
          <t>BU</t>
        </is>
      </c>
      <c r="D966" t="inlineStr">
        <is>
          <t>BU</t>
        </is>
      </c>
      <c r="E966">
        <f>Q01+K1.B1-A7:11</f>
        <v/>
      </c>
      <c r="F966" t="inlineStr">
        <is>
          <t>Q01</t>
        </is>
      </c>
      <c r="G966" t="inlineStr">
        <is>
          <t>K1.B1</t>
        </is>
      </c>
      <c r="H966" t="inlineStr">
        <is>
          <t>A7</t>
        </is>
      </c>
      <c r="I966" t="inlineStr">
        <is>
          <t>11</t>
        </is>
      </c>
      <c r="J966">
        <f>A02+K1.B1-X21-X21.3F:5</f>
        <v/>
      </c>
      <c r="K966" t="inlineStr">
        <is>
          <t>A02</t>
        </is>
      </c>
      <c r="L966" t="inlineStr">
        <is>
          <t>K1.B1</t>
        </is>
      </c>
      <c r="M966" t="inlineStr">
        <is>
          <t>X21-X21.3F</t>
        </is>
      </c>
      <c r="N966" t="inlineStr">
        <is>
          <t>5</t>
        </is>
      </c>
    </row>
    <row r="967">
      <c r="A967" t="n">
        <v>966</v>
      </c>
      <c r="B967" t="inlineStr">
        <is>
          <t>966</t>
        </is>
      </c>
      <c r="C967" t="inlineStr">
        <is>
          <t>PK</t>
        </is>
      </c>
      <c r="D967" t="inlineStr">
        <is>
          <t>PK</t>
        </is>
      </c>
      <c r="E967">
        <f>A02+K1.B1-X21-X21.3M:6</f>
        <v/>
      </c>
      <c r="F967" t="inlineStr">
        <is>
          <t>A02</t>
        </is>
      </c>
      <c r="G967" t="inlineStr">
        <is>
          <t>K1.B1</t>
        </is>
      </c>
      <c r="H967" t="inlineStr">
        <is>
          <t>X21-X21.3M</t>
        </is>
      </c>
      <c r="I967" t="inlineStr">
        <is>
          <t>6</t>
        </is>
      </c>
      <c r="J967">
        <f>Q01+S1-N4:X1.6</f>
        <v/>
      </c>
      <c r="K967" t="inlineStr">
        <is>
          <t>Q01</t>
        </is>
      </c>
      <c r="L967" t="inlineStr">
        <is>
          <t>S1</t>
        </is>
      </c>
      <c r="M967" t="inlineStr">
        <is>
          <t>N4</t>
        </is>
      </c>
      <c r="N967" t="inlineStr">
        <is>
          <t>X1.6</t>
        </is>
      </c>
    </row>
    <row r="968">
      <c r="A968" t="n">
        <v>967</v>
      </c>
      <c r="B968" t="inlineStr">
        <is>
          <t>967</t>
        </is>
      </c>
      <c r="C968" t="inlineStr">
        <is>
          <t>BU</t>
        </is>
      </c>
      <c r="D968" t="inlineStr">
        <is>
          <t>BU</t>
        </is>
      </c>
      <c r="E968">
        <f>A02+K1.B1-X21-X21.3F:6</f>
        <v/>
      </c>
      <c r="F968" t="inlineStr">
        <is>
          <t>A02</t>
        </is>
      </c>
      <c r="G968" t="inlineStr">
        <is>
          <t>K1.B1</t>
        </is>
      </c>
      <c r="H968" t="inlineStr">
        <is>
          <t>X21-X21.3F</t>
        </is>
      </c>
      <c r="I968" t="inlineStr">
        <is>
          <t>6</t>
        </is>
      </c>
      <c r="J968">
        <f>Q01+K1.B1-W5(-P2):P2:2</f>
        <v/>
      </c>
      <c r="K968" t="inlineStr">
        <is>
          <t>Q01</t>
        </is>
      </c>
      <c r="L968" t="inlineStr">
        <is>
          <t>K1.B1</t>
        </is>
      </c>
      <c r="M968" t="inlineStr">
        <is>
          <t>W5(-P2)</t>
        </is>
      </c>
      <c r="N968" t="inlineStr">
        <is>
          <t>P2:2</t>
        </is>
      </c>
    </row>
    <row r="969">
      <c r="A969" t="n">
        <v>968</v>
      </c>
      <c r="B969" t="inlineStr">
        <is>
          <t>968</t>
        </is>
      </c>
      <c r="C969" t="inlineStr">
        <is>
          <t>BU</t>
        </is>
      </c>
      <c r="D969" t="inlineStr">
        <is>
          <t>BU</t>
        </is>
      </c>
      <c r="E969">
        <f>A02+K1.B1-X21-X21.3M:7</f>
        <v/>
      </c>
      <c r="F969" t="inlineStr">
        <is>
          <t>A02</t>
        </is>
      </c>
      <c r="G969" t="inlineStr">
        <is>
          <t>K1.B1</t>
        </is>
      </c>
      <c r="H969" t="inlineStr">
        <is>
          <t>X21-X21.3M</t>
        </is>
      </c>
      <c r="I969" t="inlineStr">
        <is>
          <t>7</t>
        </is>
      </c>
      <c r="J969">
        <f>Q01+S1-N4:X1.7</f>
        <v/>
      </c>
      <c r="K969" t="inlineStr">
        <is>
          <t>Q01</t>
        </is>
      </c>
      <c r="L969" t="inlineStr">
        <is>
          <t>S1</t>
        </is>
      </c>
      <c r="M969" t="inlineStr">
        <is>
          <t>N4</t>
        </is>
      </c>
      <c r="N969" t="inlineStr">
        <is>
          <t>X1.7</t>
        </is>
      </c>
    </row>
    <row r="970">
      <c r="A970" t="n">
        <v>969</v>
      </c>
      <c r="B970" t="inlineStr">
        <is>
          <t>969</t>
        </is>
      </c>
      <c r="C970" t="inlineStr">
        <is>
          <t>BU</t>
        </is>
      </c>
      <c r="D970" t="inlineStr">
        <is>
          <t>BU</t>
        </is>
      </c>
      <c r="E970">
        <f>Q01+K1.B1-A7:2</f>
        <v/>
      </c>
      <c r="F970" t="inlineStr">
        <is>
          <t>Q01</t>
        </is>
      </c>
      <c r="G970" t="inlineStr">
        <is>
          <t>K1.B1</t>
        </is>
      </c>
      <c r="H970" t="inlineStr">
        <is>
          <t>A7</t>
        </is>
      </c>
      <c r="I970" t="inlineStr">
        <is>
          <t>2</t>
        </is>
      </c>
      <c r="J970">
        <f>A02+K1.B1-X21-X21.3F:7</f>
        <v/>
      </c>
      <c r="K970" t="inlineStr">
        <is>
          <t>A02</t>
        </is>
      </c>
      <c r="L970" t="inlineStr">
        <is>
          <t>K1.B1</t>
        </is>
      </c>
      <c r="M970" t="inlineStr">
        <is>
          <t>X21-X21.3F</t>
        </is>
      </c>
      <c r="N970" t="inlineStr">
        <is>
          <t>7</t>
        </is>
      </c>
    </row>
    <row r="971">
      <c r="A971" t="n">
        <v>970</v>
      </c>
      <c r="B971" t="inlineStr">
        <is>
          <t>970</t>
        </is>
      </c>
      <c r="C971" t="inlineStr">
        <is>
          <t>BK</t>
        </is>
      </c>
      <c r="D971" t="inlineStr">
        <is>
          <t>BK</t>
        </is>
      </c>
      <c r="E971">
        <f>A02+K1.B1-X21-X21.3M:8</f>
        <v/>
      </c>
      <c r="F971" t="inlineStr">
        <is>
          <t>A02</t>
        </is>
      </c>
      <c r="G971" t="inlineStr">
        <is>
          <t>K1.B1</t>
        </is>
      </c>
      <c r="H971" t="inlineStr">
        <is>
          <t>X21-X21.3M</t>
        </is>
      </c>
      <c r="I971" t="inlineStr">
        <is>
          <t>8</t>
        </is>
      </c>
      <c r="J971">
        <f>Q01+S1-N4:X1.9</f>
        <v/>
      </c>
      <c r="K971" t="inlineStr">
        <is>
          <t>Q01</t>
        </is>
      </c>
      <c r="L971" t="inlineStr">
        <is>
          <t>S1</t>
        </is>
      </c>
      <c r="M971" t="inlineStr">
        <is>
          <t>N4</t>
        </is>
      </c>
      <c r="N971" t="inlineStr">
        <is>
          <t>X1.9</t>
        </is>
      </c>
    </row>
    <row r="972">
      <c r="A972" t="n">
        <v>971</v>
      </c>
      <c r="B972" t="inlineStr">
        <is>
          <t>971</t>
        </is>
      </c>
      <c r="C972" t="inlineStr">
        <is>
          <t>BU</t>
        </is>
      </c>
      <c r="D972" t="inlineStr">
        <is>
          <t>BU</t>
        </is>
      </c>
      <c r="E972">
        <f>Q01+K1.B1-A7:3</f>
        <v/>
      </c>
      <c r="F972" t="inlineStr">
        <is>
          <t>Q01</t>
        </is>
      </c>
      <c r="G972" t="inlineStr">
        <is>
          <t>K1.B1</t>
        </is>
      </c>
      <c r="H972" t="inlineStr">
        <is>
          <t>A7</t>
        </is>
      </c>
      <c r="I972" t="inlineStr">
        <is>
          <t>3</t>
        </is>
      </c>
      <c r="J972">
        <f>A02+K1.B1-X21-X21.3F:8</f>
        <v/>
      </c>
      <c r="K972" t="inlineStr">
        <is>
          <t>A02</t>
        </is>
      </c>
      <c r="L972" t="inlineStr">
        <is>
          <t>K1.B1</t>
        </is>
      </c>
      <c r="M972" t="inlineStr">
        <is>
          <t>X21-X21.3F</t>
        </is>
      </c>
      <c r="N972" t="inlineStr">
        <is>
          <t>8</t>
        </is>
      </c>
    </row>
    <row r="973">
      <c r="A973" t="n">
        <v>972</v>
      </c>
      <c r="B973" t="inlineStr">
        <is>
          <t>972</t>
        </is>
      </c>
      <c r="C973" t="inlineStr">
        <is>
          <t>RD</t>
        </is>
      </c>
      <c r="D973" t="inlineStr">
        <is>
          <t>RD</t>
        </is>
      </c>
      <c r="E973">
        <f>A02+K1.B1-X21-X21.3M:9</f>
        <v/>
      </c>
      <c r="F973" t="inlineStr">
        <is>
          <t>A02</t>
        </is>
      </c>
      <c r="G973" t="inlineStr">
        <is>
          <t>K1.B1</t>
        </is>
      </c>
      <c r="H973" t="inlineStr">
        <is>
          <t>X21-X21.3M</t>
        </is>
      </c>
      <c r="I973" t="inlineStr">
        <is>
          <t>9</t>
        </is>
      </c>
      <c r="J973">
        <f>Q01+S1-N4:X1.8</f>
        <v/>
      </c>
      <c r="K973" t="inlineStr">
        <is>
          <t>Q01</t>
        </is>
      </c>
      <c r="L973" t="inlineStr">
        <is>
          <t>S1</t>
        </is>
      </c>
      <c r="M973" t="inlineStr">
        <is>
          <t>N4</t>
        </is>
      </c>
      <c r="N973" t="inlineStr">
        <is>
          <t>X1.8</t>
        </is>
      </c>
    </row>
    <row r="974">
      <c r="A974" t="n">
        <v>973</v>
      </c>
      <c r="B974" t="inlineStr">
        <is>
          <t>973</t>
        </is>
      </c>
      <c r="C974" t="inlineStr">
        <is>
          <t>BU</t>
        </is>
      </c>
      <c r="D974" t="inlineStr">
        <is>
          <t>BU</t>
        </is>
      </c>
      <c r="E974">
        <f>Q01+K1.B1-W5(-P1):P1:1</f>
        <v/>
      </c>
      <c r="F974" t="inlineStr">
        <is>
          <t>Q01</t>
        </is>
      </c>
      <c r="G974" t="inlineStr">
        <is>
          <t>K1.B1</t>
        </is>
      </c>
      <c r="H974" t="inlineStr">
        <is>
          <t>W5(-P1)</t>
        </is>
      </c>
      <c r="I974" t="inlineStr">
        <is>
          <t>P1:1</t>
        </is>
      </c>
      <c r="J974">
        <f>A02+K1.B1-X21-X21.3F:9</f>
        <v/>
      </c>
      <c r="K974" t="inlineStr">
        <is>
          <t>A02</t>
        </is>
      </c>
      <c r="L974" t="inlineStr">
        <is>
          <t>K1.B1</t>
        </is>
      </c>
      <c r="M974" t="inlineStr">
        <is>
          <t>X21-X21.3F</t>
        </is>
      </c>
      <c r="N974" t="inlineStr">
        <is>
          <t>9</t>
        </is>
      </c>
    </row>
    <row r="975">
      <c r="A975" t="n">
        <v>974</v>
      </c>
      <c r="B975" t="inlineStr">
        <is>
          <t>974</t>
        </is>
      </c>
      <c r="C975" t="inlineStr">
        <is>
          <t>nan</t>
        </is>
      </c>
      <c r="D975" t="inlineStr">
        <is>
          <t>nan</t>
        </is>
      </c>
      <c r="E975">
        <f>Q01+K1-W353</f>
        <v/>
      </c>
      <c r="F975" t="inlineStr">
        <is>
          <t>Q01</t>
        </is>
      </c>
      <c r="G975" t="inlineStr">
        <is>
          <t>K1</t>
        </is>
      </c>
      <c r="H975" t="inlineStr">
        <is>
          <t>W353</t>
        </is>
      </c>
      <c r="I975" t="inlineStr"/>
      <c r="J975">
        <f>A02+K1.B1-W10:SE</f>
        <v/>
      </c>
      <c r="K975" t="inlineStr">
        <is>
          <t>A02</t>
        </is>
      </c>
      <c r="L975" t="inlineStr">
        <is>
          <t>K1.B1</t>
        </is>
      </c>
      <c r="M975" t="inlineStr">
        <is>
          <t>W10</t>
        </is>
      </c>
      <c r="N975" t="inlineStr">
        <is>
          <t>SE</t>
        </is>
      </c>
    </row>
    <row r="976">
      <c r="A976" t="n">
        <v>975</v>
      </c>
      <c r="B976" t="inlineStr">
        <is>
          <t>975</t>
        </is>
      </c>
      <c r="C976" t="inlineStr">
        <is>
          <t>WH</t>
        </is>
      </c>
      <c r="D976" t="inlineStr">
        <is>
          <t>WH</t>
        </is>
      </c>
      <c r="E976">
        <f>A02+K1.B1-X21-X21.3M:10</f>
        <v/>
      </c>
      <c r="F976" t="inlineStr">
        <is>
          <t>A02</t>
        </is>
      </c>
      <c r="G976" t="inlineStr">
        <is>
          <t>K1.B1</t>
        </is>
      </c>
      <c r="H976" t="inlineStr">
        <is>
          <t>X21-X21.3M</t>
        </is>
      </c>
      <c r="I976" t="inlineStr">
        <is>
          <t>10</t>
        </is>
      </c>
      <c r="J976">
        <f>Q01+S1-N4-X2:3</f>
        <v/>
      </c>
      <c r="K976" t="inlineStr">
        <is>
          <t>Q01</t>
        </is>
      </c>
      <c r="L976" t="inlineStr">
        <is>
          <t>S1</t>
        </is>
      </c>
      <c r="M976" t="inlineStr">
        <is>
          <t>N4-X2</t>
        </is>
      </c>
      <c r="N976" t="inlineStr">
        <is>
          <t>3</t>
        </is>
      </c>
    </row>
    <row r="977">
      <c r="A977" t="n">
        <v>976</v>
      </c>
      <c r="B977" t="inlineStr">
        <is>
          <t>976</t>
        </is>
      </c>
      <c r="C977" t="inlineStr">
        <is>
          <t>WH</t>
        </is>
      </c>
      <c r="D977" t="inlineStr">
        <is>
          <t>WH</t>
        </is>
      </c>
      <c r="E977">
        <f>Q01+K1.B1-A11:1</f>
        <v/>
      </c>
      <c r="F977" t="inlineStr">
        <is>
          <t>Q01</t>
        </is>
      </c>
      <c r="G977" t="inlineStr">
        <is>
          <t>K1.B1</t>
        </is>
      </c>
      <c r="H977" t="inlineStr">
        <is>
          <t>A11</t>
        </is>
      </c>
      <c r="I977" t="inlineStr">
        <is>
          <t>1</t>
        </is>
      </c>
      <c r="J977">
        <f>A02+K1.B1-X21-X21.3F:10</f>
        <v/>
      </c>
      <c r="K977" t="inlineStr">
        <is>
          <t>A02</t>
        </is>
      </c>
      <c r="L977" t="inlineStr">
        <is>
          <t>K1.B1</t>
        </is>
      </c>
      <c r="M977" t="inlineStr">
        <is>
          <t>X21-X21.3F</t>
        </is>
      </c>
      <c r="N977" t="inlineStr">
        <is>
          <t>10</t>
        </is>
      </c>
    </row>
    <row r="978">
      <c r="A978" t="n">
        <v>977</v>
      </c>
      <c r="B978" t="inlineStr">
        <is>
          <t>977</t>
        </is>
      </c>
      <c r="C978" t="inlineStr">
        <is>
          <t>BN</t>
        </is>
      </c>
      <c r="D978" t="inlineStr">
        <is>
          <t>BN</t>
        </is>
      </c>
      <c r="E978">
        <f>A02+K1.B1-X21-X21.3M:11</f>
        <v/>
      </c>
      <c r="F978" t="inlineStr">
        <is>
          <t>A02</t>
        </is>
      </c>
      <c r="G978" t="inlineStr">
        <is>
          <t>K1.B1</t>
        </is>
      </c>
      <c r="H978" t="inlineStr">
        <is>
          <t>X21-X21.3M</t>
        </is>
      </c>
      <c r="I978" t="inlineStr">
        <is>
          <t>11</t>
        </is>
      </c>
      <c r="J978">
        <f>Q01+S1-N4-X2:4</f>
        <v/>
      </c>
      <c r="K978" t="inlineStr">
        <is>
          <t>Q01</t>
        </is>
      </c>
      <c r="L978" t="inlineStr">
        <is>
          <t>S1</t>
        </is>
      </c>
      <c r="M978" t="inlineStr">
        <is>
          <t>N4-X2</t>
        </is>
      </c>
      <c r="N978" t="inlineStr">
        <is>
          <t>4</t>
        </is>
      </c>
    </row>
    <row r="979">
      <c r="A979" t="n">
        <v>978</v>
      </c>
      <c r="B979" t="inlineStr">
        <is>
          <t>978</t>
        </is>
      </c>
      <c r="C979" t="inlineStr">
        <is>
          <t>BN</t>
        </is>
      </c>
      <c r="D979" t="inlineStr">
        <is>
          <t>BN</t>
        </is>
      </c>
      <c r="E979">
        <f>Q01+K1.B1-A11:2</f>
        <v/>
      </c>
      <c r="F979" t="inlineStr">
        <is>
          <t>Q01</t>
        </is>
      </c>
      <c r="G979" t="inlineStr">
        <is>
          <t>K1.B1</t>
        </is>
      </c>
      <c r="H979" t="inlineStr">
        <is>
          <t>A11</t>
        </is>
      </c>
      <c r="I979" t="inlineStr">
        <is>
          <t>2</t>
        </is>
      </c>
      <c r="J979">
        <f>A02+K1.B1-X21-X21.3F:11</f>
        <v/>
      </c>
      <c r="K979" t="inlineStr">
        <is>
          <t>A02</t>
        </is>
      </c>
      <c r="L979" t="inlineStr">
        <is>
          <t>K1.B1</t>
        </is>
      </c>
      <c r="M979" t="inlineStr">
        <is>
          <t>X21-X21.3F</t>
        </is>
      </c>
      <c r="N979" t="inlineStr">
        <is>
          <t>11</t>
        </is>
      </c>
    </row>
    <row r="980">
      <c r="A980" t="n">
        <v>979</v>
      </c>
      <c r="B980" t="inlineStr">
        <is>
          <t>979</t>
        </is>
      </c>
      <c r="C980" t="inlineStr">
        <is>
          <t>GN</t>
        </is>
      </c>
      <c r="D980" t="inlineStr">
        <is>
          <t>GN</t>
        </is>
      </c>
      <c r="E980">
        <f>A02+K1.B1-X21-X21.3M:12</f>
        <v/>
      </c>
      <c r="F980" t="inlineStr">
        <is>
          <t>A02</t>
        </is>
      </c>
      <c r="G980" t="inlineStr">
        <is>
          <t>K1.B1</t>
        </is>
      </c>
      <c r="H980" t="inlineStr">
        <is>
          <t>X21-X21.3M</t>
        </is>
      </c>
      <c r="I980" t="inlineStr">
        <is>
          <t>12</t>
        </is>
      </c>
      <c r="J980">
        <f>Q01+S1-N4-X2:7</f>
        <v/>
      </c>
      <c r="K980" t="inlineStr">
        <is>
          <t>Q01</t>
        </is>
      </c>
      <c r="L980" t="inlineStr">
        <is>
          <t>S1</t>
        </is>
      </c>
      <c r="M980" t="inlineStr">
        <is>
          <t>N4-X2</t>
        </is>
      </c>
      <c r="N980" t="inlineStr">
        <is>
          <t>7</t>
        </is>
      </c>
    </row>
    <row r="981">
      <c r="A981" t="n">
        <v>980</v>
      </c>
      <c r="B981" t="inlineStr">
        <is>
          <t>980</t>
        </is>
      </c>
      <c r="C981" t="inlineStr">
        <is>
          <t>GN</t>
        </is>
      </c>
      <c r="D981" t="inlineStr">
        <is>
          <t>GN</t>
        </is>
      </c>
      <c r="E981">
        <f>Q01+K1.B1-A11:5</f>
        <v/>
      </c>
      <c r="F981" t="inlineStr">
        <is>
          <t>Q01</t>
        </is>
      </c>
      <c r="G981" t="inlineStr">
        <is>
          <t>K1.B1</t>
        </is>
      </c>
      <c r="H981" t="inlineStr">
        <is>
          <t>A11</t>
        </is>
      </c>
      <c r="I981" t="inlineStr">
        <is>
          <t>5</t>
        </is>
      </c>
      <c r="J981">
        <f>A02+K1.B1-X21-X21.3F:12</f>
        <v/>
      </c>
      <c r="K981" t="inlineStr">
        <is>
          <t>A02</t>
        </is>
      </c>
      <c r="L981" t="inlineStr">
        <is>
          <t>K1.B1</t>
        </is>
      </c>
      <c r="M981" t="inlineStr">
        <is>
          <t>X21-X21.3F</t>
        </is>
      </c>
      <c r="N981" t="inlineStr">
        <is>
          <t>12</t>
        </is>
      </c>
    </row>
    <row r="982">
      <c r="A982" t="n">
        <v>981</v>
      </c>
      <c r="B982" t="inlineStr">
        <is>
          <t>981</t>
        </is>
      </c>
      <c r="C982" t="inlineStr">
        <is>
          <t>YE</t>
        </is>
      </c>
      <c r="D982" t="inlineStr">
        <is>
          <t>YE</t>
        </is>
      </c>
      <c r="E982">
        <f>A02+K1.B1-X21-X21.3M:13</f>
        <v/>
      </c>
      <c r="F982" t="inlineStr">
        <is>
          <t>A02</t>
        </is>
      </c>
      <c r="G982" t="inlineStr">
        <is>
          <t>K1.B1</t>
        </is>
      </c>
      <c r="H982" t="inlineStr">
        <is>
          <t>X21-X21.3M</t>
        </is>
      </c>
      <c r="I982" t="inlineStr">
        <is>
          <t>13</t>
        </is>
      </c>
      <c r="J982">
        <f>Q01+S1-N4-X2:8</f>
        <v/>
      </c>
      <c r="K982" t="inlineStr">
        <is>
          <t>Q01</t>
        </is>
      </c>
      <c r="L982" t="inlineStr">
        <is>
          <t>S1</t>
        </is>
      </c>
      <c r="M982" t="inlineStr">
        <is>
          <t>N4-X2</t>
        </is>
      </c>
      <c r="N982" t="inlineStr">
        <is>
          <t>8</t>
        </is>
      </c>
    </row>
    <row r="983">
      <c r="A983" t="n">
        <v>982</v>
      </c>
      <c r="B983" t="inlineStr">
        <is>
          <t>982</t>
        </is>
      </c>
      <c r="C983" t="inlineStr">
        <is>
          <t>YE</t>
        </is>
      </c>
      <c r="D983" t="inlineStr">
        <is>
          <t>YE</t>
        </is>
      </c>
      <c r="E983">
        <f>Q01+K1.B1-A11:6</f>
        <v/>
      </c>
      <c r="F983" t="inlineStr">
        <is>
          <t>Q01</t>
        </is>
      </c>
      <c r="G983" t="inlineStr">
        <is>
          <t>K1.B1</t>
        </is>
      </c>
      <c r="H983" t="inlineStr">
        <is>
          <t>A11</t>
        </is>
      </c>
      <c r="I983" t="inlineStr">
        <is>
          <t>6</t>
        </is>
      </c>
      <c r="J983">
        <f>A02+K1.B1-X21-X21.3F:13</f>
        <v/>
      </c>
      <c r="K983" t="inlineStr">
        <is>
          <t>A02</t>
        </is>
      </c>
      <c r="L983" t="inlineStr">
        <is>
          <t>K1.B1</t>
        </is>
      </c>
      <c r="M983" t="inlineStr">
        <is>
          <t>X21-X21.3F</t>
        </is>
      </c>
      <c r="N983" t="inlineStr">
        <is>
          <t>13</t>
        </is>
      </c>
    </row>
    <row r="984">
      <c r="A984" t="n">
        <v>983</v>
      </c>
      <c r="B984" t="inlineStr">
        <is>
          <t>983</t>
        </is>
      </c>
      <c r="C984" t="inlineStr">
        <is>
          <t>GY</t>
        </is>
      </c>
      <c r="D984" t="inlineStr">
        <is>
          <t>GY</t>
        </is>
      </c>
      <c r="E984">
        <f>A02+K1.B1-X21-X21.3M:14</f>
        <v/>
      </c>
      <c r="F984" t="inlineStr">
        <is>
          <t>A02</t>
        </is>
      </c>
      <c r="G984" t="inlineStr">
        <is>
          <t>K1.B1</t>
        </is>
      </c>
      <c r="H984" t="inlineStr">
        <is>
          <t>X21-X21.3M</t>
        </is>
      </c>
      <c r="I984" t="inlineStr">
        <is>
          <t>14</t>
        </is>
      </c>
      <c r="J984">
        <f>Q01+S1-N4-X2:1</f>
        <v/>
      </c>
      <c r="K984" t="inlineStr">
        <is>
          <t>Q01</t>
        </is>
      </c>
      <c r="L984" t="inlineStr">
        <is>
          <t>S1</t>
        </is>
      </c>
      <c r="M984" t="inlineStr">
        <is>
          <t>N4-X2</t>
        </is>
      </c>
      <c r="N984" t="inlineStr">
        <is>
          <t>1</t>
        </is>
      </c>
    </row>
    <row r="985">
      <c r="A985" t="n">
        <v>984</v>
      </c>
      <c r="B985" t="inlineStr">
        <is>
          <t>984</t>
        </is>
      </c>
      <c r="C985" t="inlineStr">
        <is>
          <t>GY</t>
        </is>
      </c>
      <c r="D985" t="inlineStr">
        <is>
          <t>GY</t>
        </is>
      </c>
      <c r="E985">
        <f>Q01+K1.B1-A10:1</f>
        <v/>
      </c>
      <c r="F985" t="inlineStr">
        <is>
          <t>Q01</t>
        </is>
      </c>
      <c r="G985" t="inlineStr">
        <is>
          <t>K1.B1</t>
        </is>
      </c>
      <c r="H985" t="inlineStr">
        <is>
          <t>A10</t>
        </is>
      </c>
      <c r="I985" t="inlineStr">
        <is>
          <t>1</t>
        </is>
      </c>
      <c r="J985">
        <f>A02+K1.B1-X21-X21.3F:14</f>
        <v/>
      </c>
      <c r="K985" t="inlineStr">
        <is>
          <t>A02</t>
        </is>
      </c>
      <c r="L985" t="inlineStr">
        <is>
          <t>K1.B1</t>
        </is>
      </c>
      <c r="M985" t="inlineStr">
        <is>
          <t>X21-X21.3F</t>
        </is>
      </c>
      <c r="N985" t="inlineStr">
        <is>
          <t>14</t>
        </is>
      </c>
    </row>
    <row r="986">
      <c r="A986" t="n">
        <v>985</v>
      </c>
      <c r="B986" t="inlineStr">
        <is>
          <t>985</t>
        </is>
      </c>
      <c r="C986" t="inlineStr">
        <is>
          <t>PK</t>
        </is>
      </c>
      <c r="D986" t="inlineStr">
        <is>
          <t>PK</t>
        </is>
      </c>
      <c r="E986">
        <f>A02+K1.B1-X21-X21.3M:15</f>
        <v/>
      </c>
      <c r="F986" t="inlineStr">
        <is>
          <t>A02</t>
        </is>
      </c>
      <c r="G986" t="inlineStr">
        <is>
          <t>K1.B1</t>
        </is>
      </c>
      <c r="H986" t="inlineStr">
        <is>
          <t>X21-X21.3M</t>
        </is>
      </c>
      <c r="I986" t="inlineStr">
        <is>
          <t>15</t>
        </is>
      </c>
      <c r="J986">
        <f>Q01+S1-N4-X2:2</f>
        <v/>
      </c>
      <c r="K986" t="inlineStr">
        <is>
          <t>Q01</t>
        </is>
      </c>
      <c r="L986" t="inlineStr">
        <is>
          <t>S1</t>
        </is>
      </c>
      <c r="M986" t="inlineStr">
        <is>
          <t>N4-X2</t>
        </is>
      </c>
      <c r="N986" t="inlineStr">
        <is>
          <t>2</t>
        </is>
      </c>
    </row>
    <row r="987">
      <c r="A987" t="n">
        <v>986</v>
      </c>
      <c r="B987" t="inlineStr">
        <is>
          <t>986</t>
        </is>
      </c>
      <c r="C987" t="inlineStr">
        <is>
          <t>PK</t>
        </is>
      </c>
      <c r="D987" t="inlineStr">
        <is>
          <t>PK</t>
        </is>
      </c>
      <c r="E987">
        <f>Q01+K1.B1-A10:2</f>
        <v/>
      </c>
      <c r="F987" t="inlineStr">
        <is>
          <t>Q01</t>
        </is>
      </c>
      <c r="G987" t="inlineStr">
        <is>
          <t>K1.B1</t>
        </is>
      </c>
      <c r="H987" t="inlineStr">
        <is>
          <t>A10</t>
        </is>
      </c>
      <c r="I987" t="inlineStr">
        <is>
          <t>2</t>
        </is>
      </c>
      <c r="J987">
        <f>A02+K1.B1-X21-X21.3F:15</f>
        <v/>
      </c>
      <c r="K987" t="inlineStr">
        <is>
          <t>A02</t>
        </is>
      </c>
      <c r="L987" t="inlineStr">
        <is>
          <t>K1.B1</t>
        </is>
      </c>
      <c r="M987" t="inlineStr">
        <is>
          <t>X21-X21.3F</t>
        </is>
      </c>
      <c r="N987" t="inlineStr">
        <is>
          <t>15</t>
        </is>
      </c>
    </row>
    <row r="988">
      <c r="A988" t="n">
        <v>987</v>
      </c>
      <c r="B988" t="inlineStr">
        <is>
          <t>987</t>
        </is>
      </c>
      <c r="C988" t="inlineStr">
        <is>
          <t>RD</t>
        </is>
      </c>
      <c r="D988" t="inlineStr">
        <is>
          <t>RD</t>
        </is>
      </c>
      <c r="E988">
        <f>A02+K1.B1-X21-X21.3M:16</f>
        <v/>
      </c>
      <c r="F988" t="inlineStr">
        <is>
          <t>A02</t>
        </is>
      </c>
      <c r="G988" t="inlineStr">
        <is>
          <t>K1.B1</t>
        </is>
      </c>
      <c r="H988" t="inlineStr">
        <is>
          <t>X21-X21.3M</t>
        </is>
      </c>
      <c r="I988" t="inlineStr">
        <is>
          <t>16</t>
        </is>
      </c>
      <c r="J988">
        <f>Q01+S1-N4-X2:5</f>
        <v/>
      </c>
      <c r="K988" t="inlineStr">
        <is>
          <t>Q01</t>
        </is>
      </c>
      <c r="L988" t="inlineStr">
        <is>
          <t>S1</t>
        </is>
      </c>
      <c r="M988" t="inlineStr">
        <is>
          <t>N4-X2</t>
        </is>
      </c>
      <c r="N988" t="inlineStr">
        <is>
          <t>5</t>
        </is>
      </c>
    </row>
    <row r="989">
      <c r="A989" t="n">
        <v>988</v>
      </c>
      <c r="B989" t="inlineStr">
        <is>
          <t>988</t>
        </is>
      </c>
      <c r="C989" t="inlineStr">
        <is>
          <t>RD</t>
        </is>
      </c>
      <c r="D989" t="inlineStr">
        <is>
          <t>RD</t>
        </is>
      </c>
      <c r="E989">
        <f>Q01+K1.B1-A10:5</f>
        <v/>
      </c>
      <c r="F989" t="inlineStr">
        <is>
          <t>Q01</t>
        </is>
      </c>
      <c r="G989" t="inlineStr">
        <is>
          <t>K1.B1</t>
        </is>
      </c>
      <c r="H989" t="inlineStr">
        <is>
          <t>A10</t>
        </is>
      </c>
      <c r="I989" t="inlineStr">
        <is>
          <t>5</t>
        </is>
      </c>
      <c r="J989">
        <f>A02+K1.B1-X21-X21.3F:16</f>
        <v/>
      </c>
      <c r="K989" t="inlineStr">
        <is>
          <t>A02</t>
        </is>
      </c>
      <c r="L989" t="inlineStr">
        <is>
          <t>K1.B1</t>
        </is>
      </c>
      <c r="M989" t="inlineStr">
        <is>
          <t>X21-X21.3F</t>
        </is>
      </c>
      <c r="N989" t="inlineStr">
        <is>
          <t>16</t>
        </is>
      </c>
    </row>
    <row r="990">
      <c r="A990" t="n">
        <v>989</v>
      </c>
      <c r="B990" t="inlineStr">
        <is>
          <t>989</t>
        </is>
      </c>
      <c r="C990" t="inlineStr">
        <is>
          <t>BU</t>
        </is>
      </c>
      <c r="D990" t="inlineStr">
        <is>
          <t>BU</t>
        </is>
      </c>
      <c r="E990">
        <f>A02+K1.B1-X21-X21.3M:17</f>
        <v/>
      </c>
      <c r="F990" t="inlineStr">
        <is>
          <t>A02</t>
        </is>
      </c>
      <c r="G990" t="inlineStr">
        <is>
          <t>K1.B1</t>
        </is>
      </c>
      <c r="H990" t="inlineStr">
        <is>
          <t>X21-X21.3M</t>
        </is>
      </c>
      <c r="I990" t="inlineStr">
        <is>
          <t>17</t>
        </is>
      </c>
      <c r="J990">
        <f>Q01+S1-N4-X2:6</f>
        <v/>
      </c>
      <c r="K990" t="inlineStr">
        <is>
          <t>Q01</t>
        </is>
      </c>
      <c r="L990" t="inlineStr">
        <is>
          <t>S1</t>
        </is>
      </c>
      <c r="M990" t="inlineStr">
        <is>
          <t>N4-X2</t>
        </is>
      </c>
      <c r="N990" t="inlineStr">
        <is>
          <t>6</t>
        </is>
      </c>
    </row>
    <row r="991">
      <c r="A991" t="n">
        <v>990</v>
      </c>
      <c r="B991" t="inlineStr">
        <is>
          <t>990</t>
        </is>
      </c>
      <c r="C991" t="inlineStr">
        <is>
          <t>BU</t>
        </is>
      </c>
      <c r="D991" t="inlineStr">
        <is>
          <t>BU</t>
        </is>
      </c>
      <c r="E991">
        <f>Q01+K1.B1-A10:6</f>
        <v/>
      </c>
      <c r="F991" t="inlineStr">
        <is>
          <t>Q01</t>
        </is>
      </c>
      <c r="G991" t="inlineStr">
        <is>
          <t>K1.B1</t>
        </is>
      </c>
      <c r="H991" t="inlineStr">
        <is>
          <t>A10</t>
        </is>
      </c>
      <c r="I991" t="inlineStr">
        <is>
          <t>6</t>
        </is>
      </c>
      <c r="J991">
        <f>A02+K1.B1-X21-X21.3F:17</f>
        <v/>
      </c>
      <c r="K991" t="inlineStr">
        <is>
          <t>A02</t>
        </is>
      </c>
      <c r="L991" t="inlineStr">
        <is>
          <t>K1.B1</t>
        </is>
      </c>
      <c r="M991" t="inlineStr">
        <is>
          <t>X21-X21.3F</t>
        </is>
      </c>
      <c r="N991" t="inlineStr">
        <is>
          <t>17</t>
        </is>
      </c>
    </row>
    <row r="992">
      <c r="A992" t="n">
        <v>991</v>
      </c>
      <c r="B992" t="inlineStr">
        <is>
          <t>991</t>
        </is>
      </c>
      <c r="C992" t="inlineStr">
        <is>
          <t>Schirm</t>
        </is>
      </c>
      <c r="D992" t="inlineStr">
        <is>
          <t>Schirm</t>
        </is>
      </c>
      <c r="E992">
        <f>Q01+I1-W454:Schirm</f>
        <v/>
      </c>
      <c r="F992" t="inlineStr">
        <is>
          <t>Q01</t>
        </is>
      </c>
      <c r="G992" t="inlineStr">
        <is>
          <t>I1</t>
        </is>
      </c>
      <c r="H992" t="inlineStr">
        <is>
          <t>W454</t>
        </is>
      </c>
      <c r="I992" t="inlineStr">
        <is>
          <t>Schirm</t>
        </is>
      </c>
      <c r="J992">
        <f>Q01+S1-N4:X2.CASE</f>
        <v/>
      </c>
      <c r="K992" t="inlineStr">
        <is>
          <t>Q01</t>
        </is>
      </c>
      <c r="L992" t="inlineStr">
        <is>
          <t>S1</t>
        </is>
      </c>
      <c r="M992" t="inlineStr">
        <is>
          <t>N4</t>
        </is>
      </c>
      <c r="N992" t="inlineStr">
        <is>
          <t>X2.CASE</t>
        </is>
      </c>
    </row>
    <row r="993">
      <c r="A993" t="n">
        <v>992</v>
      </c>
      <c r="B993" t="inlineStr">
        <is>
          <t>992</t>
        </is>
      </c>
      <c r="C993" t="inlineStr">
        <is>
          <t>Schirm</t>
        </is>
      </c>
      <c r="D993" t="inlineStr">
        <is>
          <t>Schirm</t>
        </is>
      </c>
      <c r="E993">
        <f>Q01+K1-W454:Schirm</f>
        <v/>
      </c>
      <c r="F993" t="inlineStr">
        <is>
          <t>Q01</t>
        </is>
      </c>
      <c r="G993" t="inlineStr">
        <is>
          <t>K1</t>
        </is>
      </c>
      <c r="H993" t="inlineStr">
        <is>
          <t>W454</t>
        </is>
      </c>
      <c r="I993" t="inlineStr">
        <is>
          <t>Schirm</t>
        </is>
      </c>
      <c r="J993">
        <f>A02+K1.B1-W11:SE</f>
        <v/>
      </c>
      <c r="K993" t="inlineStr">
        <is>
          <t>A02</t>
        </is>
      </c>
      <c r="L993" t="inlineStr">
        <is>
          <t>K1.B1</t>
        </is>
      </c>
      <c r="M993" t="inlineStr">
        <is>
          <t>W11</t>
        </is>
      </c>
      <c r="N993" t="inlineStr">
        <is>
          <t>SE</t>
        </is>
      </c>
    </row>
    <row r="994">
      <c r="A994" t="n">
        <v>993</v>
      </c>
      <c r="B994" t="inlineStr">
        <is>
          <t>993</t>
        </is>
      </c>
      <c r="C994" t="inlineStr">
        <is>
          <t>SH</t>
        </is>
      </c>
      <c r="D994" t="inlineStr">
        <is>
          <t>SH</t>
        </is>
      </c>
      <c r="E994">
        <f>Q01+S1-E2:X1.CASE</f>
        <v/>
      </c>
      <c r="F994" t="inlineStr">
        <is>
          <t>Q01</t>
        </is>
      </c>
      <c r="G994" t="inlineStr">
        <is>
          <t>S1</t>
        </is>
      </c>
      <c r="H994" t="inlineStr">
        <is>
          <t>E2</t>
        </is>
      </c>
      <c r="I994" t="inlineStr">
        <is>
          <t>X1.CASE</t>
        </is>
      </c>
      <c r="J994">
        <f>Q01+I1-W159</f>
        <v/>
      </c>
      <c r="K994" t="inlineStr">
        <is>
          <t>Q01</t>
        </is>
      </c>
      <c r="L994" t="inlineStr">
        <is>
          <t>I1</t>
        </is>
      </c>
      <c r="M994" t="inlineStr">
        <is>
          <t>W159</t>
        </is>
      </c>
      <c r="N994" t="inlineStr"/>
    </row>
    <row r="995">
      <c r="A995" t="n">
        <v>994</v>
      </c>
      <c r="B995" t="inlineStr">
        <is>
          <t>994</t>
        </is>
      </c>
      <c r="C995" t="inlineStr">
        <is>
          <t>WH</t>
        </is>
      </c>
      <c r="D995" t="inlineStr">
        <is>
          <t>WH</t>
        </is>
      </c>
      <c r="E995">
        <f>A02+K1.B1-X21-X21.3M:18</f>
        <v/>
      </c>
      <c r="F995" t="inlineStr">
        <is>
          <t>A02</t>
        </is>
      </c>
      <c r="G995" t="inlineStr">
        <is>
          <t>K1.B1</t>
        </is>
      </c>
      <c r="H995" t="inlineStr">
        <is>
          <t>X21-X21.3M</t>
        </is>
      </c>
      <c r="I995" t="inlineStr">
        <is>
          <t>18</t>
        </is>
      </c>
      <c r="J995">
        <f>Q01+S1-E2:X1.1</f>
        <v/>
      </c>
      <c r="K995" t="inlineStr">
        <is>
          <t>Q01</t>
        </is>
      </c>
      <c r="L995" t="inlineStr">
        <is>
          <t>S1</t>
        </is>
      </c>
      <c r="M995" t="inlineStr">
        <is>
          <t>E2</t>
        </is>
      </c>
      <c r="N995" t="inlineStr">
        <is>
          <t>X1.1</t>
        </is>
      </c>
    </row>
    <row r="996">
      <c r="A996" t="n">
        <v>995</v>
      </c>
      <c r="B996" t="inlineStr">
        <is>
          <t>995</t>
        </is>
      </c>
      <c r="C996" t="inlineStr">
        <is>
          <t>BN</t>
        </is>
      </c>
      <c r="D996" t="inlineStr">
        <is>
          <t>BN</t>
        </is>
      </c>
      <c r="E996">
        <f>A02+K1.B1-X21-X21.3M:19</f>
        <v/>
      </c>
      <c r="F996" t="inlineStr">
        <is>
          <t>A02</t>
        </is>
      </c>
      <c r="G996" t="inlineStr">
        <is>
          <t>K1.B1</t>
        </is>
      </c>
      <c r="H996" t="inlineStr">
        <is>
          <t>X21-X21.3M</t>
        </is>
      </c>
      <c r="I996" t="inlineStr">
        <is>
          <t>19</t>
        </is>
      </c>
      <c r="J996">
        <f>Q01+S1-E2:X1.2</f>
        <v/>
      </c>
      <c r="K996" t="inlineStr">
        <is>
          <t>Q01</t>
        </is>
      </c>
      <c r="L996" t="inlineStr">
        <is>
          <t>S1</t>
        </is>
      </c>
      <c r="M996" t="inlineStr">
        <is>
          <t>E2</t>
        </is>
      </c>
      <c r="N996" t="inlineStr">
        <is>
          <t>X1.2</t>
        </is>
      </c>
    </row>
    <row r="997">
      <c r="A997" t="n">
        <v>996</v>
      </c>
      <c r="B997" t="inlineStr">
        <is>
          <t>996</t>
        </is>
      </c>
      <c r="C997" t="inlineStr">
        <is>
          <t>YE</t>
        </is>
      </c>
      <c r="D997" t="inlineStr">
        <is>
          <t>YE</t>
        </is>
      </c>
      <c r="E997">
        <f>A02+K1.B1-X21-X21.3M:20</f>
        <v/>
      </c>
      <c r="F997" t="inlineStr">
        <is>
          <t>A02</t>
        </is>
      </c>
      <c r="G997" t="inlineStr">
        <is>
          <t>K1.B1</t>
        </is>
      </c>
      <c r="H997" t="inlineStr">
        <is>
          <t>X21-X21.3M</t>
        </is>
      </c>
      <c r="I997" t="inlineStr">
        <is>
          <t>20</t>
        </is>
      </c>
      <c r="J997">
        <f>Q01+S1-E2:X1.3</f>
        <v/>
      </c>
      <c r="K997" t="inlineStr">
        <is>
          <t>Q01</t>
        </is>
      </c>
      <c r="L997" t="inlineStr">
        <is>
          <t>S1</t>
        </is>
      </c>
      <c r="M997" t="inlineStr">
        <is>
          <t>E2</t>
        </is>
      </c>
      <c r="N997" t="inlineStr">
        <is>
          <t>X1.3</t>
        </is>
      </c>
    </row>
    <row r="998">
      <c r="A998" t="n">
        <v>997</v>
      </c>
      <c r="B998" t="inlineStr">
        <is>
          <t>997</t>
        </is>
      </c>
      <c r="C998" t="inlineStr">
        <is>
          <t>GN</t>
        </is>
      </c>
      <c r="D998" t="inlineStr">
        <is>
          <t>GN</t>
        </is>
      </c>
      <c r="E998">
        <f>A02+K1.B1-X21-X21.3M:21</f>
        <v/>
      </c>
      <c r="F998" t="inlineStr">
        <is>
          <t>A02</t>
        </is>
      </c>
      <c r="G998" t="inlineStr">
        <is>
          <t>K1.B1</t>
        </is>
      </c>
      <c r="H998" t="inlineStr">
        <is>
          <t>X21-X21.3M</t>
        </is>
      </c>
      <c r="I998" t="inlineStr">
        <is>
          <t>21</t>
        </is>
      </c>
      <c r="J998">
        <f>Q01+S1-E2:X1.4</f>
        <v/>
      </c>
      <c r="K998" t="inlineStr">
        <is>
          <t>Q01</t>
        </is>
      </c>
      <c r="L998" t="inlineStr">
        <is>
          <t>S1</t>
        </is>
      </c>
      <c r="M998" t="inlineStr">
        <is>
          <t>E2</t>
        </is>
      </c>
      <c r="N998" t="inlineStr">
        <is>
          <t>X1.4</t>
        </is>
      </c>
    </row>
    <row r="999">
      <c r="A999" t="n">
        <v>998</v>
      </c>
      <c r="B999" t="inlineStr">
        <is>
          <t>998</t>
        </is>
      </c>
      <c r="C999" t="inlineStr">
        <is>
          <t>nan</t>
        </is>
      </c>
      <c r="D999" t="inlineStr">
        <is>
          <t>nan</t>
        </is>
      </c>
      <c r="E999" t="inlineStr">
        <is>
          <t>nan</t>
        </is>
      </c>
      <c r="F999" t="inlineStr"/>
      <c r="G999" t="inlineStr"/>
      <c r="H999" t="inlineStr"/>
      <c r="I999" t="inlineStr"/>
      <c r="J999" t="inlineStr">
        <is>
          <t>nan</t>
        </is>
      </c>
      <c r="K999" t="inlineStr"/>
      <c r="L999" t="inlineStr"/>
      <c r="M999" t="inlineStr"/>
      <c r="N999" t="inlineStr"/>
    </row>
    <row r="1000">
      <c r="A1000" t="n">
        <v>999</v>
      </c>
      <c r="B1000" t="inlineStr">
        <is>
          <t>999</t>
        </is>
      </c>
      <c r="C1000" t="inlineStr">
        <is>
          <t>WH</t>
        </is>
      </c>
      <c r="D1000" t="inlineStr">
        <is>
          <t>WH</t>
        </is>
      </c>
      <c r="E1000">
        <f>Q01+K1.G1-N5:X3A.1</f>
        <v/>
      </c>
      <c r="F1000" t="inlineStr">
        <is>
          <t>Q01</t>
        </is>
      </c>
      <c r="G1000" t="inlineStr">
        <is>
          <t>K1.G1</t>
        </is>
      </c>
      <c r="H1000" t="inlineStr">
        <is>
          <t>N5</t>
        </is>
      </c>
      <c r="I1000" t="inlineStr">
        <is>
          <t>X3A.1</t>
        </is>
      </c>
      <c r="J1000">
        <f>A02+K1.B1-X21-X21.3F:18</f>
        <v/>
      </c>
      <c r="K1000" t="inlineStr">
        <is>
          <t>A02</t>
        </is>
      </c>
      <c r="L1000" t="inlineStr">
        <is>
          <t>K1.B1</t>
        </is>
      </c>
      <c r="M1000" t="inlineStr">
        <is>
          <t>X21-X21.3F</t>
        </is>
      </c>
      <c r="N1000" t="inlineStr">
        <is>
          <t>18</t>
        </is>
      </c>
    </row>
    <row r="1001">
      <c r="A1001" t="n">
        <v>1000</v>
      </c>
      <c r="B1001" t="inlineStr">
        <is>
          <t>1000</t>
        </is>
      </c>
      <c r="C1001" t="inlineStr">
        <is>
          <t>1</t>
        </is>
      </c>
      <c r="D1001" t="inlineStr">
        <is>
          <t>1</t>
        </is>
      </c>
      <c r="E1001">
        <f>Q01+K1.B1-X9:35:4</f>
        <v/>
      </c>
      <c r="F1001" t="inlineStr">
        <is>
          <t>Q01</t>
        </is>
      </c>
      <c r="G1001" t="inlineStr">
        <is>
          <t>K1.B1</t>
        </is>
      </c>
      <c r="H1001" t="inlineStr">
        <is>
          <t>X9</t>
        </is>
      </c>
      <c r="I1001" t="inlineStr">
        <is>
          <t>35:4</t>
        </is>
      </c>
      <c r="J1001">
        <f>Q01+K1.G1-N5:X0.+24V</f>
        <v/>
      </c>
      <c r="K1001" t="inlineStr">
        <is>
          <t>Q01</t>
        </is>
      </c>
      <c r="L1001" t="inlineStr">
        <is>
          <t>K1.G1</t>
        </is>
      </c>
      <c r="M1001" t="inlineStr">
        <is>
          <t>N5</t>
        </is>
      </c>
      <c r="N1001" t="inlineStr">
        <is>
          <t>X0.+24V</t>
        </is>
      </c>
    </row>
    <row r="1002">
      <c r="A1002" t="n">
        <v>1001</v>
      </c>
      <c r="B1002" t="inlineStr">
        <is>
          <t>1001</t>
        </is>
      </c>
      <c r="C1002" t="inlineStr">
        <is>
          <t>BN</t>
        </is>
      </c>
      <c r="D1002" t="inlineStr">
        <is>
          <t>BN</t>
        </is>
      </c>
      <c r="E1002">
        <f>Q01+K1.G1-N5:X3A.2</f>
        <v/>
      </c>
      <c r="F1002" t="inlineStr">
        <is>
          <t>Q01</t>
        </is>
      </c>
      <c r="G1002" t="inlineStr">
        <is>
          <t>K1.G1</t>
        </is>
      </c>
      <c r="H1002" t="inlineStr">
        <is>
          <t>N5</t>
        </is>
      </c>
      <c r="I1002" t="inlineStr">
        <is>
          <t>X3A.2</t>
        </is>
      </c>
      <c r="J1002">
        <f>A02+K1.B1-X21-X21.3F:19</f>
        <v/>
      </c>
      <c r="K1002" t="inlineStr">
        <is>
          <t>A02</t>
        </is>
      </c>
      <c r="L1002" t="inlineStr">
        <is>
          <t>K1.B1</t>
        </is>
      </c>
      <c r="M1002" t="inlineStr">
        <is>
          <t>X21-X21.3F</t>
        </is>
      </c>
      <c r="N1002" t="inlineStr">
        <is>
          <t>19</t>
        </is>
      </c>
    </row>
    <row r="1003">
      <c r="A1003" t="n">
        <v>1002</v>
      </c>
      <c r="B1003" t="inlineStr">
        <is>
          <t>1002</t>
        </is>
      </c>
      <c r="C1003" t="inlineStr">
        <is>
          <t>2</t>
        </is>
      </c>
      <c r="D1003" t="inlineStr">
        <is>
          <t>2</t>
        </is>
      </c>
      <c r="E1003">
        <f>Q01+K1.B1-X9:36:5</f>
        <v/>
      </c>
      <c r="F1003" t="inlineStr">
        <is>
          <t>Q01</t>
        </is>
      </c>
      <c r="G1003" t="inlineStr">
        <is>
          <t>K1.B1</t>
        </is>
      </c>
      <c r="H1003" t="inlineStr">
        <is>
          <t>X9</t>
        </is>
      </c>
      <c r="I1003" t="inlineStr">
        <is>
          <t>36:5</t>
        </is>
      </c>
      <c r="J1003">
        <f>Q01+K1.G1-N5:X0.GND</f>
        <v/>
      </c>
      <c r="K1003" t="inlineStr">
        <is>
          <t>Q01</t>
        </is>
      </c>
      <c r="L1003" t="inlineStr">
        <is>
          <t>K1.G1</t>
        </is>
      </c>
      <c r="M1003" t="inlineStr">
        <is>
          <t>N5</t>
        </is>
      </c>
      <c r="N1003" t="inlineStr">
        <is>
          <t>X0.GND</t>
        </is>
      </c>
    </row>
    <row r="1004">
      <c r="A1004" t="n">
        <v>1003</v>
      </c>
      <c r="B1004" t="inlineStr">
        <is>
          <t>1003</t>
        </is>
      </c>
      <c r="C1004" t="inlineStr">
        <is>
          <t>YE</t>
        </is>
      </c>
      <c r="D1004" t="inlineStr">
        <is>
          <t>YE</t>
        </is>
      </c>
      <c r="E1004">
        <f>Q01+K1.G1-N5:X3B.2</f>
        <v/>
      </c>
      <c r="F1004" t="inlineStr">
        <is>
          <t>Q01</t>
        </is>
      </c>
      <c r="G1004" t="inlineStr">
        <is>
          <t>K1.G1</t>
        </is>
      </c>
      <c r="H1004" t="inlineStr">
        <is>
          <t>N5</t>
        </is>
      </c>
      <c r="I1004" t="inlineStr">
        <is>
          <t>X3B.2</t>
        </is>
      </c>
      <c r="J1004">
        <f>A02+K1.B1-X21-X21.3F:20</f>
        <v/>
      </c>
      <c r="K1004" t="inlineStr">
        <is>
          <t>A02</t>
        </is>
      </c>
      <c r="L1004" t="inlineStr">
        <is>
          <t>K1.B1</t>
        </is>
      </c>
      <c r="M1004" t="inlineStr">
        <is>
          <t>X21-X21.3F</t>
        </is>
      </c>
      <c r="N1004" t="inlineStr">
        <is>
          <t>20</t>
        </is>
      </c>
    </row>
    <row r="1005">
      <c r="A1005" t="n">
        <v>1004</v>
      </c>
      <c r="B1005" t="inlineStr">
        <is>
          <t>1004</t>
        </is>
      </c>
      <c r="C1005" t="inlineStr">
        <is>
          <t>GNYE</t>
        </is>
      </c>
      <c r="D1005" t="inlineStr">
        <is>
          <t>GNYE</t>
        </is>
      </c>
      <c r="E1005">
        <f>Q01+K1.B1-X9:PE:1</f>
        <v/>
      </c>
      <c r="F1005" t="inlineStr">
        <is>
          <t>Q01</t>
        </is>
      </c>
      <c r="G1005" t="inlineStr">
        <is>
          <t>K1.B1</t>
        </is>
      </c>
      <c r="H1005" t="inlineStr">
        <is>
          <t>X9</t>
        </is>
      </c>
      <c r="I1005" t="inlineStr">
        <is>
          <t>PE:1</t>
        </is>
      </c>
      <c r="J1005">
        <f>Q01+K1.G1-N5:X0.PE</f>
        <v/>
      </c>
      <c r="K1005" t="inlineStr">
        <is>
          <t>Q01</t>
        </is>
      </c>
      <c r="L1005" t="inlineStr">
        <is>
          <t>K1.G1</t>
        </is>
      </c>
      <c r="M1005" t="inlineStr">
        <is>
          <t>N5</t>
        </is>
      </c>
      <c r="N1005" t="inlineStr">
        <is>
          <t>X0.PE</t>
        </is>
      </c>
    </row>
    <row r="1006">
      <c r="A1006" t="n">
        <v>1005</v>
      </c>
      <c r="B1006" t="inlineStr">
        <is>
          <t>1005</t>
        </is>
      </c>
      <c r="C1006" t="inlineStr">
        <is>
          <t>GN</t>
        </is>
      </c>
      <c r="D1006" t="inlineStr">
        <is>
          <t>GN</t>
        </is>
      </c>
      <c r="E1006">
        <f>Q01+K1.G1-N5:X3B.1</f>
        <v/>
      </c>
      <c r="F1006" t="inlineStr">
        <is>
          <t>Q01</t>
        </is>
      </c>
      <c r="G1006" t="inlineStr">
        <is>
          <t>K1.G1</t>
        </is>
      </c>
      <c r="H1006" t="inlineStr">
        <is>
          <t>N5</t>
        </is>
      </c>
      <c r="I1006" t="inlineStr">
        <is>
          <t>X3B.1</t>
        </is>
      </c>
      <c r="J1006">
        <f>A02+K1.B1-X21-X21.3F:21</f>
        <v/>
      </c>
      <c r="K1006" t="inlineStr">
        <is>
          <t>A02</t>
        </is>
      </c>
      <c r="L1006" t="inlineStr">
        <is>
          <t>K1.B1</t>
        </is>
      </c>
      <c r="M1006" t="inlineStr">
        <is>
          <t>X21-X21.3F</t>
        </is>
      </c>
      <c r="N1006" t="inlineStr">
        <is>
          <t>21</t>
        </is>
      </c>
    </row>
    <row r="1007">
      <c r="A1007" t="n">
        <v>1006</v>
      </c>
      <c r="B1007" t="inlineStr">
        <is>
          <t>1006</t>
        </is>
      </c>
      <c r="C1007" t="inlineStr">
        <is>
          <t>WH</t>
        </is>
      </c>
      <c r="D1007" t="inlineStr">
        <is>
          <t>WH</t>
        </is>
      </c>
      <c r="E1007">
        <f>Q01+K1.B1-A8:1</f>
        <v/>
      </c>
      <c r="F1007" t="inlineStr">
        <is>
          <t>Q01</t>
        </is>
      </c>
      <c r="G1007" t="inlineStr">
        <is>
          <t>K1.B1</t>
        </is>
      </c>
      <c r="H1007" t="inlineStr">
        <is>
          <t>A8</t>
        </is>
      </c>
      <c r="I1007" t="inlineStr">
        <is>
          <t>1</t>
        </is>
      </c>
      <c r="J1007">
        <f>Q01+K1.G1-N5-X1:1</f>
        <v/>
      </c>
      <c r="K1007" t="inlineStr">
        <is>
          <t>Q01</t>
        </is>
      </c>
      <c r="L1007" t="inlineStr">
        <is>
          <t>K1.G1</t>
        </is>
      </c>
      <c r="M1007" t="inlineStr">
        <is>
          <t>N5-X1</t>
        </is>
      </c>
      <c r="N1007" t="inlineStr">
        <is>
          <t>1</t>
        </is>
      </c>
    </row>
    <row r="1008">
      <c r="A1008" t="n">
        <v>1007</v>
      </c>
      <c r="B1008" t="inlineStr">
        <is>
          <t>1007</t>
        </is>
      </c>
      <c r="C1008" t="inlineStr">
        <is>
          <t>BN</t>
        </is>
      </c>
      <c r="D1008" t="inlineStr">
        <is>
          <t>BN</t>
        </is>
      </c>
      <c r="E1008">
        <f>Q01+K1.B1-A8:3</f>
        <v/>
      </c>
      <c r="F1008" t="inlineStr">
        <is>
          <t>Q01</t>
        </is>
      </c>
      <c r="G1008" t="inlineStr">
        <is>
          <t>K1.B1</t>
        </is>
      </c>
      <c r="H1008" t="inlineStr">
        <is>
          <t>A8</t>
        </is>
      </c>
      <c r="I1008" t="inlineStr">
        <is>
          <t>3</t>
        </is>
      </c>
      <c r="J1008">
        <f>Q01+K1.G1-N5-X1:2</f>
        <v/>
      </c>
      <c r="K1008" t="inlineStr">
        <is>
          <t>Q01</t>
        </is>
      </c>
      <c r="L1008" t="inlineStr">
        <is>
          <t>K1.G1</t>
        </is>
      </c>
      <c r="M1008" t="inlineStr">
        <is>
          <t>N5-X1</t>
        </is>
      </c>
      <c r="N1008" t="inlineStr">
        <is>
          <t>2</t>
        </is>
      </c>
    </row>
    <row r="1009">
      <c r="A1009" t="n">
        <v>1008</v>
      </c>
      <c r="B1009" t="inlineStr">
        <is>
          <t>1008</t>
        </is>
      </c>
      <c r="C1009" t="inlineStr">
        <is>
          <t>nan</t>
        </is>
      </c>
      <c r="D1009" t="inlineStr">
        <is>
          <t>nan</t>
        </is>
      </c>
      <c r="E1009">
        <f>Q01+K1-W461</f>
        <v/>
      </c>
      <c r="F1009" t="inlineStr">
        <is>
          <t>Q01</t>
        </is>
      </c>
      <c r="G1009" t="inlineStr">
        <is>
          <t>K1</t>
        </is>
      </c>
      <c r="H1009" t="inlineStr">
        <is>
          <t>W461</t>
        </is>
      </c>
      <c r="I1009" t="inlineStr"/>
      <c r="J1009">
        <f>Q01+K1.G1-N5:X1.CASE</f>
        <v/>
      </c>
      <c r="K1009" t="inlineStr">
        <is>
          <t>Q01</t>
        </is>
      </c>
      <c r="L1009" t="inlineStr">
        <is>
          <t>K1.G1</t>
        </is>
      </c>
      <c r="M1009" t="inlineStr">
        <is>
          <t>N5</t>
        </is>
      </c>
      <c r="N1009" t="inlineStr">
        <is>
          <t>X1.CASE</t>
        </is>
      </c>
    </row>
    <row r="1010">
      <c r="A1010" t="n">
        <v>1009</v>
      </c>
      <c r="B1010" t="inlineStr">
        <is>
          <t>1009</t>
        </is>
      </c>
      <c r="C1010" t="inlineStr">
        <is>
          <t>WH</t>
        </is>
      </c>
      <c r="D1010" t="inlineStr">
        <is>
          <t>WH</t>
        </is>
      </c>
      <c r="E1010">
        <f>Q01+K1.B1-X9:37:4</f>
        <v/>
      </c>
      <c r="F1010" t="inlineStr">
        <is>
          <t>Q01</t>
        </is>
      </c>
      <c r="G1010" t="inlineStr">
        <is>
          <t>K1.B1</t>
        </is>
      </c>
      <c r="H1010" t="inlineStr">
        <is>
          <t>X9</t>
        </is>
      </c>
      <c r="I1010" t="inlineStr">
        <is>
          <t>37:4</t>
        </is>
      </c>
      <c r="J1010">
        <f>Q01+K1.G1-N5-X2:E+</f>
        <v/>
      </c>
      <c r="K1010" t="inlineStr">
        <is>
          <t>Q01</t>
        </is>
      </c>
      <c r="L1010" t="inlineStr">
        <is>
          <t>K1.G1</t>
        </is>
      </c>
      <c r="M1010" t="inlineStr">
        <is>
          <t>N5-X2</t>
        </is>
      </c>
      <c r="N1010" t="inlineStr">
        <is>
          <t>E+</t>
        </is>
      </c>
    </row>
    <row r="1011">
      <c r="A1011" t="n">
        <v>1010</v>
      </c>
      <c r="B1011" t="inlineStr">
        <is>
          <t>1010</t>
        </is>
      </c>
      <c r="C1011" t="inlineStr">
        <is>
          <t>BU</t>
        </is>
      </c>
      <c r="D1011" t="inlineStr">
        <is>
          <t>BU</t>
        </is>
      </c>
      <c r="E1011">
        <f>Q01+K1.B1-A7:12</f>
        <v/>
      </c>
      <c r="F1011" t="inlineStr">
        <is>
          <t>Q01</t>
        </is>
      </c>
      <c r="G1011" t="inlineStr">
        <is>
          <t>K1.B1</t>
        </is>
      </c>
      <c r="H1011" t="inlineStr">
        <is>
          <t>A7</t>
        </is>
      </c>
      <c r="I1011" t="inlineStr">
        <is>
          <t>12</t>
        </is>
      </c>
      <c r="J1011">
        <f>Q01+K1.B1-X9:37:3</f>
        <v/>
      </c>
      <c r="K1011" t="inlineStr">
        <is>
          <t>Q01</t>
        </is>
      </c>
      <c r="L1011" t="inlineStr">
        <is>
          <t>K1.B1</t>
        </is>
      </c>
      <c r="M1011" t="inlineStr">
        <is>
          <t>X9</t>
        </is>
      </c>
      <c r="N1011" t="inlineStr">
        <is>
          <t>37:3</t>
        </is>
      </c>
    </row>
    <row r="1012">
      <c r="A1012" t="n">
        <v>1011</v>
      </c>
      <c r="B1012" t="inlineStr">
        <is>
          <t>1011</t>
        </is>
      </c>
      <c r="C1012" t="inlineStr">
        <is>
          <t>BN</t>
        </is>
      </c>
      <c r="D1012" t="inlineStr">
        <is>
          <t>BN</t>
        </is>
      </c>
      <c r="E1012">
        <f>Q01+K1.B1-X9:38:5</f>
        <v/>
      </c>
      <c r="F1012" t="inlineStr">
        <is>
          <t>Q01</t>
        </is>
      </c>
      <c r="G1012" t="inlineStr">
        <is>
          <t>K1.B1</t>
        </is>
      </c>
      <c r="H1012" t="inlineStr">
        <is>
          <t>X9</t>
        </is>
      </c>
      <c r="I1012" t="inlineStr">
        <is>
          <t>38:5</t>
        </is>
      </c>
      <c r="J1012">
        <f>Q01+K1.G1-N5-X2:E-</f>
        <v/>
      </c>
      <c r="K1012" t="inlineStr">
        <is>
          <t>Q01</t>
        </is>
      </c>
      <c r="L1012" t="inlineStr">
        <is>
          <t>K1.G1</t>
        </is>
      </c>
      <c r="M1012" t="inlineStr">
        <is>
          <t>N5-X2</t>
        </is>
      </c>
      <c r="N1012" t="inlineStr">
        <is>
          <t>E-</t>
        </is>
      </c>
    </row>
    <row r="1013">
      <c r="A1013" t="n">
        <v>1012</v>
      </c>
      <c r="B1013" t="inlineStr">
        <is>
          <t>1012</t>
        </is>
      </c>
      <c r="C1013" t="inlineStr">
        <is>
          <t>BU</t>
        </is>
      </c>
      <c r="D1013" t="inlineStr">
        <is>
          <t>BU</t>
        </is>
      </c>
      <c r="E1013">
        <f>Q01+K1.B1-W5(-P2):P2:2</f>
        <v/>
      </c>
      <c r="F1013" t="inlineStr">
        <is>
          <t>Q01</t>
        </is>
      </c>
      <c r="G1013" t="inlineStr">
        <is>
          <t>K1.B1</t>
        </is>
      </c>
      <c r="H1013" t="inlineStr">
        <is>
          <t>W5(-P2)</t>
        </is>
      </c>
      <c r="I1013" t="inlineStr">
        <is>
          <t>P2:2</t>
        </is>
      </c>
      <c r="J1013">
        <f>Q01+K1.B1-X9:38:2</f>
        <v/>
      </c>
      <c r="K1013" t="inlineStr">
        <is>
          <t>Q01</t>
        </is>
      </c>
      <c r="L1013" t="inlineStr">
        <is>
          <t>K1.B1</t>
        </is>
      </c>
      <c r="M1013" t="inlineStr">
        <is>
          <t>X9</t>
        </is>
      </c>
      <c r="N1013" t="inlineStr">
        <is>
          <t>38:2</t>
        </is>
      </c>
    </row>
    <row r="1014">
      <c r="A1014" t="n">
        <v>1013</v>
      </c>
      <c r="B1014" t="inlineStr">
        <is>
          <t>1013</t>
        </is>
      </c>
      <c r="C1014" t="inlineStr">
        <is>
          <t>GN</t>
        </is>
      </c>
      <c r="D1014" t="inlineStr">
        <is>
          <t>GN</t>
        </is>
      </c>
      <c r="E1014">
        <f>Q01+K1.B1-X9:39:4</f>
        <v/>
      </c>
      <c r="F1014" t="inlineStr">
        <is>
          <t>Q01</t>
        </is>
      </c>
      <c r="G1014" t="inlineStr">
        <is>
          <t>K1.B1</t>
        </is>
      </c>
      <c r="H1014" t="inlineStr">
        <is>
          <t>X9</t>
        </is>
      </c>
      <c r="I1014" t="inlineStr">
        <is>
          <t>39:4</t>
        </is>
      </c>
      <c r="J1014">
        <f>Q01+K1.G1-N5-X2:NO</f>
        <v/>
      </c>
      <c r="K1014" t="inlineStr">
        <is>
          <t>Q01</t>
        </is>
      </c>
      <c r="L1014" t="inlineStr">
        <is>
          <t>K1.G1</t>
        </is>
      </c>
      <c r="M1014" t="inlineStr">
        <is>
          <t>N5-X2</t>
        </is>
      </c>
      <c r="N1014" t="inlineStr">
        <is>
          <t>NO</t>
        </is>
      </c>
    </row>
    <row r="1015">
      <c r="A1015" t="n">
        <v>1014</v>
      </c>
      <c r="B1015" t="inlineStr">
        <is>
          <t>1014</t>
        </is>
      </c>
      <c r="C1015" t="inlineStr">
        <is>
          <t>BU</t>
        </is>
      </c>
      <c r="D1015" t="inlineStr">
        <is>
          <t>BU</t>
        </is>
      </c>
      <c r="E1015">
        <f>Q01+K1.B1-A7:5</f>
        <v/>
      </c>
      <c r="F1015" t="inlineStr">
        <is>
          <t>Q01</t>
        </is>
      </c>
      <c r="G1015" t="inlineStr">
        <is>
          <t>K1.B1</t>
        </is>
      </c>
      <c r="H1015" t="inlineStr">
        <is>
          <t>A7</t>
        </is>
      </c>
      <c r="I1015" t="inlineStr">
        <is>
          <t>5</t>
        </is>
      </c>
      <c r="J1015">
        <f>Q01+K1.B1-X9:39:3</f>
        <v/>
      </c>
      <c r="K1015" t="inlineStr">
        <is>
          <t>Q01</t>
        </is>
      </c>
      <c r="L1015" t="inlineStr">
        <is>
          <t>K1.B1</t>
        </is>
      </c>
      <c r="M1015" t="inlineStr">
        <is>
          <t>X9</t>
        </is>
      </c>
      <c r="N1015" t="inlineStr">
        <is>
          <t>39:3</t>
        </is>
      </c>
    </row>
    <row r="1016">
      <c r="A1016" t="n">
        <v>1015</v>
      </c>
      <c r="B1016" t="inlineStr">
        <is>
          <t>1015</t>
        </is>
      </c>
      <c r="C1016" t="inlineStr">
        <is>
          <t>YE</t>
        </is>
      </c>
      <c r="D1016" t="inlineStr">
        <is>
          <t>YE</t>
        </is>
      </c>
      <c r="E1016">
        <f>Q01+K1.B1-X9:40:5</f>
        <v/>
      </c>
      <c r="F1016" t="inlineStr">
        <is>
          <t>Q01</t>
        </is>
      </c>
      <c r="G1016" t="inlineStr">
        <is>
          <t>K1.B1</t>
        </is>
      </c>
      <c r="H1016" t="inlineStr">
        <is>
          <t>X9</t>
        </is>
      </c>
      <c r="I1016" t="inlineStr">
        <is>
          <t>40:5</t>
        </is>
      </c>
      <c r="J1016">
        <f>Q01+K1.G1-N5-X2:COM</f>
        <v/>
      </c>
      <c r="K1016" t="inlineStr">
        <is>
          <t>Q01</t>
        </is>
      </c>
      <c r="L1016" t="inlineStr">
        <is>
          <t>K1.G1</t>
        </is>
      </c>
      <c r="M1016" t="inlineStr">
        <is>
          <t>N5-X2</t>
        </is>
      </c>
      <c r="N1016" t="inlineStr">
        <is>
          <t>COM</t>
        </is>
      </c>
    </row>
    <row r="1017">
      <c r="A1017" t="n">
        <v>1016</v>
      </c>
      <c r="B1017" t="inlineStr">
        <is>
          <t>1016</t>
        </is>
      </c>
      <c r="C1017" t="inlineStr">
        <is>
          <t>BU</t>
        </is>
      </c>
      <c r="D1017" t="inlineStr">
        <is>
          <t>BU</t>
        </is>
      </c>
      <c r="E1017">
        <f>Q01+K1.B1-W5(-P1):P1:1</f>
        <v/>
      </c>
      <c r="F1017" t="inlineStr">
        <is>
          <t>Q01</t>
        </is>
      </c>
      <c r="G1017" t="inlineStr">
        <is>
          <t>K1.B1</t>
        </is>
      </c>
      <c r="H1017" t="inlineStr">
        <is>
          <t>W5(-P1)</t>
        </is>
      </c>
      <c r="I1017" t="inlineStr">
        <is>
          <t>P1:1</t>
        </is>
      </c>
      <c r="J1017">
        <f>Q01+K1.B1-X9:40:2</f>
        <v/>
      </c>
      <c r="K1017" t="inlineStr">
        <is>
          <t>Q01</t>
        </is>
      </c>
      <c r="L1017" t="inlineStr">
        <is>
          <t>K1.B1</t>
        </is>
      </c>
      <c r="M1017" t="inlineStr">
        <is>
          <t>X9</t>
        </is>
      </c>
      <c r="N1017" t="inlineStr">
        <is>
          <t>40:2</t>
        </is>
      </c>
    </row>
    <row r="1018">
      <c r="A1018" t="n">
        <v>1017</v>
      </c>
      <c r="B1018" t="inlineStr">
        <is>
          <t>1017</t>
        </is>
      </c>
      <c r="C1018" t="inlineStr">
        <is>
          <t>nan</t>
        </is>
      </c>
      <c r="D1018" t="inlineStr">
        <is>
          <t>nan</t>
        </is>
      </c>
      <c r="E1018">
        <f>Q01+K1-W362</f>
        <v/>
      </c>
      <c r="F1018" t="inlineStr">
        <is>
          <t>Q01</t>
        </is>
      </c>
      <c r="G1018" t="inlineStr">
        <is>
          <t>K1</t>
        </is>
      </c>
      <c r="H1018" t="inlineStr">
        <is>
          <t>W362</t>
        </is>
      </c>
      <c r="I1018" t="inlineStr"/>
      <c r="J1018">
        <f>A02+K1.B1-W9:SE</f>
        <v/>
      </c>
      <c r="K1018" t="inlineStr">
        <is>
          <t>A02</t>
        </is>
      </c>
      <c r="L1018" t="inlineStr">
        <is>
          <t>K1.B1</t>
        </is>
      </c>
      <c r="M1018" t="inlineStr">
        <is>
          <t>W9</t>
        </is>
      </c>
      <c r="N1018" t="inlineStr">
        <is>
          <t>SE</t>
        </is>
      </c>
    </row>
    <row r="1019">
      <c r="A1019" t="n">
        <v>1018</v>
      </c>
      <c r="B1019" t="inlineStr">
        <is>
          <t>1018</t>
        </is>
      </c>
      <c r="C1019" t="inlineStr">
        <is>
          <t>nan</t>
        </is>
      </c>
      <c r="D1019" t="inlineStr">
        <is>
          <t>nan</t>
        </is>
      </c>
      <c r="E1019" t="inlineStr">
        <is>
          <t>nan</t>
        </is>
      </c>
      <c r="F1019" t="inlineStr"/>
      <c r="G1019" t="inlineStr"/>
      <c r="H1019" t="inlineStr"/>
      <c r="I1019" t="inlineStr"/>
      <c r="J1019" t="inlineStr">
        <is>
          <t>nan</t>
        </is>
      </c>
      <c r="K1019" t="inlineStr"/>
      <c r="L1019" t="inlineStr"/>
      <c r="M1019" t="inlineStr"/>
      <c r="N1019" t="inlineStr"/>
    </row>
    <row r="1020">
      <c r="A1020" t="n">
        <v>1019</v>
      </c>
      <c r="B1020" t="inlineStr">
        <is>
          <t>1019</t>
        </is>
      </c>
      <c r="C1020" t="inlineStr">
        <is>
          <t>GN</t>
        </is>
      </c>
      <c r="D1020" t="inlineStr">
        <is>
          <t>GN</t>
        </is>
      </c>
      <c r="E1020">
        <f>Q01+K1.B1-A8:5</f>
        <v/>
      </c>
      <c r="F1020" t="inlineStr">
        <is>
          <t>Q01</t>
        </is>
      </c>
      <c r="G1020" t="inlineStr">
        <is>
          <t>K1.B1</t>
        </is>
      </c>
      <c r="H1020" t="inlineStr">
        <is>
          <t>A8</t>
        </is>
      </c>
      <c r="I1020" t="inlineStr">
        <is>
          <t>5</t>
        </is>
      </c>
      <c r="J1020">
        <f>Q01+K1.G1-N5-X1:3</f>
        <v/>
      </c>
      <c r="K1020" t="inlineStr">
        <is>
          <t>Q01</t>
        </is>
      </c>
      <c r="L1020" t="inlineStr">
        <is>
          <t>K1.G1</t>
        </is>
      </c>
      <c r="M1020" t="inlineStr">
        <is>
          <t>N5-X1</t>
        </is>
      </c>
      <c r="N1020" t="inlineStr">
        <is>
          <t>3</t>
        </is>
      </c>
    </row>
    <row r="1021">
      <c r="A1021" t="n">
        <v>1020</v>
      </c>
      <c r="B1021" t="inlineStr">
        <is>
          <t>1020</t>
        </is>
      </c>
      <c r="C1021" t="inlineStr">
        <is>
          <t>YE</t>
        </is>
      </c>
      <c r="D1021" t="inlineStr">
        <is>
          <t>YE</t>
        </is>
      </c>
      <c r="E1021">
        <f>Q01+K1.B1-A8:7</f>
        <v/>
      </c>
      <c r="F1021" t="inlineStr">
        <is>
          <t>Q01</t>
        </is>
      </c>
      <c r="G1021" t="inlineStr">
        <is>
          <t>K1.B1</t>
        </is>
      </c>
      <c r="H1021" t="inlineStr">
        <is>
          <t>A8</t>
        </is>
      </c>
      <c r="I1021" t="inlineStr">
        <is>
          <t>7</t>
        </is>
      </c>
      <c r="J1021">
        <f>Q01+K1.G1-N5-X1:4</f>
        <v/>
      </c>
      <c r="K1021" t="inlineStr">
        <is>
          <t>Q01</t>
        </is>
      </c>
      <c r="L1021" t="inlineStr">
        <is>
          <t>K1.G1</t>
        </is>
      </c>
      <c r="M1021" t="inlineStr">
        <is>
          <t>N5-X1</t>
        </is>
      </c>
      <c r="N1021" t="inlineStr">
        <is>
          <t>4</t>
        </is>
      </c>
    </row>
    <row r="1022">
      <c r="A1022" t="n">
        <v>1021</v>
      </c>
      <c r="B1022" t="inlineStr">
        <is>
          <t>1021</t>
        </is>
      </c>
      <c r="C1022" t="inlineStr">
        <is>
          <t>nan</t>
        </is>
      </c>
      <c r="D1022" t="inlineStr">
        <is>
          <t>nan</t>
        </is>
      </c>
      <c r="E1022">
        <f>Q01+K1-W461</f>
        <v/>
      </c>
      <c r="F1022" t="inlineStr">
        <is>
          <t>Q01</t>
        </is>
      </c>
      <c r="G1022" t="inlineStr">
        <is>
          <t>K1</t>
        </is>
      </c>
      <c r="H1022" t="inlineStr">
        <is>
          <t>W461</t>
        </is>
      </c>
      <c r="I1022" t="inlineStr"/>
      <c r="J1022">
        <f>A02+K1.B1-W11:SE</f>
        <v/>
      </c>
      <c r="K1022" t="inlineStr">
        <is>
          <t>A02</t>
        </is>
      </c>
      <c r="L1022" t="inlineStr">
        <is>
          <t>K1.B1</t>
        </is>
      </c>
      <c r="M1022" t="inlineStr">
        <is>
          <t>W11</t>
        </is>
      </c>
      <c r="N1022" t="inlineStr">
        <is>
          <t>SE</t>
        </is>
      </c>
    </row>
    <row r="1023">
      <c r="A1023" t="n">
        <v>1022</v>
      </c>
      <c r="B1023" t="inlineStr">
        <is>
          <t>1022</t>
        </is>
      </c>
      <c r="C1023" t="inlineStr">
        <is>
          <t>nan</t>
        </is>
      </c>
      <c r="D1023" t="inlineStr">
        <is>
          <t>nan</t>
        </is>
      </c>
      <c r="E1023" t="inlineStr">
        <is>
          <t>nan</t>
        </is>
      </c>
      <c r="F1023" t="inlineStr"/>
      <c r="G1023" t="inlineStr"/>
      <c r="H1023" t="inlineStr"/>
      <c r="I1023" t="inlineStr"/>
      <c r="J1023" t="inlineStr">
        <is>
          <t>nan</t>
        </is>
      </c>
      <c r="K1023" t="inlineStr"/>
      <c r="L1023" t="inlineStr"/>
      <c r="M1023" t="inlineStr"/>
      <c r="N1023" t="inlineStr"/>
    </row>
    <row r="1024">
      <c r="A1024" t="n">
        <v>1023</v>
      </c>
      <c r="B1024" t="inlineStr">
        <is>
          <t>1023</t>
        </is>
      </c>
      <c r="C1024" t="inlineStr">
        <is>
          <t>WH</t>
        </is>
      </c>
      <c r="D1024" t="inlineStr">
        <is>
          <t>WH</t>
        </is>
      </c>
      <c r="E1024">
        <f>Q01+K1.B1-A9:14</f>
        <v/>
      </c>
      <c r="F1024" t="inlineStr">
        <is>
          <t>Q01</t>
        </is>
      </c>
      <c r="G1024" t="inlineStr">
        <is>
          <t>K1.B1</t>
        </is>
      </c>
      <c r="H1024" t="inlineStr">
        <is>
          <t>A9</t>
        </is>
      </c>
      <c r="I1024" t="inlineStr">
        <is>
          <t>14</t>
        </is>
      </c>
      <c r="J1024">
        <f>Q01+K1.B1-K7:12</f>
        <v/>
      </c>
      <c r="K1024" t="inlineStr">
        <is>
          <t>Q01</t>
        </is>
      </c>
      <c r="L1024" t="inlineStr">
        <is>
          <t>K1.B1</t>
        </is>
      </c>
      <c r="M1024" t="inlineStr">
        <is>
          <t>K7</t>
        </is>
      </c>
      <c r="N1024" t="inlineStr">
        <is>
          <t>12</t>
        </is>
      </c>
    </row>
    <row r="1025">
      <c r="A1025" t="n">
        <v>1024</v>
      </c>
      <c r="B1025" t="inlineStr">
        <is>
          <t>1024</t>
        </is>
      </c>
      <c r="C1025" t="inlineStr">
        <is>
          <t>WH</t>
        </is>
      </c>
      <c r="D1025" t="inlineStr">
        <is>
          <t>WH</t>
        </is>
      </c>
      <c r="E1025">
        <f>A02+K1.B1-X21-X21.4M:1</f>
        <v/>
      </c>
      <c r="F1025" t="inlineStr">
        <is>
          <t>A02</t>
        </is>
      </c>
      <c r="G1025" t="inlineStr">
        <is>
          <t>K1.B1</t>
        </is>
      </c>
      <c r="H1025" t="inlineStr">
        <is>
          <t>X21-X21.4M</t>
        </is>
      </c>
      <c r="I1025" t="inlineStr">
        <is>
          <t>1</t>
        </is>
      </c>
      <c r="J1025">
        <f>Q01+S1-X3:1</f>
        <v/>
      </c>
      <c r="K1025" t="inlineStr">
        <is>
          <t>Q01</t>
        </is>
      </c>
      <c r="L1025" t="inlineStr">
        <is>
          <t>S1</t>
        </is>
      </c>
      <c r="M1025" t="inlineStr">
        <is>
          <t>X3</t>
        </is>
      </c>
      <c r="N1025" t="inlineStr">
        <is>
          <t>1</t>
        </is>
      </c>
    </row>
    <row r="1026">
      <c r="A1026" t="n">
        <v>1025</v>
      </c>
      <c r="B1026" t="inlineStr">
        <is>
          <t>1025</t>
        </is>
      </c>
      <c r="C1026" t="inlineStr">
        <is>
          <t>BU</t>
        </is>
      </c>
      <c r="D1026" t="inlineStr">
        <is>
          <t>BU</t>
        </is>
      </c>
      <c r="E1026">
        <f>Q01+K1.B1-K7:11</f>
        <v/>
      </c>
      <c r="F1026" t="inlineStr">
        <is>
          <t>Q01</t>
        </is>
      </c>
      <c r="G1026" t="inlineStr">
        <is>
          <t>K1.B1</t>
        </is>
      </c>
      <c r="H1026" t="inlineStr">
        <is>
          <t>K7</t>
        </is>
      </c>
      <c r="I1026" t="inlineStr">
        <is>
          <t>11</t>
        </is>
      </c>
      <c r="J1026">
        <f>A02+K1.B1-X21-X21.4F:1</f>
        <v/>
      </c>
      <c r="K1026" t="inlineStr">
        <is>
          <t>A02</t>
        </is>
      </c>
      <c r="L1026" t="inlineStr">
        <is>
          <t>K1.B1</t>
        </is>
      </c>
      <c r="M1026" t="inlineStr">
        <is>
          <t>X21-X21.4F</t>
        </is>
      </c>
      <c r="N1026" t="inlineStr">
        <is>
          <t>1</t>
        </is>
      </c>
    </row>
    <row r="1027">
      <c r="A1027" t="n">
        <v>1026</v>
      </c>
      <c r="B1027" t="inlineStr">
        <is>
          <t>1026</t>
        </is>
      </c>
      <c r="C1027" t="inlineStr">
        <is>
          <t>BN</t>
        </is>
      </c>
      <c r="D1027" t="inlineStr">
        <is>
          <t>BN</t>
        </is>
      </c>
      <c r="E1027">
        <f>A02+K1.B1-X21-X21.4M:2</f>
        <v/>
      </c>
      <c r="F1027" t="inlineStr">
        <is>
          <t>A02</t>
        </is>
      </c>
      <c r="G1027" t="inlineStr">
        <is>
          <t>K1.B1</t>
        </is>
      </c>
      <c r="H1027" t="inlineStr">
        <is>
          <t>X21-X21.4M</t>
        </is>
      </c>
      <c r="I1027" t="inlineStr">
        <is>
          <t>2</t>
        </is>
      </c>
      <c r="J1027">
        <f>Q01+S1-X3:2</f>
        <v/>
      </c>
      <c r="K1027" t="inlineStr">
        <is>
          <t>Q01</t>
        </is>
      </c>
      <c r="L1027" t="inlineStr">
        <is>
          <t>S1</t>
        </is>
      </c>
      <c r="M1027" t="inlineStr">
        <is>
          <t>X3</t>
        </is>
      </c>
      <c r="N1027" t="inlineStr">
        <is>
          <t>2</t>
        </is>
      </c>
    </row>
    <row r="1028">
      <c r="A1028" t="n">
        <v>1027</v>
      </c>
      <c r="B1028" t="inlineStr">
        <is>
          <t>1027</t>
        </is>
      </c>
      <c r="C1028" t="inlineStr">
        <is>
          <t>BU</t>
        </is>
      </c>
      <c r="D1028" t="inlineStr">
        <is>
          <t>BU</t>
        </is>
      </c>
      <c r="E1028">
        <f>Q01+K1.B1-K7:A2</f>
        <v/>
      </c>
      <c r="F1028" t="inlineStr">
        <is>
          <t>Q01</t>
        </is>
      </c>
      <c r="G1028" t="inlineStr">
        <is>
          <t>K1.B1</t>
        </is>
      </c>
      <c r="H1028" t="inlineStr">
        <is>
          <t>K7</t>
        </is>
      </c>
      <c r="I1028" t="inlineStr">
        <is>
          <t>A2</t>
        </is>
      </c>
      <c r="J1028">
        <f>Q01+K1.B1-W5(-P2):P2:1</f>
        <v/>
      </c>
      <c r="K1028" t="inlineStr">
        <is>
          <t>Q01</t>
        </is>
      </c>
      <c r="L1028" t="inlineStr">
        <is>
          <t>K1.B1</t>
        </is>
      </c>
      <c r="M1028" t="inlineStr">
        <is>
          <t>W5(-P2)</t>
        </is>
      </c>
      <c r="N1028" t="inlineStr">
        <is>
          <t>P2:1</t>
        </is>
      </c>
    </row>
    <row r="1029">
      <c r="A1029" t="n">
        <v>1028</v>
      </c>
      <c r="B1029" t="inlineStr">
        <is>
          <t>1028</t>
        </is>
      </c>
      <c r="C1029" t="inlineStr">
        <is>
          <t>BU</t>
        </is>
      </c>
      <c r="D1029" t="inlineStr">
        <is>
          <t>BU</t>
        </is>
      </c>
      <c r="E1029">
        <f>Q01+K1.B1-A9:4</f>
        <v/>
      </c>
      <c r="F1029" t="inlineStr">
        <is>
          <t>Q01</t>
        </is>
      </c>
      <c r="G1029" t="inlineStr">
        <is>
          <t>K1.B1</t>
        </is>
      </c>
      <c r="H1029" t="inlineStr">
        <is>
          <t>A9</t>
        </is>
      </c>
      <c r="I1029" t="inlineStr">
        <is>
          <t>4</t>
        </is>
      </c>
      <c r="J1029">
        <f>Q01+K1.B1-K7:A1</f>
        <v/>
      </c>
      <c r="K1029" t="inlineStr">
        <is>
          <t>Q01</t>
        </is>
      </c>
      <c r="L1029" t="inlineStr">
        <is>
          <t>K1.B1</t>
        </is>
      </c>
      <c r="M1029" t="inlineStr">
        <is>
          <t>K7</t>
        </is>
      </c>
      <c r="N1029" t="inlineStr">
        <is>
          <t>A1</t>
        </is>
      </c>
    </row>
    <row r="1030">
      <c r="A1030" t="n">
        <v>1029</v>
      </c>
      <c r="B1030" t="inlineStr">
        <is>
          <t>1029</t>
        </is>
      </c>
      <c r="C1030" t="inlineStr">
        <is>
          <t>BU</t>
        </is>
      </c>
      <c r="D1030" t="inlineStr">
        <is>
          <t>BU</t>
        </is>
      </c>
      <c r="E1030">
        <f>Q01+K1.B1-K6:A2</f>
        <v/>
      </c>
      <c r="F1030" t="inlineStr">
        <is>
          <t>Q01</t>
        </is>
      </c>
      <c r="G1030" t="inlineStr">
        <is>
          <t>K1.B1</t>
        </is>
      </c>
      <c r="H1030" t="inlineStr">
        <is>
          <t>K6</t>
        </is>
      </c>
      <c r="I1030" t="inlineStr">
        <is>
          <t>A2</t>
        </is>
      </c>
      <c r="J1030">
        <f>Q01+K1.B1-W5(-P2):P2:1</f>
        <v/>
      </c>
      <c r="K1030" t="inlineStr">
        <is>
          <t>Q01</t>
        </is>
      </c>
      <c r="L1030" t="inlineStr">
        <is>
          <t>K1.B1</t>
        </is>
      </c>
      <c r="M1030" t="inlineStr">
        <is>
          <t>W5(-P2)</t>
        </is>
      </c>
      <c r="N1030" t="inlineStr">
        <is>
          <t>P2:1</t>
        </is>
      </c>
    </row>
    <row r="1031">
      <c r="A1031" t="n">
        <v>1030</v>
      </c>
      <c r="B1031" t="inlineStr">
        <is>
          <t>1030</t>
        </is>
      </c>
      <c r="C1031" t="inlineStr">
        <is>
          <t>YE</t>
        </is>
      </c>
      <c r="D1031" t="inlineStr">
        <is>
          <t>YE</t>
        </is>
      </c>
      <c r="E1031">
        <f>A02+K1.B1-X21-X21.4M:3</f>
        <v/>
      </c>
      <c r="F1031" t="inlineStr">
        <is>
          <t>A02</t>
        </is>
      </c>
      <c r="G1031" t="inlineStr">
        <is>
          <t>K1.B1</t>
        </is>
      </c>
      <c r="H1031" t="inlineStr">
        <is>
          <t>X21-X21.4M</t>
        </is>
      </c>
      <c r="I1031" t="inlineStr">
        <is>
          <t>3</t>
        </is>
      </c>
      <c r="J1031">
        <f>Q01+S1-X3:6(5)</f>
        <v/>
      </c>
      <c r="K1031" t="inlineStr">
        <is>
          <t>Q01</t>
        </is>
      </c>
      <c r="L1031" t="inlineStr">
        <is>
          <t>S1</t>
        </is>
      </c>
      <c r="M1031" t="inlineStr">
        <is>
          <t>X3</t>
        </is>
      </c>
      <c r="N1031" t="inlineStr">
        <is>
          <t>6(5)</t>
        </is>
      </c>
    </row>
    <row r="1032">
      <c r="A1032" t="n">
        <v>1031</v>
      </c>
      <c r="B1032" t="inlineStr">
        <is>
          <t>1031</t>
        </is>
      </c>
      <c r="C1032" t="inlineStr">
        <is>
          <t>GY</t>
        </is>
      </c>
      <c r="D1032" t="inlineStr">
        <is>
          <t>GY</t>
        </is>
      </c>
      <c r="E1032">
        <f>A02+K1.B1-X21-X21.4M:4</f>
        <v/>
      </c>
      <c r="F1032" t="inlineStr">
        <is>
          <t>A02</t>
        </is>
      </c>
      <c r="G1032" t="inlineStr">
        <is>
          <t>K1.B1</t>
        </is>
      </c>
      <c r="H1032" t="inlineStr">
        <is>
          <t>X21-X21.4M</t>
        </is>
      </c>
      <c r="I1032" t="inlineStr">
        <is>
          <t>4</t>
        </is>
      </c>
      <c r="J1032">
        <f>Q01+S1-X3:A(3)</f>
        <v/>
      </c>
      <c r="K1032" t="inlineStr">
        <is>
          <t>Q01</t>
        </is>
      </c>
      <c r="L1032" t="inlineStr">
        <is>
          <t>S1</t>
        </is>
      </c>
      <c r="M1032" t="inlineStr">
        <is>
          <t>X3</t>
        </is>
      </c>
      <c r="N1032" t="inlineStr">
        <is>
          <t>A(3)</t>
        </is>
      </c>
    </row>
    <row r="1033">
      <c r="A1033" t="n">
        <v>1032</v>
      </c>
      <c r="B1033" t="inlineStr">
        <is>
          <t>1032</t>
        </is>
      </c>
      <c r="C1033" t="inlineStr">
        <is>
          <t>BU</t>
        </is>
      </c>
      <c r="D1033" t="inlineStr">
        <is>
          <t>BU</t>
        </is>
      </c>
      <c r="E1033">
        <f>Q01+K1.B1-W5(-P2):P2</f>
        <v/>
      </c>
      <c r="F1033" t="inlineStr">
        <is>
          <t>Q01</t>
        </is>
      </c>
      <c r="G1033" t="inlineStr">
        <is>
          <t>K1.B1</t>
        </is>
      </c>
      <c r="H1033" t="inlineStr">
        <is>
          <t>W5(-P2)</t>
        </is>
      </c>
      <c r="I1033" t="inlineStr">
        <is>
          <t>P2</t>
        </is>
      </c>
      <c r="J1033">
        <f>A02+K1.B1-X21-X21.4F:4</f>
        <v/>
      </c>
      <c r="K1033" t="inlineStr">
        <is>
          <t>A02</t>
        </is>
      </c>
      <c r="L1033" t="inlineStr">
        <is>
          <t>K1.B1</t>
        </is>
      </c>
      <c r="M1033" t="inlineStr">
        <is>
          <t>X21-X21.4F</t>
        </is>
      </c>
      <c r="N1033" t="inlineStr">
        <is>
          <t>4</t>
        </is>
      </c>
    </row>
    <row r="1034">
      <c r="A1034" t="n">
        <v>1033</v>
      </c>
      <c r="B1034" t="inlineStr">
        <is>
          <t>1033</t>
        </is>
      </c>
      <c r="C1034" t="inlineStr">
        <is>
          <t>GN</t>
        </is>
      </c>
      <c r="D1034" t="inlineStr">
        <is>
          <t>GN</t>
        </is>
      </c>
      <c r="E1034">
        <f>A02+K1.B1-X21-X21.4M:5</f>
        <v/>
      </c>
      <c r="F1034" t="inlineStr">
        <is>
          <t>A02</t>
        </is>
      </c>
      <c r="G1034" t="inlineStr">
        <is>
          <t>K1.B1</t>
        </is>
      </c>
      <c r="H1034" t="inlineStr">
        <is>
          <t>X21-X21.4M</t>
        </is>
      </c>
      <c r="I1034" t="inlineStr">
        <is>
          <t>5</t>
        </is>
      </c>
      <c r="J1034">
        <f>Q01+S1-X3:5(4)</f>
        <v/>
      </c>
      <c r="K1034" t="inlineStr">
        <is>
          <t>Q01</t>
        </is>
      </c>
      <c r="L1034" t="inlineStr">
        <is>
          <t>S1</t>
        </is>
      </c>
      <c r="M1034" t="inlineStr">
        <is>
          <t>X3</t>
        </is>
      </c>
      <c r="N1034" t="inlineStr">
        <is>
          <t>5(4)</t>
        </is>
      </c>
    </row>
    <row r="1035">
      <c r="A1035" t="n">
        <v>1034</v>
      </c>
      <c r="B1035" t="inlineStr">
        <is>
          <t>1034</t>
        </is>
      </c>
      <c r="C1035" t="inlineStr">
        <is>
          <t>BU</t>
        </is>
      </c>
      <c r="D1035" t="inlineStr">
        <is>
          <t>BU</t>
        </is>
      </c>
      <c r="E1035">
        <f>Q01+K1.B1-K6:11</f>
        <v/>
      </c>
      <c r="F1035" t="inlineStr">
        <is>
          <t>Q01</t>
        </is>
      </c>
      <c r="G1035" t="inlineStr">
        <is>
          <t>K1.B1</t>
        </is>
      </c>
      <c r="H1035" t="inlineStr">
        <is>
          <t>K6</t>
        </is>
      </c>
      <c r="I1035" t="inlineStr">
        <is>
          <t>11</t>
        </is>
      </c>
      <c r="J1035">
        <f>A02+K1.B1-X21-X21.4F:5</f>
        <v/>
      </c>
      <c r="K1035" t="inlineStr">
        <is>
          <t>A02</t>
        </is>
      </c>
      <c r="L1035" t="inlineStr">
        <is>
          <t>K1.B1</t>
        </is>
      </c>
      <c r="M1035" t="inlineStr">
        <is>
          <t>X21-X21.4F</t>
        </is>
      </c>
      <c r="N1035" t="inlineStr">
        <is>
          <t>5</t>
        </is>
      </c>
    </row>
    <row r="1036">
      <c r="A1036" t="n">
        <v>1035</v>
      </c>
      <c r="B1036" t="inlineStr">
        <is>
          <t>1035</t>
        </is>
      </c>
      <c r="C1036" t="inlineStr">
        <is>
          <t>BU</t>
        </is>
      </c>
      <c r="D1036" t="inlineStr">
        <is>
          <t>BU</t>
        </is>
      </c>
      <c r="E1036">
        <f>Q01+K1.B1-W5(-P1):P1</f>
        <v/>
      </c>
      <c r="F1036" t="inlineStr">
        <is>
          <t>Q01</t>
        </is>
      </c>
      <c r="G1036" t="inlineStr">
        <is>
          <t>K1.B1</t>
        </is>
      </c>
      <c r="H1036" t="inlineStr">
        <is>
          <t>W5(-P1)</t>
        </is>
      </c>
      <c r="I1036" t="inlineStr">
        <is>
          <t>P1</t>
        </is>
      </c>
      <c r="J1036">
        <f>A02+K1.B1-K20:63</f>
        <v/>
      </c>
      <c r="K1036" t="inlineStr">
        <is>
          <t>A02</t>
        </is>
      </c>
      <c r="L1036" t="inlineStr">
        <is>
          <t>K1.B1</t>
        </is>
      </c>
      <c r="M1036" t="inlineStr">
        <is>
          <t>K20</t>
        </is>
      </c>
      <c r="N1036" t="inlineStr">
        <is>
          <t>63</t>
        </is>
      </c>
    </row>
    <row r="1037">
      <c r="A1037" t="n">
        <v>1036</v>
      </c>
      <c r="B1037" t="inlineStr">
        <is>
          <t>1036</t>
        </is>
      </c>
      <c r="C1037" t="inlineStr">
        <is>
          <t>nan</t>
        </is>
      </c>
      <c r="D1037" t="inlineStr">
        <is>
          <t>nan</t>
        </is>
      </c>
      <c r="E1037">
        <f>Q01+I1-W426</f>
        <v/>
      </c>
      <c r="F1037" t="inlineStr">
        <is>
          <t>Q01</t>
        </is>
      </c>
      <c r="G1037" t="inlineStr">
        <is>
          <t>I1</t>
        </is>
      </c>
      <c r="H1037" t="inlineStr">
        <is>
          <t>W426</t>
        </is>
      </c>
      <c r="I1037" t="inlineStr"/>
      <c r="J1037">
        <f>A02+K1.B1-W10:SE</f>
        <v/>
      </c>
      <c r="K1037" t="inlineStr">
        <is>
          <t>A02</t>
        </is>
      </c>
      <c r="L1037" t="inlineStr">
        <is>
          <t>K1.B1</t>
        </is>
      </c>
      <c r="M1037" t="inlineStr">
        <is>
          <t>W10</t>
        </is>
      </c>
      <c r="N1037" t="inlineStr">
        <is>
          <t>SE</t>
        </is>
      </c>
    </row>
    <row r="1038">
      <c r="A1038" t="n">
        <v>1037</v>
      </c>
      <c r="B1038" t="inlineStr">
        <is>
          <t>1037</t>
        </is>
      </c>
      <c r="C1038" t="inlineStr">
        <is>
          <t>BU</t>
        </is>
      </c>
      <c r="D1038" t="inlineStr">
        <is>
          <t>BU</t>
        </is>
      </c>
      <c r="E1038">
        <f>Q01+K1.B1-W5(-P1):P1:1</f>
        <v/>
      </c>
      <c r="F1038" t="inlineStr">
        <is>
          <t>Q01</t>
        </is>
      </c>
      <c r="G1038" t="inlineStr">
        <is>
          <t>K1.B1</t>
        </is>
      </c>
      <c r="H1038" t="inlineStr">
        <is>
          <t>W5(-P1)</t>
        </is>
      </c>
      <c r="I1038" t="inlineStr">
        <is>
          <t>P1:1</t>
        </is>
      </c>
      <c r="J1038">
        <f>Q01+K1.B1-X9:42:2</f>
        <v/>
      </c>
      <c r="K1038" t="inlineStr">
        <is>
          <t>Q01</t>
        </is>
      </c>
      <c r="L1038" t="inlineStr">
        <is>
          <t>K1.B1</t>
        </is>
      </c>
      <c r="M1038" t="inlineStr">
        <is>
          <t>X9</t>
        </is>
      </c>
      <c r="N1038" t="inlineStr">
        <is>
          <t>42:2</t>
        </is>
      </c>
    </row>
    <row r="1039">
      <c r="A1039" t="n">
        <v>1038</v>
      </c>
      <c r="B1039" t="inlineStr">
        <is>
          <t>1038</t>
        </is>
      </c>
      <c r="C1039" t="inlineStr">
        <is>
          <t>nan</t>
        </is>
      </c>
      <c r="D1039" t="inlineStr">
        <is>
          <t>nan</t>
        </is>
      </c>
      <c r="E1039" t="inlineStr">
        <is>
          <t>nan</t>
        </is>
      </c>
      <c r="F1039" t="inlineStr"/>
      <c r="G1039" t="inlineStr"/>
      <c r="H1039" t="inlineStr"/>
      <c r="I1039" t="inlineStr"/>
      <c r="J1039" t="inlineStr">
        <is>
          <t>nan</t>
        </is>
      </c>
      <c r="K1039" t="inlineStr"/>
      <c r="L1039" t="inlineStr"/>
      <c r="M1039" t="inlineStr"/>
      <c r="N1039" t="inlineStr"/>
    </row>
    <row r="1040">
      <c r="A1040" t="n">
        <v>1039</v>
      </c>
      <c r="B1040" t="inlineStr">
        <is>
          <t>1039</t>
        </is>
      </c>
      <c r="C1040" t="inlineStr">
        <is>
          <t>nan</t>
        </is>
      </c>
      <c r="D1040" t="inlineStr">
        <is>
          <t>nan</t>
        </is>
      </c>
      <c r="E1040" t="inlineStr">
        <is>
          <t>nan</t>
        </is>
      </c>
      <c r="F1040" t="inlineStr"/>
      <c r="G1040" t="inlineStr"/>
      <c r="H1040" t="inlineStr"/>
      <c r="I1040" t="inlineStr"/>
      <c r="J1040" t="inlineStr">
        <is>
          <t>nan</t>
        </is>
      </c>
      <c r="K1040" t="inlineStr"/>
      <c r="L1040" t="inlineStr"/>
      <c r="M1040" t="inlineStr"/>
      <c r="N1040" t="inlineStr"/>
    </row>
    <row r="1041">
      <c r="A1041" t="n">
        <v>1040</v>
      </c>
      <c r="B1041" t="inlineStr">
        <is>
          <t>1040</t>
        </is>
      </c>
      <c r="C1041" t="inlineStr">
        <is>
          <t>BN</t>
        </is>
      </c>
      <c r="D1041" t="inlineStr">
        <is>
          <t>BN</t>
        </is>
      </c>
      <c r="E1041">
        <f>Q01+S1-M2:BN</f>
        <v/>
      </c>
      <c r="F1041" t="inlineStr">
        <is>
          <t>Q01</t>
        </is>
      </c>
      <c r="G1041" t="inlineStr">
        <is>
          <t>S1</t>
        </is>
      </c>
      <c r="H1041" t="inlineStr">
        <is>
          <t>M2</t>
        </is>
      </c>
      <c r="I1041" t="inlineStr">
        <is>
          <t>BN</t>
        </is>
      </c>
      <c r="J1041">
        <f>Q01+S1-X3:1</f>
        <v/>
      </c>
      <c r="K1041" t="inlineStr">
        <is>
          <t>Q01</t>
        </is>
      </c>
      <c r="L1041" t="inlineStr">
        <is>
          <t>S1</t>
        </is>
      </c>
      <c r="M1041" t="inlineStr">
        <is>
          <t>X3</t>
        </is>
      </c>
      <c r="N1041" t="inlineStr">
        <is>
          <t>1</t>
        </is>
      </c>
    </row>
    <row r="1042">
      <c r="A1042" t="n">
        <v>1041</v>
      </c>
      <c r="B1042" t="inlineStr">
        <is>
          <t>1041</t>
        </is>
      </c>
      <c r="C1042" t="inlineStr">
        <is>
          <t>GY</t>
        </is>
      </c>
      <c r="D1042" t="inlineStr">
        <is>
          <t>GY</t>
        </is>
      </c>
      <c r="E1042">
        <f>Q01+S1-M2:GY</f>
        <v/>
      </c>
      <c r="F1042" t="inlineStr">
        <is>
          <t>Q01</t>
        </is>
      </c>
      <c r="G1042" t="inlineStr">
        <is>
          <t>S1</t>
        </is>
      </c>
      <c r="H1042" t="inlineStr">
        <is>
          <t>M2</t>
        </is>
      </c>
      <c r="I1042" t="inlineStr">
        <is>
          <t>GY</t>
        </is>
      </c>
      <c r="J1042">
        <f>Q01+S1-X3:2</f>
        <v/>
      </c>
      <c r="K1042" t="inlineStr">
        <is>
          <t>Q01</t>
        </is>
      </c>
      <c r="L1042" t="inlineStr">
        <is>
          <t>S1</t>
        </is>
      </c>
      <c r="M1042" t="inlineStr">
        <is>
          <t>X3</t>
        </is>
      </c>
      <c r="N1042" t="inlineStr">
        <is>
          <t>2</t>
        </is>
      </c>
    </row>
    <row r="1043">
      <c r="A1043" t="n">
        <v>1042</v>
      </c>
      <c r="B1043" t="inlineStr">
        <is>
          <t>1042</t>
        </is>
      </c>
      <c r="C1043" t="inlineStr">
        <is>
          <t>BU</t>
        </is>
      </c>
      <c r="D1043" t="inlineStr">
        <is>
          <t>BU</t>
        </is>
      </c>
      <c r="E1043">
        <f>Q01+S1-X3:2</f>
        <v/>
      </c>
      <c r="F1043" t="inlineStr">
        <is>
          <t>Q01</t>
        </is>
      </c>
      <c r="G1043" t="inlineStr">
        <is>
          <t>S1</t>
        </is>
      </c>
      <c r="H1043" t="inlineStr">
        <is>
          <t>X3</t>
        </is>
      </c>
      <c r="I1043" t="inlineStr">
        <is>
          <t>2</t>
        </is>
      </c>
      <c r="J1043">
        <f>Q01+S1-X3:A(3)</f>
        <v/>
      </c>
      <c r="K1043" t="inlineStr">
        <is>
          <t>Q01</t>
        </is>
      </c>
      <c r="L1043" t="inlineStr">
        <is>
          <t>S1</t>
        </is>
      </c>
      <c r="M1043" t="inlineStr">
        <is>
          <t>X3</t>
        </is>
      </c>
      <c r="N1043" t="inlineStr">
        <is>
          <t>A(3)</t>
        </is>
      </c>
    </row>
    <row r="1044">
      <c r="A1044" t="n">
        <v>1043</v>
      </c>
      <c r="B1044" t="inlineStr">
        <is>
          <t>1043</t>
        </is>
      </c>
      <c r="C1044" t="inlineStr">
        <is>
          <t>BU</t>
        </is>
      </c>
      <c r="D1044" t="inlineStr">
        <is>
          <t>BU</t>
        </is>
      </c>
      <c r="E1044">
        <f>Q01+S1-M2:BU</f>
        <v/>
      </c>
      <c r="F1044" t="inlineStr">
        <is>
          <t>Q01</t>
        </is>
      </c>
      <c r="G1044" t="inlineStr">
        <is>
          <t>S1</t>
        </is>
      </c>
      <c r="H1044" t="inlineStr">
        <is>
          <t>M2</t>
        </is>
      </c>
      <c r="I1044" t="inlineStr">
        <is>
          <t>BU</t>
        </is>
      </c>
      <c r="J1044">
        <f>Q01+S1-X3:A(3)</f>
        <v/>
      </c>
      <c r="K1044" t="inlineStr">
        <is>
          <t>Q01</t>
        </is>
      </c>
      <c r="L1044" t="inlineStr">
        <is>
          <t>S1</t>
        </is>
      </c>
      <c r="M1044" t="inlineStr">
        <is>
          <t>X3</t>
        </is>
      </c>
      <c r="N1044" t="inlineStr">
        <is>
          <t>A(3)</t>
        </is>
      </c>
    </row>
    <row r="1045">
      <c r="A1045" t="n">
        <v>1044</v>
      </c>
      <c r="B1045" t="inlineStr">
        <is>
          <t>1044</t>
        </is>
      </c>
      <c r="C1045" t="inlineStr">
        <is>
          <t>BU</t>
        </is>
      </c>
      <c r="D1045" t="inlineStr">
        <is>
          <t>BU</t>
        </is>
      </c>
      <c r="E1045">
        <f>Q01+K1.B1-K7:14</f>
        <v/>
      </c>
      <c r="F1045" t="inlineStr">
        <is>
          <t>Q01</t>
        </is>
      </c>
      <c r="G1045" t="inlineStr">
        <is>
          <t>K1.B1</t>
        </is>
      </c>
      <c r="H1045" t="inlineStr">
        <is>
          <t>K7</t>
        </is>
      </c>
      <c r="I1045" t="inlineStr">
        <is>
          <t>14</t>
        </is>
      </c>
      <c r="J1045">
        <f>A02+K1.B1-X21-X21.4F:2</f>
        <v/>
      </c>
      <c r="K1045" t="inlineStr">
        <is>
          <t>A02</t>
        </is>
      </c>
      <c r="L1045" t="inlineStr">
        <is>
          <t>K1.B1</t>
        </is>
      </c>
      <c r="M1045" t="inlineStr">
        <is>
          <t>X21-X21.4F</t>
        </is>
      </c>
      <c r="N1045" t="inlineStr">
        <is>
          <t>2</t>
        </is>
      </c>
    </row>
    <row r="1046">
      <c r="A1046" t="n">
        <v>1045</v>
      </c>
      <c r="B1046" t="inlineStr">
        <is>
          <t>1045</t>
        </is>
      </c>
      <c r="C1046" t="inlineStr">
        <is>
          <t>BN</t>
        </is>
      </c>
      <c r="D1046" t="inlineStr">
        <is>
          <t>BN</t>
        </is>
      </c>
      <c r="E1046">
        <f>Q01+K1.B1-K7:14</f>
        <v/>
      </c>
      <c r="F1046" t="inlineStr">
        <is>
          <t>Q01</t>
        </is>
      </c>
      <c r="G1046" t="inlineStr">
        <is>
          <t>K1.B1</t>
        </is>
      </c>
      <c r="H1046" t="inlineStr">
        <is>
          <t>K7</t>
        </is>
      </c>
      <c r="I1046" t="inlineStr">
        <is>
          <t>14</t>
        </is>
      </c>
      <c r="J1046">
        <f>Q01+K1.B1-A9:15</f>
        <v/>
      </c>
      <c r="K1046" t="inlineStr">
        <is>
          <t>Q01</t>
        </is>
      </c>
      <c r="L1046" t="inlineStr">
        <is>
          <t>K1.B1</t>
        </is>
      </c>
      <c r="M1046" t="inlineStr">
        <is>
          <t>A9</t>
        </is>
      </c>
      <c r="N1046" t="inlineStr">
        <is>
          <t>15</t>
        </is>
      </c>
    </row>
    <row r="1047">
      <c r="A1047" t="n">
        <v>1046</v>
      </c>
      <c r="B1047" t="inlineStr">
        <is>
          <t>1046</t>
        </is>
      </c>
      <c r="C1047" t="inlineStr">
        <is>
          <t>BU</t>
        </is>
      </c>
      <c r="D1047" t="inlineStr">
        <is>
          <t>BU</t>
        </is>
      </c>
      <c r="E1047">
        <f>Q01+K1.B1-A9:5</f>
        <v/>
      </c>
      <c r="F1047" t="inlineStr">
        <is>
          <t>Q01</t>
        </is>
      </c>
      <c r="G1047" t="inlineStr">
        <is>
          <t>K1.B1</t>
        </is>
      </c>
      <c r="H1047" t="inlineStr">
        <is>
          <t>A9</t>
        </is>
      </c>
      <c r="I1047" t="inlineStr">
        <is>
          <t>5</t>
        </is>
      </c>
      <c r="J1047">
        <f>Q01+K1.B1-K6:A1</f>
        <v/>
      </c>
      <c r="K1047" t="inlineStr">
        <is>
          <t>Q01</t>
        </is>
      </c>
      <c r="L1047" t="inlineStr">
        <is>
          <t>K1.B1</t>
        </is>
      </c>
      <c r="M1047" t="inlineStr">
        <is>
          <t>K6</t>
        </is>
      </c>
      <c r="N1047" t="inlineStr">
        <is>
          <t>A1</t>
        </is>
      </c>
    </row>
    <row r="1048">
      <c r="A1048" t="n">
        <v>1047</v>
      </c>
      <c r="B1048" t="inlineStr">
        <is>
          <t>1047</t>
        </is>
      </c>
      <c r="C1048" t="inlineStr">
        <is>
          <t>BU</t>
        </is>
      </c>
      <c r="D1048" t="inlineStr">
        <is>
          <t>BU</t>
        </is>
      </c>
      <c r="E1048">
        <f>Q01+K1.B1-K6:A1</f>
        <v/>
      </c>
      <c r="F1048" t="inlineStr">
        <is>
          <t>Q01</t>
        </is>
      </c>
      <c r="G1048" t="inlineStr">
        <is>
          <t>K1.B1</t>
        </is>
      </c>
      <c r="H1048" t="inlineStr">
        <is>
          <t>K6</t>
        </is>
      </c>
      <c r="I1048" t="inlineStr">
        <is>
          <t>A1</t>
        </is>
      </c>
      <c r="J1048">
        <f>Q01+K1.B1-R11:2</f>
        <v/>
      </c>
      <c r="K1048" t="inlineStr">
        <is>
          <t>Q01</t>
        </is>
      </c>
      <c r="L1048" t="inlineStr">
        <is>
          <t>K1.B1</t>
        </is>
      </c>
      <c r="M1048" t="inlineStr">
        <is>
          <t>R11</t>
        </is>
      </c>
      <c r="N1048" t="inlineStr">
        <is>
          <t>2</t>
        </is>
      </c>
    </row>
    <row r="1049">
      <c r="A1049" t="n">
        <v>1048</v>
      </c>
      <c r="B1049" t="inlineStr">
        <is>
          <t>1048</t>
        </is>
      </c>
      <c r="C1049" t="inlineStr">
        <is>
          <t>BU</t>
        </is>
      </c>
      <c r="D1049" t="inlineStr">
        <is>
          <t>BU</t>
        </is>
      </c>
      <c r="E1049">
        <f>Q01+K1.B1-R11:1</f>
        <v/>
      </c>
      <c r="F1049" t="inlineStr">
        <is>
          <t>Q01</t>
        </is>
      </c>
      <c r="G1049" t="inlineStr">
        <is>
          <t>K1.B1</t>
        </is>
      </c>
      <c r="H1049" t="inlineStr">
        <is>
          <t>R11</t>
        </is>
      </c>
      <c r="I1049" t="inlineStr">
        <is>
          <t>1</t>
        </is>
      </c>
      <c r="J1049">
        <f>A02+K1.B1-X21-X21.4F:3</f>
        <v/>
      </c>
      <c r="K1049" t="inlineStr">
        <is>
          <t>A02</t>
        </is>
      </c>
      <c r="L1049" t="inlineStr">
        <is>
          <t>K1.B1</t>
        </is>
      </c>
      <c r="M1049" t="inlineStr">
        <is>
          <t>X21-X21.4F</t>
        </is>
      </c>
      <c r="N1049" t="inlineStr">
        <is>
          <t>3</t>
        </is>
      </c>
    </row>
    <row r="1050">
      <c r="A1050" t="n">
        <v>1049</v>
      </c>
      <c r="B1050" t="inlineStr">
        <is>
          <t>1049</t>
        </is>
      </c>
      <c r="C1050" t="inlineStr">
        <is>
          <t>BU</t>
        </is>
      </c>
      <c r="D1050" t="inlineStr">
        <is>
          <t>BU</t>
        </is>
      </c>
      <c r="E1050">
        <f>Q01+K1.B1-A9:9</f>
        <v/>
      </c>
      <c r="F1050" t="inlineStr">
        <is>
          <t>Q01</t>
        </is>
      </c>
      <c r="G1050" t="inlineStr">
        <is>
          <t>K1.B1</t>
        </is>
      </c>
      <c r="H1050" t="inlineStr">
        <is>
          <t>A9</t>
        </is>
      </c>
      <c r="I1050" t="inlineStr">
        <is>
          <t>9</t>
        </is>
      </c>
      <c r="J1050">
        <f>A02+K1.B1-X21-X21.4F:3</f>
        <v/>
      </c>
      <c r="K1050" t="inlineStr">
        <is>
          <t>A02</t>
        </is>
      </c>
      <c r="L1050" t="inlineStr">
        <is>
          <t>K1.B1</t>
        </is>
      </c>
      <c r="M1050" t="inlineStr">
        <is>
          <t>X21-X21.4F</t>
        </is>
      </c>
      <c r="N1050" t="inlineStr">
        <is>
          <t>3</t>
        </is>
      </c>
    </row>
    <row r="1051">
      <c r="A1051" t="n">
        <v>1050</v>
      </c>
      <c r="B1051" t="inlineStr">
        <is>
          <t>1050</t>
        </is>
      </c>
      <c r="C1051" t="inlineStr">
        <is>
          <t>WH</t>
        </is>
      </c>
      <c r="D1051" t="inlineStr">
        <is>
          <t>WH</t>
        </is>
      </c>
      <c r="E1051">
        <f>Q01+S1-M2:WH</f>
        <v/>
      </c>
      <c r="F1051" t="inlineStr">
        <is>
          <t>Q01</t>
        </is>
      </c>
      <c r="G1051" t="inlineStr">
        <is>
          <t>S1</t>
        </is>
      </c>
      <c r="H1051" t="inlineStr">
        <is>
          <t>M2</t>
        </is>
      </c>
      <c r="I1051" t="inlineStr">
        <is>
          <t>WH</t>
        </is>
      </c>
      <c r="J1051">
        <f>Q01+S1-X3:6(5)</f>
        <v/>
      </c>
      <c r="K1051" t="inlineStr">
        <is>
          <t>Q01</t>
        </is>
      </c>
      <c r="L1051" t="inlineStr">
        <is>
          <t>S1</t>
        </is>
      </c>
      <c r="M1051" t="inlineStr">
        <is>
          <t>X3</t>
        </is>
      </c>
      <c r="N1051" t="inlineStr">
        <is>
          <t>6(5)</t>
        </is>
      </c>
    </row>
    <row r="1052">
      <c r="A1052" t="n">
        <v>1051</v>
      </c>
      <c r="B1052" t="inlineStr">
        <is>
          <t>1051</t>
        </is>
      </c>
      <c r="C1052" t="inlineStr">
        <is>
          <t>PK</t>
        </is>
      </c>
      <c r="D1052" t="inlineStr">
        <is>
          <t>PK</t>
        </is>
      </c>
      <c r="E1052">
        <f>Q01+S1-M2:PK</f>
        <v/>
      </c>
      <c r="F1052" t="inlineStr">
        <is>
          <t>Q01</t>
        </is>
      </c>
      <c r="G1052" t="inlineStr">
        <is>
          <t>S1</t>
        </is>
      </c>
      <c r="H1052" t="inlineStr">
        <is>
          <t>M2</t>
        </is>
      </c>
      <c r="I1052" t="inlineStr">
        <is>
          <t>PK</t>
        </is>
      </c>
      <c r="J1052">
        <f>Q01+S1-X3:5(4)</f>
        <v/>
      </c>
      <c r="K1052" t="inlineStr">
        <is>
          <t>Q01</t>
        </is>
      </c>
      <c r="L1052" t="inlineStr">
        <is>
          <t>S1</t>
        </is>
      </c>
      <c r="M1052" t="inlineStr">
        <is>
          <t>X3</t>
        </is>
      </c>
      <c r="N1052" t="inlineStr">
        <is>
          <t>5(4)</t>
        </is>
      </c>
    </row>
    <row r="1053">
      <c r="A1053" t="n">
        <v>1052</v>
      </c>
      <c r="B1053" t="inlineStr">
        <is>
          <t>1052</t>
        </is>
      </c>
      <c r="C1053" t="inlineStr">
        <is>
          <t>BU</t>
        </is>
      </c>
      <c r="D1053" t="inlineStr">
        <is>
          <t>BU</t>
        </is>
      </c>
      <c r="E1053">
        <f>A02+K1.B1-K20:64</f>
        <v/>
      </c>
      <c r="F1053" t="inlineStr">
        <is>
          <t>A02</t>
        </is>
      </c>
      <c r="G1053" t="inlineStr">
        <is>
          <t>K1.B1</t>
        </is>
      </c>
      <c r="H1053" t="inlineStr">
        <is>
          <t>K20</t>
        </is>
      </c>
      <c r="I1053" t="inlineStr">
        <is>
          <t>64</t>
        </is>
      </c>
      <c r="J1053">
        <f>Q01+K1.B1-K6:14</f>
        <v/>
      </c>
      <c r="K1053" t="inlineStr">
        <is>
          <t>Q01</t>
        </is>
      </c>
      <c r="L1053" t="inlineStr">
        <is>
          <t>K1.B1</t>
        </is>
      </c>
      <c r="M1053" t="inlineStr">
        <is>
          <t>K6</t>
        </is>
      </c>
      <c r="N1053" t="inlineStr">
        <is>
          <t>14</t>
        </is>
      </c>
    </row>
    <row r="1054">
      <c r="A1054" t="n">
        <v>1053</v>
      </c>
      <c r="B1054" t="inlineStr">
        <is>
          <t>1053</t>
        </is>
      </c>
      <c r="C1054" t="inlineStr">
        <is>
          <t>BU</t>
        </is>
      </c>
      <c r="D1054" t="inlineStr">
        <is>
          <t>BU</t>
        </is>
      </c>
      <c r="E1054">
        <f>Q01+K1.B1-K6:14</f>
        <v/>
      </c>
      <c r="F1054" t="inlineStr">
        <is>
          <t>Q01</t>
        </is>
      </c>
      <c r="G1054" t="inlineStr">
        <is>
          <t>K1.B1</t>
        </is>
      </c>
      <c r="H1054" t="inlineStr">
        <is>
          <t>K6</t>
        </is>
      </c>
      <c r="I1054" t="inlineStr">
        <is>
          <t>14</t>
        </is>
      </c>
      <c r="J1054">
        <f>Q01+K1.B1-X9:41:3</f>
        <v/>
      </c>
      <c r="K1054" t="inlineStr">
        <is>
          <t>Q01</t>
        </is>
      </c>
      <c r="L1054" t="inlineStr">
        <is>
          <t>K1.B1</t>
        </is>
      </c>
      <c r="M1054" t="inlineStr">
        <is>
          <t>X9</t>
        </is>
      </c>
      <c r="N1054" t="inlineStr">
        <is>
          <t>41:3</t>
        </is>
      </c>
    </row>
    <row r="1055">
      <c r="A1055" t="n">
        <v>1054</v>
      </c>
      <c r="B1055" t="inlineStr">
        <is>
          <t>1054</t>
        </is>
      </c>
      <c r="C1055" t="inlineStr">
        <is>
          <t>BU</t>
        </is>
      </c>
      <c r="D1055" t="inlineStr">
        <is>
          <t>BU</t>
        </is>
      </c>
      <c r="E1055">
        <f>Q01+K1.B1-A9:10</f>
        <v/>
      </c>
      <c r="F1055" t="inlineStr">
        <is>
          <t>Q01</t>
        </is>
      </c>
      <c r="G1055" t="inlineStr">
        <is>
          <t>K1.B1</t>
        </is>
      </c>
      <c r="H1055" t="inlineStr">
        <is>
          <t>A9</t>
        </is>
      </c>
      <c r="I1055" t="inlineStr">
        <is>
          <t>10</t>
        </is>
      </c>
      <c r="J1055">
        <f>Q01+K1.B1-X9:41:3</f>
        <v/>
      </c>
      <c r="K1055" t="inlineStr">
        <is>
          <t>Q01</t>
        </is>
      </c>
      <c r="L1055" t="inlineStr">
        <is>
          <t>K1.B1</t>
        </is>
      </c>
      <c r="M1055" t="inlineStr">
        <is>
          <t>X9</t>
        </is>
      </c>
      <c r="N1055" t="inlineStr">
        <is>
          <t>41:3</t>
        </is>
      </c>
    </row>
    <row r="1056">
      <c r="A1056" t="n">
        <v>1055</v>
      </c>
      <c r="B1056" t="inlineStr">
        <is>
          <t>1055</t>
        </is>
      </c>
      <c r="C1056" t="inlineStr">
        <is>
          <t>WH</t>
        </is>
      </c>
      <c r="D1056" t="inlineStr">
        <is>
          <t>WH</t>
        </is>
      </c>
      <c r="E1056">
        <f>A02+K1.B1-X21-X21.4M:6</f>
        <v/>
      </c>
      <c r="F1056" t="inlineStr">
        <is>
          <t>A02</t>
        </is>
      </c>
      <c r="G1056" t="inlineStr">
        <is>
          <t>K1.B1</t>
        </is>
      </c>
      <c r="H1056" t="inlineStr">
        <is>
          <t>X21-X21.4M</t>
        </is>
      </c>
      <c r="I1056" t="inlineStr">
        <is>
          <t>6</t>
        </is>
      </c>
      <c r="J1056">
        <f>Q01+S1-B2:1</f>
        <v/>
      </c>
      <c r="K1056" t="inlineStr">
        <is>
          <t>Q01</t>
        </is>
      </c>
      <c r="L1056" t="inlineStr">
        <is>
          <t>S1</t>
        </is>
      </c>
      <c r="M1056" t="inlineStr">
        <is>
          <t>B2</t>
        </is>
      </c>
      <c r="N1056" t="inlineStr">
        <is>
          <t>1</t>
        </is>
      </c>
    </row>
    <row r="1057">
      <c r="A1057" t="n">
        <v>1056</v>
      </c>
      <c r="B1057" t="inlineStr">
        <is>
          <t>1056</t>
        </is>
      </c>
      <c r="C1057" t="inlineStr">
        <is>
          <t>BU</t>
        </is>
      </c>
      <c r="D1057" t="inlineStr">
        <is>
          <t>BU</t>
        </is>
      </c>
      <c r="E1057">
        <f>Q01+K1.B1-W5(-P2):P2</f>
        <v/>
      </c>
      <c r="F1057" t="inlineStr">
        <is>
          <t>Q01</t>
        </is>
      </c>
      <c r="G1057" t="inlineStr">
        <is>
          <t>K1.B1</t>
        </is>
      </c>
      <c r="H1057" t="inlineStr">
        <is>
          <t>W5(-P2)</t>
        </is>
      </c>
      <c r="I1057" t="inlineStr">
        <is>
          <t>P2</t>
        </is>
      </c>
      <c r="J1057">
        <f>A02+K1.B1-X21-X21.4F:6</f>
        <v/>
      </c>
      <c r="K1057" t="inlineStr">
        <is>
          <t>A02</t>
        </is>
      </c>
      <c r="L1057" t="inlineStr">
        <is>
          <t>K1.B1</t>
        </is>
      </c>
      <c r="M1057" t="inlineStr">
        <is>
          <t>X21-X21.4F</t>
        </is>
      </c>
      <c r="N1057" t="inlineStr">
        <is>
          <t>6</t>
        </is>
      </c>
    </row>
    <row r="1058">
      <c r="A1058" t="n">
        <v>1057</v>
      </c>
      <c r="B1058" t="inlineStr">
        <is>
          <t>1057</t>
        </is>
      </c>
      <c r="C1058" t="inlineStr">
        <is>
          <t>BN</t>
        </is>
      </c>
      <c r="D1058" t="inlineStr">
        <is>
          <t>BN</t>
        </is>
      </c>
      <c r="E1058">
        <f>A02+K1.B1-X21-X21.4M:7</f>
        <v/>
      </c>
      <c r="F1058" t="inlineStr">
        <is>
          <t>A02</t>
        </is>
      </c>
      <c r="G1058" t="inlineStr">
        <is>
          <t>K1.B1</t>
        </is>
      </c>
      <c r="H1058" t="inlineStr">
        <is>
          <t>X21-X21.4M</t>
        </is>
      </c>
      <c r="I1058" t="inlineStr">
        <is>
          <t>7</t>
        </is>
      </c>
      <c r="J1058">
        <f>Q01+S1-B2:2</f>
        <v/>
      </c>
      <c r="K1058" t="inlineStr">
        <is>
          <t>Q01</t>
        </is>
      </c>
      <c r="L1058" t="inlineStr">
        <is>
          <t>S1</t>
        </is>
      </c>
      <c r="M1058" t="inlineStr">
        <is>
          <t>B2</t>
        </is>
      </c>
      <c r="N1058" t="inlineStr">
        <is>
          <t>2</t>
        </is>
      </c>
    </row>
    <row r="1059">
      <c r="A1059" t="n">
        <v>1058</v>
      </c>
      <c r="B1059" t="inlineStr">
        <is>
          <t>1058</t>
        </is>
      </c>
      <c r="C1059" t="inlineStr">
        <is>
          <t>BU</t>
        </is>
      </c>
      <c r="D1059" t="inlineStr">
        <is>
          <t>BU</t>
        </is>
      </c>
      <c r="E1059">
        <f>Q01+K1.B1-W5(-P1):P1</f>
        <v/>
      </c>
      <c r="F1059" t="inlineStr">
        <is>
          <t>Q01</t>
        </is>
      </c>
      <c r="G1059" t="inlineStr">
        <is>
          <t>K1.B1</t>
        </is>
      </c>
      <c r="H1059" t="inlineStr">
        <is>
          <t>W5(-P1)</t>
        </is>
      </c>
      <c r="I1059" t="inlineStr">
        <is>
          <t>P1</t>
        </is>
      </c>
      <c r="J1059">
        <f>A02+K1.B1-X21-X21.4F:7</f>
        <v/>
      </c>
      <c r="K1059" t="inlineStr">
        <is>
          <t>A02</t>
        </is>
      </c>
      <c r="L1059" t="inlineStr">
        <is>
          <t>K1.B1</t>
        </is>
      </c>
      <c r="M1059" t="inlineStr">
        <is>
          <t>X21-X21.4F</t>
        </is>
      </c>
      <c r="N1059" t="inlineStr">
        <is>
          <t>7</t>
        </is>
      </c>
    </row>
    <row r="1060">
      <c r="A1060" t="n">
        <v>1059</v>
      </c>
      <c r="B1060" t="inlineStr">
        <is>
          <t>1059</t>
        </is>
      </c>
      <c r="C1060" t="inlineStr">
        <is>
          <t>BK</t>
        </is>
      </c>
      <c r="D1060" t="inlineStr">
        <is>
          <t>BK</t>
        </is>
      </c>
      <c r="E1060">
        <f>A02+K1.B1-X21-X21.4M:8</f>
        <v/>
      </c>
      <c r="F1060" t="inlineStr">
        <is>
          <t>A02</t>
        </is>
      </c>
      <c r="G1060" t="inlineStr">
        <is>
          <t>K1.B1</t>
        </is>
      </c>
      <c r="H1060" t="inlineStr">
        <is>
          <t>X21-X21.4M</t>
        </is>
      </c>
      <c r="I1060" t="inlineStr">
        <is>
          <t>8</t>
        </is>
      </c>
      <c r="J1060">
        <f>Q01+S1-B2:3</f>
        <v/>
      </c>
      <c r="K1060" t="inlineStr">
        <is>
          <t>Q01</t>
        </is>
      </c>
      <c r="L1060" t="inlineStr">
        <is>
          <t>S1</t>
        </is>
      </c>
      <c r="M1060" t="inlineStr">
        <is>
          <t>B2</t>
        </is>
      </c>
      <c r="N1060" t="inlineStr">
        <is>
          <t>3</t>
        </is>
      </c>
    </row>
    <row r="1061">
      <c r="A1061" t="n">
        <v>1060</v>
      </c>
      <c r="B1061" t="inlineStr">
        <is>
          <t>1060</t>
        </is>
      </c>
      <c r="C1061" t="inlineStr">
        <is>
          <t>WH</t>
        </is>
      </c>
      <c r="D1061" t="inlineStr">
        <is>
          <t>WH</t>
        </is>
      </c>
      <c r="E1061">
        <f>Q01+K1.B1-A9:2</f>
        <v/>
      </c>
      <c r="F1061" t="inlineStr">
        <is>
          <t>Q01</t>
        </is>
      </c>
      <c r="G1061" t="inlineStr">
        <is>
          <t>K1.B1</t>
        </is>
      </c>
      <c r="H1061" t="inlineStr">
        <is>
          <t>A9</t>
        </is>
      </c>
      <c r="I1061" t="inlineStr">
        <is>
          <t>2</t>
        </is>
      </c>
      <c r="J1061">
        <f>A02+K1.B1-X21-X21.4F:8</f>
        <v/>
      </c>
      <c r="K1061" t="inlineStr">
        <is>
          <t>A02</t>
        </is>
      </c>
      <c r="L1061" t="inlineStr">
        <is>
          <t>K1.B1</t>
        </is>
      </c>
      <c r="M1061" t="inlineStr">
        <is>
          <t>X21-X21.4F</t>
        </is>
      </c>
      <c r="N1061" t="inlineStr">
        <is>
          <t>8</t>
        </is>
      </c>
    </row>
    <row r="1062">
      <c r="A1062" t="n">
        <v>1061</v>
      </c>
      <c r="B1062" t="inlineStr">
        <is>
          <t>1061</t>
        </is>
      </c>
      <c r="C1062" t="inlineStr">
        <is>
          <t>BU</t>
        </is>
      </c>
      <c r="D1062" t="inlineStr">
        <is>
          <t>BU</t>
        </is>
      </c>
      <c r="E1062">
        <f>A02+K1.B1-X21-X21.4M:9</f>
        <v/>
      </c>
      <c r="F1062" t="inlineStr">
        <is>
          <t>A02</t>
        </is>
      </c>
      <c r="G1062" t="inlineStr">
        <is>
          <t>K1.B1</t>
        </is>
      </c>
      <c r="H1062" t="inlineStr">
        <is>
          <t>X21-X21.4M</t>
        </is>
      </c>
      <c r="I1062" t="inlineStr">
        <is>
          <t>9</t>
        </is>
      </c>
      <c r="J1062">
        <f>Q01+S1-B2:4</f>
        <v/>
      </c>
      <c r="K1062" t="inlineStr">
        <is>
          <t>Q01</t>
        </is>
      </c>
      <c r="L1062" t="inlineStr">
        <is>
          <t>S1</t>
        </is>
      </c>
      <c r="M1062" t="inlineStr">
        <is>
          <t>B2</t>
        </is>
      </c>
      <c r="N1062" t="inlineStr">
        <is>
          <t>4</t>
        </is>
      </c>
    </row>
    <row r="1063">
      <c r="A1063" t="n">
        <v>1062</v>
      </c>
      <c r="B1063" t="inlineStr">
        <is>
          <t>1062</t>
        </is>
      </c>
      <c r="C1063" t="inlineStr">
        <is>
          <t>GN</t>
        </is>
      </c>
      <c r="D1063" t="inlineStr">
        <is>
          <t>GN</t>
        </is>
      </c>
      <c r="E1063">
        <f>Q01+K1.B1-A9:1</f>
        <v/>
      </c>
      <c r="F1063" t="inlineStr">
        <is>
          <t>Q01</t>
        </is>
      </c>
      <c r="G1063" t="inlineStr">
        <is>
          <t>K1.B1</t>
        </is>
      </c>
      <c r="H1063" t="inlineStr">
        <is>
          <t>A9</t>
        </is>
      </c>
      <c r="I1063" t="inlineStr">
        <is>
          <t>1</t>
        </is>
      </c>
      <c r="J1063">
        <f>A02+K1.B1-X21-X21.4F:9</f>
        <v/>
      </c>
      <c r="K1063" t="inlineStr">
        <is>
          <t>A02</t>
        </is>
      </c>
      <c r="L1063" t="inlineStr">
        <is>
          <t>K1.B1</t>
        </is>
      </c>
      <c r="M1063" t="inlineStr">
        <is>
          <t>X21-X21.4F</t>
        </is>
      </c>
      <c r="N1063" t="inlineStr">
        <is>
          <t>9</t>
        </is>
      </c>
    </row>
    <row r="1064">
      <c r="A1064" t="n">
        <v>1063</v>
      </c>
      <c r="B1064" t="inlineStr">
        <is>
          <t>1063</t>
        </is>
      </c>
      <c r="C1064" t="inlineStr">
        <is>
          <t>GY</t>
        </is>
      </c>
      <c r="D1064" t="inlineStr">
        <is>
          <t>GY</t>
        </is>
      </c>
      <c r="E1064">
        <f>A02+K1.B1-X21-X21.4M:10</f>
        <v/>
      </c>
      <c r="F1064" t="inlineStr">
        <is>
          <t>A02</t>
        </is>
      </c>
      <c r="G1064" t="inlineStr">
        <is>
          <t>K1.B1</t>
        </is>
      </c>
      <c r="H1064" t="inlineStr">
        <is>
          <t>X21-X21.4M</t>
        </is>
      </c>
      <c r="I1064" t="inlineStr">
        <is>
          <t>10</t>
        </is>
      </c>
      <c r="J1064">
        <f>Q01+S1-B2:5</f>
        <v/>
      </c>
      <c r="K1064" t="inlineStr">
        <is>
          <t>Q01</t>
        </is>
      </c>
      <c r="L1064" t="inlineStr">
        <is>
          <t>S1</t>
        </is>
      </c>
      <c r="M1064" t="inlineStr">
        <is>
          <t>B2</t>
        </is>
      </c>
      <c r="N1064" t="inlineStr">
        <is>
          <t>5</t>
        </is>
      </c>
    </row>
    <row r="1065">
      <c r="A1065" t="n">
        <v>1064</v>
      </c>
      <c r="B1065" t="inlineStr">
        <is>
          <t>1064</t>
        </is>
      </c>
      <c r="C1065" t="inlineStr">
        <is>
          <t>BN</t>
        </is>
      </c>
      <c r="D1065" t="inlineStr">
        <is>
          <t>BN</t>
        </is>
      </c>
      <c r="E1065">
        <f>Q01+K1.B1-A9:3</f>
        <v/>
      </c>
      <c r="F1065" t="inlineStr">
        <is>
          <t>Q01</t>
        </is>
      </c>
      <c r="G1065" t="inlineStr">
        <is>
          <t>K1.B1</t>
        </is>
      </c>
      <c r="H1065" t="inlineStr">
        <is>
          <t>A9</t>
        </is>
      </c>
      <c r="I1065" t="inlineStr">
        <is>
          <t>3</t>
        </is>
      </c>
      <c r="J1065">
        <f>A02+K1.B1-X21-X21.4F:10</f>
        <v/>
      </c>
      <c r="K1065" t="inlineStr">
        <is>
          <t>A02</t>
        </is>
      </c>
      <c r="L1065" t="inlineStr">
        <is>
          <t>K1.B1</t>
        </is>
      </c>
      <c r="M1065" t="inlineStr">
        <is>
          <t>X21-X21.4F</t>
        </is>
      </c>
      <c r="N1065" t="inlineStr">
        <is>
          <t>10</t>
        </is>
      </c>
    </row>
    <row r="1066">
      <c r="A1066" t="n">
        <v>1065</v>
      </c>
      <c r="B1066" t="inlineStr">
        <is>
          <t>1065</t>
        </is>
      </c>
      <c r="C1066" t="inlineStr">
        <is>
          <t>nan</t>
        </is>
      </c>
      <c r="D1066" t="inlineStr">
        <is>
          <t>nan</t>
        </is>
      </c>
      <c r="E1066">
        <f>Q01+I1-W368</f>
        <v/>
      </c>
      <c r="F1066" t="inlineStr">
        <is>
          <t>Q01</t>
        </is>
      </c>
      <c r="G1066" t="inlineStr">
        <is>
          <t>I1</t>
        </is>
      </c>
      <c r="H1066" t="inlineStr">
        <is>
          <t>W368</t>
        </is>
      </c>
      <c r="I1066" t="inlineStr"/>
      <c r="J1066">
        <f>Q01+S1-B2:CASE</f>
        <v/>
      </c>
      <c r="K1066" t="inlineStr">
        <is>
          <t>Q01</t>
        </is>
      </c>
      <c r="L1066" t="inlineStr">
        <is>
          <t>S1</t>
        </is>
      </c>
      <c r="M1066" t="inlineStr">
        <is>
          <t>B2</t>
        </is>
      </c>
      <c r="N1066" t="inlineStr">
        <is>
          <t>CASE</t>
        </is>
      </c>
    </row>
    <row r="1067">
      <c r="A1067" t="n">
        <v>1066</v>
      </c>
      <c r="B1067" t="inlineStr">
        <is>
          <t>1066</t>
        </is>
      </c>
      <c r="C1067" t="inlineStr">
        <is>
          <t>Schirm</t>
        </is>
      </c>
      <c r="D1067" t="inlineStr">
        <is>
          <t>Schirm</t>
        </is>
      </c>
      <c r="E1067">
        <f>Q01+I1-W330</f>
        <v/>
      </c>
      <c r="F1067" t="inlineStr">
        <is>
          <t>Q01</t>
        </is>
      </c>
      <c r="G1067" t="inlineStr">
        <is>
          <t>I1</t>
        </is>
      </c>
      <c r="H1067" t="inlineStr">
        <is>
          <t>W330</t>
        </is>
      </c>
      <c r="I1067" t="inlineStr"/>
      <c r="J1067">
        <f>A02+K1.B1-W10:SE</f>
        <v/>
      </c>
      <c r="K1067" t="inlineStr">
        <is>
          <t>A02</t>
        </is>
      </c>
      <c r="L1067" t="inlineStr">
        <is>
          <t>K1.B1</t>
        </is>
      </c>
      <c r="M1067" t="inlineStr">
        <is>
          <t>W10</t>
        </is>
      </c>
      <c r="N1067" t="inlineStr">
        <is>
          <t>SE</t>
        </is>
      </c>
    </row>
    <row r="1068">
      <c r="A1068" t="n">
        <v>1067</v>
      </c>
      <c r="B1068" t="inlineStr">
        <is>
          <t>1067</t>
        </is>
      </c>
      <c r="C1068" t="inlineStr">
        <is>
          <t>Schirm</t>
        </is>
      </c>
      <c r="D1068" t="inlineStr">
        <is>
          <t>Schirm</t>
        </is>
      </c>
      <c r="E1068">
        <f>Q01+K1-W367</f>
        <v/>
      </c>
      <c r="F1068" t="inlineStr">
        <is>
          <t>Q01</t>
        </is>
      </c>
      <c r="G1068" t="inlineStr">
        <is>
          <t>K1</t>
        </is>
      </c>
      <c r="H1068" t="inlineStr">
        <is>
          <t>W367</t>
        </is>
      </c>
      <c r="I1068" t="inlineStr"/>
      <c r="J1068">
        <f>A02+K1.B1-W11:SE</f>
        <v/>
      </c>
      <c r="K1068" t="inlineStr">
        <is>
          <t>A02</t>
        </is>
      </c>
      <c r="L1068" t="inlineStr">
        <is>
          <t>K1.B1</t>
        </is>
      </c>
      <c r="M1068" t="inlineStr">
        <is>
          <t>W11</t>
        </is>
      </c>
      <c r="N1068" t="inlineStr">
        <is>
          <t>SE</t>
        </is>
      </c>
    </row>
    <row r="1069">
      <c r="A1069" t="n">
        <v>1068</v>
      </c>
      <c r="B1069" t="inlineStr">
        <is>
          <t>1068</t>
        </is>
      </c>
      <c r="C1069" t="inlineStr">
        <is>
          <t>GN</t>
        </is>
      </c>
      <c r="D1069" t="inlineStr">
        <is>
          <t>GN</t>
        </is>
      </c>
      <c r="E1069">
        <f>A02+K1.B1-X20-X20.1M:3</f>
        <v/>
      </c>
      <c r="F1069" t="inlineStr">
        <is>
          <t>A02</t>
        </is>
      </c>
      <c r="G1069" t="inlineStr">
        <is>
          <t>K1.B1</t>
        </is>
      </c>
      <c r="H1069" t="inlineStr">
        <is>
          <t>X20-X20.1M</t>
        </is>
      </c>
      <c r="I1069" t="inlineStr">
        <is>
          <t>3</t>
        </is>
      </c>
      <c r="J1069">
        <f>A02+S1-A21-X1:3</f>
        <v/>
      </c>
      <c r="K1069" t="inlineStr">
        <is>
          <t>A02</t>
        </is>
      </c>
      <c r="L1069" t="inlineStr">
        <is>
          <t>S1</t>
        </is>
      </c>
      <c r="M1069" t="inlineStr">
        <is>
          <t>A21-X1</t>
        </is>
      </c>
      <c r="N1069" t="inlineStr">
        <is>
          <t>3</t>
        </is>
      </c>
    </row>
    <row r="1070">
      <c r="A1070" t="n">
        <v>1069</v>
      </c>
      <c r="B1070" t="inlineStr">
        <is>
          <t>1069</t>
        </is>
      </c>
      <c r="C1070" t="inlineStr">
        <is>
          <t>BU</t>
        </is>
      </c>
      <c r="D1070" t="inlineStr">
        <is>
          <t>BU</t>
        </is>
      </c>
      <c r="E1070">
        <f>Q01+K1.B1-A7:13</f>
        <v/>
      </c>
      <c r="F1070" t="inlineStr">
        <is>
          <t>Q01</t>
        </is>
      </c>
      <c r="G1070" t="inlineStr">
        <is>
          <t>K1.B1</t>
        </is>
      </c>
      <c r="H1070" t="inlineStr">
        <is>
          <t>A7</t>
        </is>
      </c>
      <c r="I1070" t="inlineStr">
        <is>
          <t>13</t>
        </is>
      </c>
      <c r="J1070">
        <f>A02+K1.B1-X20-X20.1F:3</f>
        <v/>
      </c>
      <c r="K1070" t="inlineStr">
        <is>
          <t>A02</t>
        </is>
      </c>
      <c r="L1070" t="inlineStr">
        <is>
          <t>K1.B1</t>
        </is>
      </c>
      <c r="M1070" t="inlineStr">
        <is>
          <t>X20-X20.1F</t>
        </is>
      </c>
      <c r="N1070" t="inlineStr">
        <is>
          <t>3</t>
        </is>
      </c>
    </row>
    <row r="1071">
      <c r="A1071" t="n">
        <v>1070</v>
      </c>
      <c r="B1071" t="inlineStr">
        <is>
          <t>1070</t>
        </is>
      </c>
      <c r="C1071" t="inlineStr">
        <is>
          <t>YE</t>
        </is>
      </c>
      <c r="D1071" t="inlineStr">
        <is>
          <t>YE</t>
        </is>
      </c>
      <c r="E1071">
        <f>A02+K1.B1-X20-X20.1M:4</f>
        <v/>
      </c>
      <c r="F1071" t="inlineStr">
        <is>
          <t>A02</t>
        </is>
      </c>
      <c r="G1071" t="inlineStr">
        <is>
          <t>K1.B1</t>
        </is>
      </c>
      <c r="H1071" t="inlineStr">
        <is>
          <t>X20-X20.1M</t>
        </is>
      </c>
      <c r="I1071" t="inlineStr">
        <is>
          <t>4</t>
        </is>
      </c>
      <c r="J1071">
        <f>A02+S1-A21-X1:4</f>
        <v/>
      </c>
      <c r="K1071" t="inlineStr">
        <is>
          <t>A02</t>
        </is>
      </c>
      <c r="L1071" t="inlineStr">
        <is>
          <t>S1</t>
        </is>
      </c>
      <c r="M1071" t="inlineStr">
        <is>
          <t>A21-X1</t>
        </is>
      </c>
      <c r="N1071" t="inlineStr">
        <is>
          <t>4</t>
        </is>
      </c>
    </row>
    <row r="1072">
      <c r="A1072" t="n">
        <v>1071</v>
      </c>
      <c r="B1072" t="inlineStr">
        <is>
          <t>1071</t>
        </is>
      </c>
      <c r="C1072" t="inlineStr">
        <is>
          <t>BU</t>
        </is>
      </c>
      <c r="D1072" t="inlineStr">
        <is>
          <t>BU</t>
        </is>
      </c>
      <c r="E1072">
        <f>Q01+K1.B1-A7:14</f>
        <v/>
      </c>
      <c r="F1072" t="inlineStr">
        <is>
          <t>Q01</t>
        </is>
      </c>
      <c r="G1072" t="inlineStr">
        <is>
          <t>K1.B1</t>
        </is>
      </c>
      <c r="H1072" t="inlineStr">
        <is>
          <t>A7</t>
        </is>
      </c>
      <c r="I1072" t="inlineStr">
        <is>
          <t>14</t>
        </is>
      </c>
      <c r="J1072">
        <f>A02+K1.B1-X20-X20.1F:4</f>
        <v/>
      </c>
      <c r="K1072" t="inlineStr">
        <is>
          <t>A02</t>
        </is>
      </c>
      <c r="L1072" t="inlineStr">
        <is>
          <t>K1.B1</t>
        </is>
      </c>
      <c r="M1072" t="inlineStr">
        <is>
          <t>X20-X20.1F</t>
        </is>
      </c>
      <c r="N1072" t="inlineStr">
        <is>
          <t>4</t>
        </is>
      </c>
    </row>
    <row r="1073">
      <c r="A1073" t="n">
        <v>1072</v>
      </c>
      <c r="B1073" t="inlineStr">
        <is>
          <t>1072</t>
        </is>
      </c>
      <c r="C1073" t="inlineStr">
        <is>
          <t>BU</t>
        </is>
      </c>
      <c r="D1073" t="inlineStr">
        <is>
          <t>BU</t>
        </is>
      </c>
      <c r="E1073">
        <f>A02+K1.B1-X21-X21.3F:22</f>
        <v/>
      </c>
      <c r="F1073" t="inlineStr">
        <is>
          <t>A02</t>
        </is>
      </c>
      <c r="G1073" t="inlineStr">
        <is>
          <t>K1.B1</t>
        </is>
      </c>
      <c r="H1073" t="inlineStr">
        <is>
          <t>X21-X21.3F</t>
        </is>
      </c>
      <c r="I1073" t="inlineStr">
        <is>
          <t>22</t>
        </is>
      </c>
      <c r="J1073">
        <f>Q01+K1.B1-W5(-P1):X3:3</f>
        <v/>
      </c>
      <c r="K1073" t="inlineStr">
        <is>
          <t>Q01</t>
        </is>
      </c>
      <c r="L1073" t="inlineStr">
        <is>
          <t>K1.B1</t>
        </is>
      </c>
      <c r="M1073" t="inlineStr">
        <is>
          <t>W5(-P1)</t>
        </is>
      </c>
      <c r="N1073" t="inlineStr">
        <is>
          <t>X3:3</t>
        </is>
      </c>
    </row>
    <row r="1074">
      <c r="A1074" t="n">
        <v>1073</v>
      </c>
      <c r="B1074" t="inlineStr">
        <is>
          <t>1073</t>
        </is>
      </c>
      <c r="C1074" t="inlineStr">
        <is>
          <t>BN</t>
        </is>
      </c>
      <c r="D1074" t="inlineStr">
        <is>
          <t>BN</t>
        </is>
      </c>
      <c r="E1074">
        <f>Q01+S1-B11:X1.1</f>
        <v/>
      </c>
      <c r="F1074" t="inlineStr">
        <is>
          <t>Q01</t>
        </is>
      </c>
      <c r="G1074" t="inlineStr">
        <is>
          <t>S1</t>
        </is>
      </c>
      <c r="H1074" t="inlineStr">
        <is>
          <t>B11</t>
        </is>
      </c>
      <c r="I1074" t="inlineStr">
        <is>
          <t>X1.1</t>
        </is>
      </c>
      <c r="J1074">
        <f>A02+K1.B1-X21-X21.3M:22</f>
        <v/>
      </c>
      <c r="K1074" t="inlineStr">
        <is>
          <t>A02</t>
        </is>
      </c>
      <c r="L1074" t="inlineStr">
        <is>
          <t>K1.B1</t>
        </is>
      </c>
      <c r="M1074" t="inlineStr">
        <is>
          <t>X21-X21.3M</t>
        </is>
      </c>
      <c r="N1074" t="inlineStr">
        <is>
          <t>22</t>
        </is>
      </c>
    </row>
    <row r="1075">
      <c r="A1075" t="n">
        <v>1074</v>
      </c>
      <c r="B1075" t="inlineStr">
        <is>
          <t>1074</t>
        </is>
      </c>
      <c r="C1075" t="inlineStr">
        <is>
          <t>BU</t>
        </is>
      </c>
      <c r="D1075" t="inlineStr">
        <is>
          <t>BU</t>
        </is>
      </c>
      <c r="E1075">
        <f>A02+K1.B1-X21-X21.3F:23</f>
        <v/>
      </c>
      <c r="F1075" t="inlineStr">
        <is>
          <t>A02</t>
        </is>
      </c>
      <c r="G1075" t="inlineStr">
        <is>
          <t>K1.B1</t>
        </is>
      </c>
      <c r="H1075" t="inlineStr">
        <is>
          <t>X21-X21.3F</t>
        </is>
      </c>
      <c r="I1075" t="inlineStr">
        <is>
          <t>23</t>
        </is>
      </c>
      <c r="J1075">
        <f>Q01+K1.B1-A7:6</f>
        <v/>
      </c>
      <c r="K1075" t="inlineStr">
        <is>
          <t>Q01</t>
        </is>
      </c>
      <c r="L1075" t="inlineStr">
        <is>
          <t>K1.B1</t>
        </is>
      </c>
      <c r="M1075" t="inlineStr">
        <is>
          <t>A7</t>
        </is>
      </c>
      <c r="N1075" t="inlineStr">
        <is>
          <t>6</t>
        </is>
      </c>
    </row>
    <row r="1076">
      <c r="A1076" t="n">
        <v>1075</v>
      </c>
      <c r="B1076" t="inlineStr">
        <is>
          <t>1075</t>
        </is>
      </c>
      <c r="C1076" t="inlineStr">
        <is>
          <t>BK</t>
        </is>
      </c>
      <c r="D1076" t="inlineStr">
        <is>
          <t>BK</t>
        </is>
      </c>
      <c r="E1076">
        <f>Q01+S1-B11:X1.4</f>
        <v/>
      </c>
      <c r="F1076" t="inlineStr">
        <is>
          <t>Q01</t>
        </is>
      </c>
      <c r="G1076" t="inlineStr">
        <is>
          <t>S1</t>
        </is>
      </c>
      <c r="H1076" t="inlineStr">
        <is>
          <t>B11</t>
        </is>
      </c>
      <c r="I1076" t="inlineStr">
        <is>
          <t>X1.4</t>
        </is>
      </c>
      <c r="J1076">
        <f>A02+K1.B1-X21-X21.3M:23</f>
        <v/>
      </c>
      <c r="K1076" t="inlineStr">
        <is>
          <t>A02</t>
        </is>
      </c>
      <c r="L1076" t="inlineStr">
        <is>
          <t>K1.B1</t>
        </is>
      </c>
      <c r="M1076" t="inlineStr">
        <is>
          <t>X21-X21.3M</t>
        </is>
      </c>
      <c r="N1076" t="inlineStr">
        <is>
          <t>23</t>
        </is>
      </c>
    </row>
    <row r="1077">
      <c r="A1077" t="n">
        <v>1076</v>
      </c>
      <c r="B1077" t="inlineStr">
        <is>
          <t>1076</t>
        </is>
      </c>
      <c r="C1077" t="inlineStr">
        <is>
          <t>BU</t>
        </is>
      </c>
      <c r="D1077" t="inlineStr">
        <is>
          <t>BU</t>
        </is>
      </c>
      <c r="E1077">
        <f>A02+K1.B1-X21-X21.3F:24</f>
        <v/>
      </c>
      <c r="F1077" t="inlineStr">
        <is>
          <t>A02</t>
        </is>
      </c>
      <c r="G1077" t="inlineStr">
        <is>
          <t>K1.B1</t>
        </is>
      </c>
      <c r="H1077" t="inlineStr">
        <is>
          <t>X21-X21.3F</t>
        </is>
      </c>
      <c r="I1077" t="inlineStr">
        <is>
          <t>24</t>
        </is>
      </c>
      <c r="J1077">
        <f>Q01+K1.B1-W5(-P2):X3:1</f>
        <v/>
      </c>
      <c r="K1077" t="inlineStr">
        <is>
          <t>Q01</t>
        </is>
      </c>
      <c r="L1077" t="inlineStr">
        <is>
          <t>K1.B1</t>
        </is>
      </c>
      <c r="M1077" t="inlineStr">
        <is>
          <t>W5(-P2)</t>
        </is>
      </c>
      <c r="N1077" t="inlineStr">
        <is>
          <t>X3:1</t>
        </is>
      </c>
    </row>
    <row r="1078">
      <c r="A1078" t="n">
        <v>1077</v>
      </c>
      <c r="B1078" t="inlineStr">
        <is>
          <t>1077</t>
        </is>
      </c>
      <c r="C1078" t="inlineStr">
        <is>
          <t>BU</t>
        </is>
      </c>
      <c r="D1078" t="inlineStr">
        <is>
          <t>BU</t>
        </is>
      </c>
      <c r="E1078">
        <f>Q01+S1-B11:X1.3</f>
        <v/>
      </c>
      <c r="F1078" t="inlineStr">
        <is>
          <t>Q01</t>
        </is>
      </c>
      <c r="G1078" t="inlineStr">
        <is>
          <t>S1</t>
        </is>
      </c>
      <c r="H1078" t="inlineStr">
        <is>
          <t>B11</t>
        </is>
      </c>
      <c r="I1078" t="inlineStr">
        <is>
          <t>X1.3</t>
        </is>
      </c>
      <c r="J1078">
        <f>A02+K1.B1-X21-X21.3M:24</f>
        <v/>
      </c>
      <c r="K1078" t="inlineStr">
        <is>
          <t>A02</t>
        </is>
      </c>
      <c r="L1078" t="inlineStr">
        <is>
          <t>K1.B1</t>
        </is>
      </c>
      <c r="M1078" t="inlineStr">
        <is>
          <t>X21-X21.3M</t>
        </is>
      </c>
      <c r="N1078" t="inlineStr">
        <is>
          <t>24</t>
        </is>
      </c>
    </row>
    <row r="1079">
      <c r="A1079" t="n">
        <v>1078</v>
      </c>
      <c r="B1079" t="inlineStr">
        <is>
          <t>1078</t>
        </is>
      </c>
      <c r="C1079" t="inlineStr">
        <is>
          <t>BU</t>
        </is>
      </c>
      <c r="D1079" t="inlineStr">
        <is>
          <t>BU</t>
        </is>
      </c>
      <c r="E1079">
        <f>Q01+K1.B1-V1:2.1</f>
        <v/>
      </c>
      <c r="F1079" t="inlineStr">
        <is>
          <t>Q01</t>
        </is>
      </c>
      <c r="G1079" t="inlineStr">
        <is>
          <t>K1.B1</t>
        </is>
      </c>
      <c r="H1079" t="inlineStr">
        <is>
          <t>V1</t>
        </is>
      </c>
      <c r="I1079" t="inlineStr">
        <is>
          <t>2.1</t>
        </is>
      </c>
      <c r="J1079">
        <f>Q01+K1.B1-W5(-P1):X1:9</f>
        <v/>
      </c>
      <c r="K1079" t="inlineStr">
        <is>
          <t>Q01</t>
        </is>
      </c>
      <c r="L1079" t="inlineStr">
        <is>
          <t>K1.B1</t>
        </is>
      </c>
      <c r="M1079" t="inlineStr">
        <is>
          <t>W5(-P1)</t>
        </is>
      </c>
      <c r="N1079" t="inlineStr">
        <is>
          <t>X1:9</t>
        </is>
      </c>
    </row>
    <row r="1080">
      <c r="A1080" t="n">
        <v>1079</v>
      </c>
      <c r="B1080" t="inlineStr">
        <is>
          <t>1079</t>
        </is>
      </c>
      <c r="C1080" t="inlineStr">
        <is>
          <t>BU</t>
        </is>
      </c>
      <c r="D1080" t="inlineStr">
        <is>
          <t>BU</t>
        </is>
      </c>
      <c r="E1080">
        <f>A02+K1.B1-W6(-P2):X1:5</f>
        <v/>
      </c>
      <c r="F1080" t="inlineStr">
        <is>
          <t>A02</t>
        </is>
      </c>
      <c r="G1080" t="inlineStr">
        <is>
          <t>K1.B1</t>
        </is>
      </c>
      <c r="H1080" t="inlineStr">
        <is>
          <t>W6(-P2)</t>
        </is>
      </c>
      <c r="I1080" t="inlineStr">
        <is>
          <t>X1:5</t>
        </is>
      </c>
      <c r="J1080">
        <f>Q01+K1.B1-W5(-P2):X1:9</f>
        <v/>
      </c>
      <c r="K1080" t="inlineStr">
        <is>
          <t>Q01</t>
        </is>
      </c>
      <c r="L1080" t="inlineStr">
        <is>
          <t>K1.B1</t>
        </is>
      </c>
      <c r="M1080" t="inlineStr">
        <is>
          <t>W5(-P2)</t>
        </is>
      </c>
      <c r="N1080" t="inlineStr">
        <is>
          <t>X1:9</t>
        </is>
      </c>
    </row>
    <row r="1081">
      <c r="A1081" t="n">
        <v>1080</v>
      </c>
      <c r="B1081" t="inlineStr">
        <is>
          <t>1080</t>
        </is>
      </c>
      <c r="C1081" t="inlineStr">
        <is>
          <t>BK</t>
        </is>
      </c>
      <c r="D1081" t="inlineStr">
        <is>
          <t>BK</t>
        </is>
      </c>
      <c r="E1081">
        <f>Q05+K1.H2-Q1:T1</f>
        <v/>
      </c>
      <c r="F1081" t="inlineStr">
        <is>
          <t>Q05</t>
        </is>
      </c>
      <c r="G1081" t="inlineStr">
        <is>
          <t>K1.H2</t>
        </is>
      </c>
      <c r="H1081" t="inlineStr">
        <is>
          <t>Q1</t>
        </is>
      </c>
      <c r="I1081" t="inlineStr">
        <is>
          <t>T1</t>
        </is>
      </c>
      <c r="J1081">
        <f>Q05+K1.H1-V10:X1/L1</f>
        <v/>
      </c>
      <c r="K1081" t="inlineStr">
        <is>
          <t>Q05</t>
        </is>
      </c>
      <c r="L1081" t="inlineStr">
        <is>
          <t>K1.H1</t>
        </is>
      </c>
      <c r="M1081" t="inlineStr">
        <is>
          <t>V10</t>
        </is>
      </c>
      <c r="N1081" t="inlineStr">
        <is>
          <t>X1/L1</t>
        </is>
      </c>
    </row>
    <row r="1082">
      <c r="A1082" t="n">
        <v>1081</v>
      </c>
      <c r="B1082" t="inlineStr">
        <is>
          <t>1081</t>
        </is>
      </c>
      <c r="C1082" t="inlineStr">
        <is>
          <t>direkt verbunden</t>
        </is>
      </c>
      <c r="D1082" t="inlineStr">
        <is>
          <t>direkt verbunden</t>
        </is>
      </c>
      <c r="E1082">
        <f>A02+K1.H2-W2:2L1</f>
        <v/>
      </c>
      <c r="F1082" t="inlineStr">
        <is>
          <t>A02</t>
        </is>
      </c>
      <c r="G1082" t="inlineStr">
        <is>
          <t>K1.H2</t>
        </is>
      </c>
      <c r="H1082" t="inlineStr">
        <is>
          <t>W2</t>
        </is>
      </c>
      <c r="I1082" t="inlineStr">
        <is>
          <t>2L1</t>
        </is>
      </c>
      <c r="J1082">
        <f>Q05+K1.H2-Q1:L1</f>
        <v/>
      </c>
      <c r="K1082" t="inlineStr">
        <is>
          <t>Q05</t>
        </is>
      </c>
      <c r="L1082" t="inlineStr">
        <is>
          <t>K1.H2</t>
        </is>
      </c>
      <c r="M1082" t="inlineStr">
        <is>
          <t>Q1</t>
        </is>
      </c>
      <c r="N1082" t="inlineStr">
        <is>
          <t>L1</t>
        </is>
      </c>
    </row>
    <row r="1083">
      <c r="A1083" t="n">
        <v>1082</v>
      </c>
      <c r="B1083" t="inlineStr">
        <is>
          <t>1082</t>
        </is>
      </c>
      <c r="C1083" t="inlineStr">
        <is>
          <t>direkt verbunden</t>
        </is>
      </c>
      <c r="D1083" t="inlineStr">
        <is>
          <t>direkt verbunden</t>
        </is>
      </c>
      <c r="E1083">
        <f>A02+K1.H2-W2:2L2</f>
        <v/>
      </c>
      <c r="F1083" t="inlineStr">
        <is>
          <t>A02</t>
        </is>
      </c>
      <c r="G1083" t="inlineStr">
        <is>
          <t>K1.H2</t>
        </is>
      </c>
      <c r="H1083" t="inlineStr">
        <is>
          <t>W2</t>
        </is>
      </c>
      <c r="I1083" t="inlineStr">
        <is>
          <t>2L2</t>
        </is>
      </c>
      <c r="J1083">
        <f>Q05+K1.H2-Q1:L2</f>
        <v/>
      </c>
      <c r="K1083" t="inlineStr">
        <is>
          <t>Q05</t>
        </is>
      </c>
      <c r="L1083" t="inlineStr">
        <is>
          <t>K1.H2</t>
        </is>
      </c>
      <c r="M1083" t="inlineStr">
        <is>
          <t>Q1</t>
        </is>
      </c>
      <c r="N1083" t="inlineStr">
        <is>
          <t>L2</t>
        </is>
      </c>
    </row>
    <row r="1084">
      <c r="A1084" t="n">
        <v>1083</v>
      </c>
      <c r="B1084" t="inlineStr">
        <is>
          <t>1083</t>
        </is>
      </c>
      <c r="C1084" t="inlineStr">
        <is>
          <t>direkt verbunden</t>
        </is>
      </c>
      <c r="D1084" t="inlineStr">
        <is>
          <t>direkt verbunden</t>
        </is>
      </c>
      <c r="E1084">
        <f>A02+K1.H2-W2:2L3</f>
        <v/>
      </c>
      <c r="F1084" t="inlineStr">
        <is>
          <t>A02</t>
        </is>
      </c>
      <c r="G1084" t="inlineStr">
        <is>
          <t>K1.H2</t>
        </is>
      </c>
      <c r="H1084" t="inlineStr">
        <is>
          <t>W2</t>
        </is>
      </c>
      <c r="I1084" t="inlineStr">
        <is>
          <t>2L3</t>
        </is>
      </c>
      <c r="J1084">
        <f>Q05+K1.H2-Q1:L3</f>
        <v/>
      </c>
      <c r="K1084" t="inlineStr">
        <is>
          <t>Q05</t>
        </is>
      </c>
      <c r="L1084" t="inlineStr">
        <is>
          <t>K1.H2</t>
        </is>
      </c>
      <c r="M1084" t="inlineStr">
        <is>
          <t>Q1</t>
        </is>
      </c>
      <c r="N1084" t="inlineStr">
        <is>
          <t>L3</t>
        </is>
      </c>
    </row>
    <row r="1085">
      <c r="A1085" t="n">
        <v>1084</v>
      </c>
      <c r="B1085" t="inlineStr">
        <is>
          <t>1084</t>
        </is>
      </c>
      <c r="C1085" t="inlineStr">
        <is>
          <t>BU</t>
        </is>
      </c>
      <c r="D1085" t="inlineStr">
        <is>
          <t>BU</t>
        </is>
      </c>
      <c r="E1085">
        <f>Q05+K1.H1-V10:J1:1</f>
        <v/>
      </c>
      <c r="F1085" t="inlineStr">
        <is>
          <t>Q05</t>
        </is>
      </c>
      <c r="G1085" t="inlineStr">
        <is>
          <t>K1.H1</t>
        </is>
      </c>
      <c r="H1085" t="inlineStr">
        <is>
          <t>V10</t>
        </is>
      </c>
      <c r="I1085" t="inlineStr">
        <is>
          <t>J1:1</t>
        </is>
      </c>
      <c r="J1085">
        <f>Q05+K1.B1-A1:5</f>
        <v/>
      </c>
      <c r="K1085" t="inlineStr">
        <is>
          <t>Q05</t>
        </is>
      </c>
      <c r="L1085" t="inlineStr">
        <is>
          <t>K1.B1</t>
        </is>
      </c>
      <c r="M1085" t="inlineStr">
        <is>
          <t>A1</t>
        </is>
      </c>
      <c r="N1085" t="inlineStr">
        <is>
          <t>5</t>
        </is>
      </c>
    </row>
    <row r="1086">
      <c r="A1086" t="n">
        <v>1085</v>
      </c>
      <c r="B1086" t="inlineStr">
        <is>
          <t>1085</t>
        </is>
      </c>
      <c r="C1086" t="inlineStr">
        <is>
          <t>BU</t>
        </is>
      </c>
      <c r="D1086" t="inlineStr">
        <is>
          <t>BU</t>
        </is>
      </c>
      <c r="E1086">
        <f>Q05+K1.H1-V10:J1:2</f>
        <v/>
      </c>
      <c r="F1086" t="inlineStr">
        <is>
          <t>Q05</t>
        </is>
      </c>
      <c r="G1086" t="inlineStr">
        <is>
          <t>K1.H1</t>
        </is>
      </c>
      <c r="H1086" t="inlineStr">
        <is>
          <t>V10</t>
        </is>
      </c>
      <c r="I1086" t="inlineStr">
        <is>
          <t>J1:2</t>
        </is>
      </c>
      <c r="J1086">
        <f>Q05+K1.B1-W5(-P1):X1:1</f>
        <v/>
      </c>
      <c r="K1086" t="inlineStr">
        <is>
          <t>Q05</t>
        </is>
      </c>
      <c r="L1086" t="inlineStr">
        <is>
          <t>K1.B1</t>
        </is>
      </c>
      <c r="M1086" t="inlineStr">
        <is>
          <t>W5(-P1)</t>
        </is>
      </c>
      <c r="N1086" t="inlineStr">
        <is>
          <t>X1:1</t>
        </is>
      </c>
    </row>
    <row r="1087">
      <c r="A1087" t="n">
        <v>1086</v>
      </c>
      <c r="B1087" t="inlineStr">
        <is>
          <t>1086</t>
        </is>
      </c>
      <c r="C1087" t="inlineStr">
        <is>
          <t>BU</t>
        </is>
      </c>
      <c r="D1087" t="inlineStr">
        <is>
          <t>BU</t>
        </is>
      </c>
      <c r="E1087">
        <f>A02+K1.H2-X5:7:1</f>
        <v/>
      </c>
      <c r="F1087" t="inlineStr">
        <is>
          <t>A02</t>
        </is>
      </c>
      <c r="G1087" t="inlineStr">
        <is>
          <t>K1.H2</t>
        </is>
      </c>
      <c r="H1087" t="inlineStr">
        <is>
          <t>X5</t>
        </is>
      </c>
      <c r="I1087" t="inlineStr">
        <is>
          <t>7:1</t>
        </is>
      </c>
      <c r="J1087">
        <f>Q05+K1.H1-V10:X3/L2</f>
        <v/>
      </c>
      <c r="K1087" t="inlineStr">
        <is>
          <t>Q05</t>
        </is>
      </c>
      <c r="L1087" t="inlineStr">
        <is>
          <t>K1.H1</t>
        </is>
      </c>
      <c r="M1087" t="inlineStr">
        <is>
          <t>V10</t>
        </is>
      </c>
      <c r="N1087" t="inlineStr">
        <is>
          <t>X3/L2</t>
        </is>
      </c>
    </row>
    <row r="1088">
      <c r="A1088" t="n">
        <v>1087</v>
      </c>
      <c r="B1088" t="inlineStr">
        <is>
          <t>1087</t>
        </is>
      </c>
      <c r="C1088" t="inlineStr">
        <is>
          <t>GNYE</t>
        </is>
      </c>
      <c r="D1088" t="inlineStr">
        <is>
          <t>GNYE</t>
        </is>
      </c>
      <c r="E1088">
        <f>A02+K1.H2-X6:3:2</f>
        <v/>
      </c>
      <c r="F1088" t="inlineStr">
        <is>
          <t>A02</t>
        </is>
      </c>
      <c r="G1088" t="inlineStr">
        <is>
          <t>K1.H2</t>
        </is>
      </c>
      <c r="H1088" t="inlineStr">
        <is>
          <t>X6</t>
        </is>
      </c>
      <c r="I1088" t="inlineStr">
        <is>
          <t>3:2</t>
        </is>
      </c>
      <c r="J1088">
        <f>Q05+K1.H1-V10:PE</f>
        <v/>
      </c>
      <c r="K1088" t="inlineStr">
        <is>
          <t>Q05</t>
        </is>
      </c>
      <c r="L1088" t="inlineStr">
        <is>
          <t>K1.H1</t>
        </is>
      </c>
      <c r="M1088" t="inlineStr">
        <is>
          <t>V10</t>
        </is>
      </c>
      <c r="N1088" t="inlineStr">
        <is>
          <t>PE</t>
        </is>
      </c>
    </row>
    <row r="1089">
      <c r="A1089" t="n">
        <v>1088</v>
      </c>
      <c r="B1089" t="inlineStr">
        <is>
          <t>1088</t>
        </is>
      </c>
      <c r="C1089" t="inlineStr">
        <is>
          <t>BU</t>
        </is>
      </c>
      <c r="D1089" t="inlineStr">
        <is>
          <t>BU</t>
        </is>
      </c>
      <c r="E1089">
        <f>Q05+K1.B1-A4:5</f>
        <v/>
      </c>
      <c r="F1089" t="inlineStr">
        <is>
          <t>Q05</t>
        </is>
      </c>
      <c r="G1089" t="inlineStr">
        <is>
          <t>K1.B1</t>
        </is>
      </c>
      <c r="H1089" t="inlineStr">
        <is>
          <t>A4</t>
        </is>
      </c>
      <c r="I1089" t="inlineStr">
        <is>
          <t>5</t>
        </is>
      </c>
      <c r="J1089">
        <f>Q05+K1.B1-A3:5</f>
        <v/>
      </c>
      <c r="K1089" t="inlineStr">
        <is>
          <t>Q05</t>
        </is>
      </c>
      <c r="L1089" t="inlineStr">
        <is>
          <t>K1.B1</t>
        </is>
      </c>
      <c r="M1089" t="inlineStr">
        <is>
          <t>A3</t>
        </is>
      </c>
      <c r="N1089" t="inlineStr">
        <is>
          <t>5</t>
        </is>
      </c>
    </row>
    <row r="1090">
      <c r="A1090" t="n">
        <v>1089</v>
      </c>
      <c r="B1090" t="inlineStr">
        <is>
          <t>1089</t>
        </is>
      </c>
      <c r="C1090" t="inlineStr">
        <is>
          <t>WH</t>
        </is>
      </c>
      <c r="D1090" t="inlineStr">
        <is>
          <t>WH</t>
        </is>
      </c>
      <c r="E1090">
        <f>Q05+K1.B1-A3:5</f>
        <v/>
      </c>
      <c r="F1090" t="inlineStr">
        <is>
          <t>Q05</t>
        </is>
      </c>
      <c r="G1090" t="inlineStr">
        <is>
          <t>K1.B1</t>
        </is>
      </c>
      <c r="H1090" t="inlineStr">
        <is>
          <t>A3</t>
        </is>
      </c>
      <c r="I1090" t="inlineStr">
        <is>
          <t>5</t>
        </is>
      </c>
      <c r="J1090">
        <f>Q05+K1.H1-V10:J1:5</f>
        <v/>
      </c>
      <c r="K1090" t="inlineStr">
        <is>
          <t>Q05</t>
        </is>
      </c>
      <c r="L1090" t="inlineStr">
        <is>
          <t>K1.H1</t>
        </is>
      </c>
      <c r="M1090" t="inlineStr">
        <is>
          <t>V10</t>
        </is>
      </c>
      <c r="N1090" t="inlineStr">
        <is>
          <t>J1:5</t>
        </is>
      </c>
    </row>
    <row r="1091">
      <c r="A1091" t="n">
        <v>1090</v>
      </c>
      <c r="B1091" t="inlineStr">
        <is>
          <t>1090</t>
        </is>
      </c>
      <c r="C1091" t="inlineStr">
        <is>
          <t>BU</t>
        </is>
      </c>
      <c r="D1091" t="inlineStr">
        <is>
          <t>BU</t>
        </is>
      </c>
      <c r="E1091">
        <f>Q05+K1.H1-V10:J1:7</f>
        <v/>
      </c>
      <c r="F1091" t="inlineStr">
        <is>
          <t>Q05</t>
        </is>
      </c>
      <c r="G1091" t="inlineStr">
        <is>
          <t>K1.H1</t>
        </is>
      </c>
      <c r="H1091" t="inlineStr">
        <is>
          <t>V10</t>
        </is>
      </c>
      <c r="I1091" t="inlineStr">
        <is>
          <t>J1:7</t>
        </is>
      </c>
      <c r="J1091">
        <f>Q05+K1.B1-A1:9</f>
        <v/>
      </c>
      <c r="K1091" t="inlineStr">
        <is>
          <t>Q05</t>
        </is>
      </c>
      <c r="L1091" t="inlineStr">
        <is>
          <t>K1.B1</t>
        </is>
      </c>
      <c r="M1091" t="inlineStr">
        <is>
          <t>A1</t>
        </is>
      </c>
      <c r="N1091" t="inlineStr">
        <is>
          <t>9</t>
        </is>
      </c>
    </row>
    <row r="1092">
      <c r="A1092" t="n">
        <v>1091</v>
      </c>
      <c r="B1092" t="inlineStr">
        <is>
          <t>1091</t>
        </is>
      </c>
      <c r="C1092" t="inlineStr">
        <is>
          <t>BU</t>
        </is>
      </c>
      <c r="D1092" t="inlineStr">
        <is>
          <t>BU</t>
        </is>
      </c>
      <c r="E1092">
        <f>Q05+K1.B1-A4:6</f>
        <v/>
      </c>
      <c r="F1092" t="inlineStr">
        <is>
          <t>Q05</t>
        </is>
      </c>
      <c r="G1092" t="inlineStr">
        <is>
          <t>K1.B1</t>
        </is>
      </c>
      <c r="H1092" t="inlineStr">
        <is>
          <t>A4</t>
        </is>
      </c>
      <c r="I1092" t="inlineStr">
        <is>
          <t>6</t>
        </is>
      </c>
      <c r="J1092">
        <f>Q05+K1.B1-A3:6</f>
        <v/>
      </c>
      <c r="K1092" t="inlineStr">
        <is>
          <t>Q05</t>
        </is>
      </c>
      <c r="L1092" t="inlineStr">
        <is>
          <t>K1.B1</t>
        </is>
      </c>
      <c r="M1092" t="inlineStr">
        <is>
          <t>A3</t>
        </is>
      </c>
      <c r="N1092" t="inlineStr">
        <is>
          <t>6</t>
        </is>
      </c>
    </row>
    <row r="1093">
      <c r="A1093" t="n">
        <v>1092</v>
      </c>
      <c r="B1093" t="inlineStr">
        <is>
          <t>1092</t>
        </is>
      </c>
      <c r="C1093" t="inlineStr">
        <is>
          <t>BN</t>
        </is>
      </c>
      <c r="D1093" t="inlineStr">
        <is>
          <t>BN</t>
        </is>
      </c>
      <c r="E1093">
        <f>Q05+K1.B1-A3:6</f>
        <v/>
      </c>
      <c r="F1093" t="inlineStr">
        <is>
          <t>Q05</t>
        </is>
      </c>
      <c r="G1093" t="inlineStr">
        <is>
          <t>K1.B1</t>
        </is>
      </c>
      <c r="H1093" t="inlineStr">
        <is>
          <t>A3</t>
        </is>
      </c>
      <c r="I1093" t="inlineStr">
        <is>
          <t>6</t>
        </is>
      </c>
      <c r="J1093">
        <f>Q05+K1.H1-V10:J1:4</f>
        <v/>
      </c>
      <c r="K1093" t="inlineStr">
        <is>
          <t>Q05</t>
        </is>
      </c>
      <c r="L1093" t="inlineStr">
        <is>
          <t>K1.H1</t>
        </is>
      </c>
      <c r="M1093" t="inlineStr">
        <is>
          <t>V10</t>
        </is>
      </c>
      <c r="N1093" t="inlineStr">
        <is>
          <t>J1:4</t>
        </is>
      </c>
    </row>
    <row r="1094">
      <c r="A1094" t="n">
        <v>1093</v>
      </c>
      <c r="B1094" t="inlineStr">
        <is>
          <t>1093</t>
        </is>
      </c>
      <c r="C1094" t="inlineStr">
        <is>
          <t>BU</t>
        </is>
      </c>
      <c r="D1094" t="inlineStr">
        <is>
          <t>BU</t>
        </is>
      </c>
      <c r="E1094">
        <f>Q05+K1.H1-V10:J1:4</f>
        <v/>
      </c>
      <c r="F1094" t="inlineStr">
        <is>
          <t>Q05</t>
        </is>
      </c>
      <c r="G1094" t="inlineStr">
        <is>
          <t>K1.H1</t>
        </is>
      </c>
      <c r="H1094" t="inlineStr">
        <is>
          <t>V10</t>
        </is>
      </c>
      <c r="I1094" t="inlineStr">
        <is>
          <t>J1:4</t>
        </is>
      </c>
      <c r="J1094">
        <f>Q05+K1.B1-W5(-P2):X1:2</f>
        <v/>
      </c>
      <c r="K1094" t="inlineStr">
        <is>
          <t>Q05</t>
        </is>
      </c>
      <c r="L1094" t="inlineStr">
        <is>
          <t>K1.B1</t>
        </is>
      </c>
      <c r="M1094" t="inlineStr">
        <is>
          <t>W5(-P2)</t>
        </is>
      </c>
      <c r="N1094" t="inlineStr">
        <is>
          <t>X1:2</t>
        </is>
      </c>
    </row>
    <row r="1095">
      <c r="A1095" t="n">
        <v>1094</v>
      </c>
      <c r="B1095" t="inlineStr">
        <is>
          <t>1094</t>
        </is>
      </c>
      <c r="C1095" t="inlineStr">
        <is>
          <t>BU</t>
        </is>
      </c>
      <c r="D1095" t="inlineStr">
        <is>
          <t>BU</t>
        </is>
      </c>
      <c r="E1095">
        <f>Q05+K1.H1-V10:J1:8</f>
        <v/>
      </c>
      <c r="F1095" t="inlineStr">
        <is>
          <t>Q05</t>
        </is>
      </c>
      <c r="G1095" t="inlineStr">
        <is>
          <t>K1.H1</t>
        </is>
      </c>
      <c r="H1095" t="inlineStr">
        <is>
          <t>V10</t>
        </is>
      </c>
      <c r="I1095" t="inlineStr">
        <is>
          <t>J1:8</t>
        </is>
      </c>
      <c r="J1095">
        <f>Q05+K1.B1-W5(-P2):X1:1</f>
        <v/>
      </c>
      <c r="K1095" t="inlineStr">
        <is>
          <t>Q05</t>
        </is>
      </c>
      <c r="L1095" t="inlineStr">
        <is>
          <t>K1.B1</t>
        </is>
      </c>
      <c r="M1095" t="inlineStr">
        <is>
          <t>W5(-P2)</t>
        </is>
      </c>
      <c r="N1095" t="inlineStr">
        <is>
          <t>X1:1</t>
        </is>
      </c>
    </row>
    <row r="1096">
      <c r="A1096" t="n">
        <v>1095</v>
      </c>
      <c r="B1096" t="inlineStr">
        <is>
          <t>1095</t>
        </is>
      </c>
      <c r="C1096" t="inlineStr">
        <is>
          <t>Schirm</t>
        </is>
      </c>
      <c r="D1096" t="inlineStr">
        <is>
          <t>Schirm</t>
        </is>
      </c>
      <c r="E1096">
        <f>Q05+K1-W400:Schirm</f>
        <v/>
      </c>
      <c r="F1096" t="inlineStr">
        <is>
          <t>Q05</t>
        </is>
      </c>
      <c r="G1096" t="inlineStr">
        <is>
          <t>K1</t>
        </is>
      </c>
      <c r="H1096" t="inlineStr">
        <is>
          <t>W400</t>
        </is>
      </c>
      <c r="I1096" t="inlineStr">
        <is>
          <t>Schirm</t>
        </is>
      </c>
      <c r="J1096">
        <f>A02+K1.B1-W11:SE</f>
        <v/>
      </c>
      <c r="K1096" t="inlineStr">
        <is>
          <t>A02</t>
        </is>
      </c>
      <c r="L1096" t="inlineStr">
        <is>
          <t>K1.B1</t>
        </is>
      </c>
      <c r="M1096" t="inlineStr">
        <is>
          <t>W11</t>
        </is>
      </c>
      <c r="N1096" t="inlineStr">
        <is>
          <t>SE</t>
        </is>
      </c>
    </row>
    <row r="1097">
      <c r="A1097" t="n">
        <v>1096</v>
      </c>
      <c r="B1097" t="inlineStr">
        <is>
          <t>1096</t>
        </is>
      </c>
      <c r="C1097" t="inlineStr">
        <is>
          <t>BU</t>
        </is>
      </c>
      <c r="D1097" t="inlineStr">
        <is>
          <t>BU</t>
        </is>
      </c>
      <c r="E1097">
        <f>Q05+K1.H1-V10:J1:9</f>
        <v/>
      </c>
      <c r="F1097" t="inlineStr">
        <is>
          <t>Q05</t>
        </is>
      </c>
      <c r="G1097" t="inlineStr">
        <is>
          <t>K1.H1</t>
        </is>
      </c>
      <c r="H1097" t="inlineStr">
        <is>
          <t>V10</t>
        </is>
      </c>
      <c r="I1097" t="inlineStr">
        <is>
          <t>J1:9</t>
        </is>
      </c>
      <c r="J1097">
        <f>Q05+K1.B1-W5(-P1):X1:2</f>
        <v/>
      </c>
      <c r="K1097" t="inlineStr">
        <is>
          <t>Q05</t>
        </is>
      </c>
      <c r="L1097" t="inlineStr">
        <is>
          <t>K1.B1</t>
        </is>
      </c>
      <c r="M1097" t="inlineStr">
        <is>
          <t>W5(-P1)</t>
        </is>
      </c>
      <c r="N1097" t="inlineStr">
        <is>
          <t>X1:2</t>
        </is>
      </c>
    </row>
    <row r="1098">
      <c r="A1098" t="n">
        <v>1097</v>
      </c>
      <c r="B1098" t="inlineStr">
        <is>
          <t>1097</t>
        </is>
      </c>
      <c r="C1098" t="inlineStr">
        <is>
          <t>nan</t>
        </is>
      </c>
      <c r="D1098" t="inlineStr">
        <is>
          <t>nan</t>
        </is>
      </c>
      <c r="E1098">
        <f>Q05+S1-R1</f>
        <v/>
      </c>
      <c r="F1098" t="inlineStr">
        <is>
          <t>Q05</t>
        </is>
      </c>
      <c r="G1098" t="inlineStr">
        <is>
          <t>S1</t>
        </is>
      </c>
      <c r="H1098" t="inlineStr">
        <is>
          <t>R1</t>
        </is>
      </c>
      <c r="I1098" t="inlineStr"/>
      <c r="J1098">
        <f>Q05+S1-R1:1</f>
        <v/>
      </c>
      <c r="K1098" t="inlineStr">
        <is>
          <t>Q05</t>
        </is>
      </c>
      <c r="L1098" t="inlineStr">
        <is>
          <t>S1</t>
        </is>
      </c>
      <c r="M1098" t="inlineStr">
        <is>
          <t>R1</t>
        </is>
      </c>
      <c r="N1098" t="inlineStr">
        <is>
          <t>1</t>
        </is>
      </c>
    </row>
    <row r="1099">
      <c r="A1099" t="n">
        <v>1098</v>
      </c>
      <c r="B1099" t="inlineStr">
        <is>
          <t>1098</t>
        </is>
      </c>
      <c r="C1099" t="inlineStr">
        <is>
          <t>BU</t>
        </is>
      </c>
      <c r="D1099" t="inlineStr">
        <is>
          <t>BU</t>
        </is>
      </c>
      <c r="E1099">
        <f>Q05+S1-T1:Ua</f>
        <v/>
      </c>
      <c r="F1099" t="inlineStr">
        <is>
          <t>Q05</t>
        </is>
      </c>
      <c r="G1099" t="inlineStr">
        <is>
          <t>S1</t>
        </is>
      </c>
      <c r="H1099" t="inlineStr">
        <is>
          <t>T1</t>
        </is>
      </c>
      <c r="I1099" t="inlineStr">
        <is>
          <t>Ua</t>
        </is>
      </c>
      <c r="J1099">
        <f>Q05+S1-R1:R1.1</f>
        <v/>
      </c>
      <c r="K1099" t="inlineStr">
        <is>
          <t>Q05</t>
        </is>
      </c>
      <c r="L1099" t="inlineStr">
        <is>
          <t>S1</t>
        </is>
      </c>
      <c r="M1099" t="inlineStr">
        <is>
          <t>R1</t>
        </is>
      </c>
      <c r="N1099" t="inlineStr">
        <is>
          <t>R1.1</t>
        </is>
      </c>
    </row>
    <row r="1100">
      <c r="A1100" t="n">
        <v>1099</v>
      </c>
      <c r="B1100" t="inlineStr">
        <is>
          <t>1099</t>
        </is>
      </c>
      <c r="C1100" t="inlineStr">
        <is>
          <t>BU</t>
        </is>
      </c>
      <c r="D1100" t="inlineStr">
        <is>
          <t>BU</t>
        </is>
      </c>
      <c r="E1100">
        <f>Q05+S1-T1:Ua</f>
        <v/>
      </c>
      <c r="F1100" t="inlineStr">
        <is>
          <t>Q05</t>
        </is>
      </c>
      <c r="G1100" t="inlineStr">
        <is>
          <t>S1</t>
        </is>
      </c>
      <c r="H1100" t="inlineStr">
        <is>
          <t>T1</t>
        </is>
      </c>
      <c r="I1100" t="inlineStr">
        <is>
          <t>Ua</t>
        </is>
      </c>
      <c r="J1100">
        <f>Q05+S1-T1:Va</f>
        <v/>
      </c>
      <c r="K1100" t="inlineStr">
        <is>
          <t>Q05</t>
        </is>
      </c>
      <c r="L1100" t="inlineStr">
        <is>
          <t>S1</t>
        </is>
      </c>
      <c r="M1100" t="inlineStr">
        <is>
          <t>T1</t>
        </is>
      </c>
      <c r="N1100" t="inlineStr">
        <is>
          <t>Va</t>
        </is>
      </c>
    </row>
    <row r="1101">
      <c r="A1101" t="n">
        <v>1100</v>
      </c>
      <c r="B1101" t="inlineStr">
        <is>
          <t>1100</t>
        </is>
      </c>
      <c r="C1101" t="inlineStr">
        <is>
          <t>1</t>
        </is>
      </c>
      <c r="D1101" t="inlineStr">
        <is>
          <t>1</t>
        </is>
      </c>
      <c r="E1101">
        <f>Q05+K1.H1-X20:1:3</f>
        <v/>
      </c>
      <c r="F1101" t="inlineStr">
        <is>
          <t>Q05</t>
        </is>
      </c>
      <c r="G1101" t="inlineStr">
        <is>
          <t>K1.H1</t>
        </is>
      </c>
      <c r="H1101" t="inlineStr">
        <is>
          <t>X20</t>
        </is>
      </c>
      <c r="I1101" t="inlineStr">
        <is>
          <t>1:3</t>
        </is>
      </c>
      <c r="J1101">
        <f>Q05+S1-T1:230</f>
        <v/>
      </c>
      <c r="K1101" t="inlineStr">
        <is>
          <t>Q05</t>
        </is>
      </c>
      <c r="L1101" t="inlineStr">
        <is>
          <t>S1</t>
        </is>
      </c>
      <c r="M1101" t="inlineStr">
        <is>
          <t>T1</t>
        </is>
      </c>
      <c r="N1101" t="inlineStr">
        <is>
          <t>230</t>
        </is>
      </c>
    </row>
    <row r="1102">
      <c r="A1102" t="n">
        <v>1101</v>
      </c>
      <c r="B1102" t="inlineStr">
        <is>
          <t>1101</t>
        </is>
      </c>
      <c r="C1102" t="inlineStr">
        <is>
          <t>BK</t>
        </is>
      </c>
      <c r="D1102" t="inlineStr">
        <is>
          <t>BK</t>
        </is>
      </c>
      <c r="E1102">
        <f>Q05+K1.H1-K1:2</f>
        <v/>
      </c>
      <c r="F1102" t="inlineStr">
        <is>
          <t>Q05</t>
        </is>
      </c>
      <c r="G1102" t="inlineStr">
        <is>
          <t>K1.H1</t>
        </is>
      </c>
      <c r="H1102" t="inlineStr">
        <is>
          <t>K1</t>
        </is>
      </c>
      <c r="I1102" t="inlineStr">
        <is>
          <t>2</t>
        </is>
      </c>
      <c r="J1102">
        <f>Q05+K1.H1-X20:1:4</f>
        <v/>
      </c>
      <c r="K1102" t="inlineStr">
        <is>
          <t>Q05</t>
        </is>
      </c>
      <c r="L1102" t="inlineStr">
        <is>
          <t>K1.H1</t>
        </is>
      </c>
      <c r="M1102" t="inlineStr">
        <is>
          <t>X20</t>
        </is>
      </c>
      <c r="N1102" t="inlineStr">
        <is>
          <t>1:4</t>
        </is>
      </c>
    </row>
    <row r="1103">
      <c r="A1103" t="n">
        <v>1102</v>
      </c>
      <c r="B1103" t="inlineStr">
        <is>
          <t>1102</t>
        </is>
      </c>
      <c r="C1103" t="inlineStr">
        <is>
          <t>BK</t>
        </is>
      </c>
      <c r="D1103" t="inlineStr">
        <is>
          <t>BK</t>
        </is>
      </c>
      <c r="E1103">
        <f>Q05+K1.H1-K1:2</f>
        <v/>
      </c>
      <c r="F1103" t="inlineStr">
        <is>
          <t>Q05</t>
        </is>
      </c>
      <c r="G1103" t="inlineStr">
        <is>
          <t>K1.H1</t>
        </is>
      </c>
      <c r="H1103" t="inlineStr">
        <is>
          <t>K1</t>
        </is>
      </c>
      <c r="I1103" t="inlineStr">
        <is>
          <t>2</t>
        </is>
      </c>
      <c r="J1103">
        <f>Q05+K1.H1-K1:4</f>
        <v/>
      </c>
      <c r="K1103" t="inlineStr">
        <is>
          <t>Q05</t>
        </is>
      </c>
      <c r="L1103" t="inlineStr">
        <is>
          <t>K1.H1</t>
        </is>
      </c>
      <c r="M1103" t="inlineStr">
        <is>
          <t>K1</t>
        </is>
      </c>
      <c r="N1103" t="inlineStr">
        <is>
          <t>4</t>
        </is>
      </c>
    </row>
    <row r="1104">
      <c r="A1104" t="n">
        <v>1103</v>
      </c>
      <c r="B1104" t="inlineStr">
        <is>
          <t>1103</t>
        </is>
      </c>
      <c r="C1104" t="inlineStr">
        <is>
          <t>BK</t>
        </is>
      </c>
      <c r="D1104" t="inlineStr">
        <is>
          <t>BK</t>
        </is>
      </c>
      <c r="E1104">
        <f>Q05+K1.H1-K1:4</f>
        <v/>
      </c>
      <c r="F1104" t="inlineStr">
        <is>
          <t>Q05</t>
        </is>
      </c>
      <c r="G1104" t="inlineStr">
        <is>
          <t>K1.H1</t>
        </is>
      </c>
      <c r="H1104" t="inlineStr">
        <is>
          <t>K1</t>
        </is>
      </c>
      <c r="I1104" t="inlineStr">
        <is>
          <t>4</t>
        </is>
      </c>
      <c r="J1104">
        <f>Q05+K1.H1-K1:6</f>
        <v/>
      </c>
      <c r="K1104" t="inlineStr">
        <is>
          <t>Q05</t>
        </is>
      </c>
      <c r="L1104" t="inlineStr">
        <is>
          <t>K1.H1</t>
        </is>
      </c>
      <c r="M1104" t="inlineStr">
        <is>
          <t>K1</t>
        </is>
      </c>
      <c r="N1104" t="inlineStr">
        <is>
          <t>6</t>
        </is>
      </c>
    </row>
    <row r="1105">
      <c r="A1105" t="n">
        <v>1104</v>
      </c>
      <c r="B1105" t="inlineStr">
        <is>
          <t>1104</t>
        </is>
      </c>
      <c r="C1105" t="inlineStr">
        <is>
          <t>BK</t>
        </is>
      </c>
      <c r="D1105" t="inlineStr">
        <is>
          <t>BK</t>
        </is>
      </c>
      <c r="E1105">
        <f>Q05+K1.H1-K1:3</f>
        <v/>
      </c>
      <c r="F1105" t="inlineStr">
        <is>
          <t>Q05</t>
        </is>
      </c>
      <c r="G1105" t="inlineStr">
        <is>
          <t>K1.H1</t>
        </is>
      </c>
      <c r="H1105" t="inlineStr">
        <is>
          <t>K1</t>
        </is>
      </c>
      <c r="I1105" t="inlineStr">
        <is>
          <t>3</t>
        </is>
      </c>
      <c r="J1105">
        <f>Q05+K1.H1-K1:5</f>
        <v/>
      </c>
      <c r="K1105" t="inlineStr">
        <is>
          <t>Q05</t>
        </is>
      </c>
      <c r="L1105" t="inlineStr">
        <is>
          <t>K1.H1</t>
        </is>
      </c>
      <c r="M1105" t="inlineStr">
        <is>
          <t>K1</t>
        </is>
      </c>
      <c r="N1105" t="inlineStr">
        <is>
          <t>5</t>
        </is>
      </c>
    </row>
    <row r="1106">
      <c r="A1106" t="n">
        <v>1105</v>
      </c>
      <c r="B1106" t="inlineStr">
        <is>
          <t>1105</t>
        </is>
      </c>
      <c r="C1106" t="inlineStr">
        <is>
          <t>BK</t>
        </is>
      </c>
      <c r="D1106" t="inlineStr">
        <is>
          <t>BK</t>
        </is>
      </c>
      <c r="E1106">
        <f>Q05+K1.H1-K1:1</f>
        <v/>
      </c>
      <c r="F1106" t="inlineStr">
        <is>
          <t>Q05</t>
        </is>
      </c>
      <c r="G1106" t="inlineStr">
        <is>
          <t>K1.H1</t>
        </is>
      </c>
      <c r="H1106" t="inlineStr">
        <is>
          <t>K1</t>
        </is>
      </c>
      <c r="I1106" t="inlineStr">
        <is>
          <t>1</t>
        </is>
      </c>
      <c r="J1106">
        <f>Q05+K1.H1-K1:3</f>
        <v/>
      </c>
      <c r="K1106" t="inlineStr">
        <is>
          <t>Q05</t>
        </is>
      </c>
      <c r="L1106" t="inlineStr">
        <is>
          <t>K1.H1</t>
        </is>
      </c>
      <c r="M1106" t="inlineStr">
        <is>
          <t>K1</t>
        </is>
      </c>
      <c r="N1106" t="inlineStr">
        <is>
          <t>3</t>
        </is>
      </c>
    </row>
    <row r="1107">
      <c r="A1107" t="n">
        <v>1106</v>
      </c>
      <c r="B1107" t="inlineStr">
        <is>
          <t>1106</t>
        </is>
      </c>
      <c r="C1107" t="inlineStr">
        <is>
          <t>BK</t>
        </is>
      </c>
      <c r="D1107" t="inlineStr">
        <is>
          <t>BK</t>
        </is>
      </c>
      <c r="E1107">
        <f>Q05+K1.H1-K1:1</f>
        <v/>
      </c>
      <c r="F1107" t="inlineStr">
        <is>
          <t>Q05</t>
        </is>
      </c>
      <c r="G1107" t="inlineStr">
        <is>
          <t>K1.H1</t>
        </is>
      </c>
      <c r="H1107" t="inlineStr">
        <is>
          <t>K1</t>
        </is>
      </c>
      <c r="I1107" t="inlineStr">
        <is>
          <t>1</t>
        </is>
      </c>
      <c r="J1107">
        <f>Q05+K1.H1-V10:X2/T1</f>
        <v/>
      </c>
      <c r="K1107" t="inlineStr">
        <is>
          <t>Q05</t>
        </is>
      </c>
      <c r="L1107" t="inlineStr">
        <is>
          <t>K1.H1</t>
        </is>
      </c>
      <c r="M1107" t="inlineStr">
        <is>
          <t>V10</t>
        </is>
      </c>
      <c r="N1107" t="inlineStr">
        <is>
          <t>X2/T1</t>
        </is>
      </c>
    </row>
    <row r="1108">
      <c r="A1108" t="n">
        <v>1107</v>
      </c>
      <c r="B1108" t="inlineStr">
        <is>
          <t>1107</t>
        </is>
      </c>
      <c r="C1108" t="inlineStr">
        <is>
          <t>BU</t>
        </is>
      </c>
      <c r="D1108" t="inlineStr">
        <is>
          <t>BU</t>
        </is>
      </c>
      <c r="E1108">
        <f>A02+K1.H2-X5:1:2</f>
        <v/>
      </c>
      <c r="F1108" t="inlineStr">
        <is>
          <t>A02</t>
        </is>
      </c>
      <c r="G1108" t="inlineStr">
        <is>
          <t>K1.H2</t>
        </is>
      </c>
      <c r="H1108" t="inlineStr">
        <is>
          <t>X5</t>
        </is>
      </c>
      <c r="I1108" t="inlineStr">
        <is>
          <t>1:2</t>
        </is>
      </c>
      <c r="J1108">
        <f>Q05+K1.H1-X20:2:5</f>
        <v/>
      </c>
      <c r="K1108" t="inlineStr">
        <is>
          <t>Q05</t>
        </is>
      </c>
      <c r="L1108" t="inlineStr">
        <is>
          <t>K1.H1</t>
        </is>
      </c>
      <c r="M1108" t="inlineStr">
        <is>
          <t>X20</t>
        </is>
      </c>
      <c r="N1108" t="inlineStr">
        <is>
          <t>2:5</t>
        </is>
      </c>
    </row>
    <row r="1109">
      <c r="A1109" t="n">
        <v>1108</v>
      </c>
      <c r="B1109" t="inlineStr">
        <is>
          <t>1108</t>
        </is>
      </c>
      <c r="C1109" t="inlineStr">
        <is>
          <t>nan</t>
        </is>
      </c>
      <c r="D1109" t="inlineStr">
        <is>
          <t>nan</t>
        </is>
      </c>
      <c r="E1109">
        <f>Q05+S1-R1</f>
        <v/>
      </c>
      <c r="F1109" t="inlineStr">
        <is>
          <t>Q05</t>
        </is>
      </c>
      <c r="G1109" t="inlineStr">
        <is>
          <t>S1</t>
        </is>
      </c>
      <c r="H1109" t="inlineStr">
        <is>
          <t>R1</t>
        </is>
      </c>
      <c r="I1109" t="inlineStr"/>
      <c r="J1109">
        <f>Q05+S1-R1:2</f>
        <v/>
      </c>
      <c r="K1109" t="inlineStr">
        <is>
          <t>Q05</t>
        </is>
      </c>
      <c r="L1109" t="inlineStr">
        <is>
          <t>S1</t>
        </is>
      </c>
      <c r="M1109" t="inlineStr">
        <is>
          <t>R1</t>
        </is>
      </c>
      <c r="N1109" t="inlineStr">
        <is>
          <t>2</t>
        </is>
      </c>
    </row>
    <row r="1110">
      <c r="A1110" t="n">
        <v>1109</v>
      </c>
      <c r="B1110" t="inlineStr">
        <is>
          <t>1109</t>
        </is>
      </c>
      <c r="C1110" t="inlineStr">
        <is>
          <t>BU</t>
        </is>
      </c>
      <c r="D1110" t="inlineStr">
        <is>
          <t>BU</t>
        </is>
      </c>
      <c r="E1110">
        <f>Q05+S1-T1:Vb</f>
        <v/>
      </c>
      <c r="F1110" t="inlineStr">
        <is>
          <t>Q05</t>
        </is>
      </c>
      <c r="G1110" t="inlineStr">
        <is>
          <t>S1</t>
        </is>
      </c>
      <c r="H1110" t="inlineStr">
        <is>
          <t>T1</t>
        </is>
      </c>
      <c r="I1110" t="inlineStr">
        <is>
          <t>Vb</t>
        </is>
      </c>
      <c r="J1110">
        <f>Q05+S1-R1:R1.2</f>
        <v/>
      </c>
      <c r="K1110" t="inlineStr">
        <is>
          <t>Q05</t>
        </is>
      </c>
      <c r="L1110" t="inlineStr">
        <is>
          <t>S1</t>
        </is>
      </c>
      <c r="M1110" t="inlineStr">
        <is>
          <t>R1</t>
        </is>
      </c>
      <c r="N1110" t="inlineStr">
        <is>
          <t>R1.2</t>
        </is>
      </c>
    </row>
    <row r="1111">
      <c r="A1111" t="n">
        <v>1110</v>
      </c>
      <c r="B1111" t="inlineStr">
        <is>
          <t>1110</t>
        </is>
      </c>
      <c r="C1111" t="inlineStr">
        <is>
          <t>BU</t>
        </is>
      </c>
      <c r="D1111" t="inlineStr">
        <is>
          <t>BU</t>
        </is>
      </c>
      <c r="E1111">
        <f>Q05+S1-T1:Ub</f>
        <v/>
      </c>
      <c r="F1111" t="inlineStr">
        <is>
          <t>Q05</t>
        </is>
      </c>
      <c r="G1111" t="inlineStr">
        <is>
          <t>S1</t>
        </is>
      </c>
      <c r="H1111" t="inlineStr">
        <is>
          <t>T1</t>
        </is>
      </c>
      <c r="I1111" t="inlineStr">
        <is>
          <t>Ub</t>
        </is>
      </c>
      <c r="J1111">
        <f>Q05+S1-T1:Vb</f>
        <v/>
      </c>
      <c r="K1111" t="inlineStr">
        <is>
          <t>Q05</t>
        </is>
      </c>
      <c r="L1111" t="inlineStr">
        <is>
          <t>S1</t>
        </is>
      </c>
      <c r="M1111" t="inlineStr">
        <is>
          <t>T1</t>
        </is>
      </c>
      <c r="N1111" t="inlineStr">
        <is>
          <t>Vb</t>
        </is>
      </c>
    </row>
    <row r="1112">
      <c r="A1112" t="n">
        <v>1111</v>
      </c>
      <c r="B1112" t="inlineStr">
        <is>
          <t>1111</t>
        </is>
      </c>
      <c r="C1112" t="inlineStr">
        <is>
          <t>2</t>
        </is>
      </c>
      <c r="D1112" t="inlineStr">
        <is>
          <t>2</t>
        </is>
      </c>
      <c r="E1112">
        <f>Q05+K1.H1-X20:2:2</f>
        <v/>
      </c>
      <c r="F1112" t="inlineStr">
        <is>
          <t>Q05</t>
        </is>
      </c>
      <c r="G1112" t="inlineStr">
        <is>
          <t>K1.H1</t>
        </is>
      </c>
      <c r="H1112" t="inlineStr">
        <is>
          <t>X20</t>
        </is>
      </c>
      <c r="I1112" t="inlineStr">
        <is>
          <t>2:2</t>
        </is>
      </c>
      <c r="J1112">
        <f>Q05+S1-T1:0</f>
        <v/>
      </c>
      <c r="K1112" t="inlineStr">
        <is>
          <t>Q05</t>
        </is>
      </c>
      <c r="L1112" t="inlineStr">
        <is>
          <t>S1</t>
        </is>
      </c>
      <c r="M1112" t="inlineStr">
        <is>
          <t>T1</t>
        </is>
      </c>
      <c r="N1112" t="inlineStr">
        <is>
          <t>0</t>
        </is>
      </c>
    </row>
    <row r="1113">
      <c r="A1113" t="n">
        <v>1112</v>
      </c>
      <c r="B1113" t="inlineStr">
        <is>
          <t>1112</t>
        </is>
      </c>
      <c r="C1113" t="inlineStr">
        <is>
          <t>GNYE</t>
        </is>
      </c>
      <c r="D1113" t="inlineStr">
        <is>
          <t>GNYE</t>
        </is>
      </c>
      <c r="E1113">
        <f>Q05+K1.H1-X20:PE:1</f>
        <v/>
      </c>
      <c r="F1113" t="inlineStr">
        <is>
          <t>Q05</t>
        </is>
      </c>
      <c r="G1113" t="inlineStr">
        <is>
          <t>K1.H1</t>
        </is>
      </c>
      <c r="H1113" t="inlineStr">
        <is>
          <t>X20</t>
        </is>
      </c>
      <c r="I1113" t="inlineStr">
        <is>
          <t>PE:1</t>
        </is>
      </c>
      <c r="J1113">
        <f>Q05+S1-T1:PE</f>
        <v/>
      </c>
      <c r="K1113" t="inlineStr">
        <is>
          <t>Q05</t>
        </is>
      </c>
      <c r="L1113" t="inlineStr">
        <is>
          <t>S1</t>
        </is>
      </c>
      <c r="M1113" t="inlineStr">
        <is>
          <t>T1</t>
        </is>
      </c>
      <c r="N1113" t="inlineStr">
        <is>
          <t>PE</t>
        </is>
      </c>
    </row>
    <row r="1114">
      <c r="A1114" t="n">
        <v>1113</v>
      </c>
      <c r="B1114" t="inlineStr">
        <is>
          <t>1113</t>
        </is>
      </c>
      <c r="C1114" t="inlineStr">
        <is>
          <t>WH</t>
        </is>
      </c>
      <c r="D1114" t="inlineStr">
        <is>
          <t>WH</t>
        </is>
      </c>
      <c r="E1114">
        <f>Q05+K1.B1-A4:1</f>
        <v/>
      </c>
      <c r="F1114" t="inlineStr">
        <is>
          <t>Q05</t>
        </is>
      </c>
      <c r="G1114" t="inlineStr">
        <is>
          <t>K1.B1</t>
        </is>
      </c>
      <c r="H1114" t="inlineStr">
        <is>
          <t>A4</t>
        </is>
      </c>
      <c r="I1114" t="inlineStr">
        <is>
          <t>1</t>
        </is>
      </c>
      <c r="J1114">
        <f>Q05+K1.H1-U1:10</f>
        <v/>
      </c>
      <c r="K1114" t="inlineStr">
        <is>
          <t>Q05</t>
        </is>
      </c>
      <c r="L1114" t="inlineStr">
        <is>
          <t>K1.H1</t>
        </is>
      </c>
      <c r="M1114" t="inlineStr">
        <is>
          <t>U1</t>
        </is>
      </c>
      <c r="N1114" t="inlineStr">
        <is>
          <t>10</t>
        </is>
      </c>
    </row>
    <row r="1115">
      <c r="A1115" t="n">
        <v>1114</v>
      </c>
      <c r="B1115" t="inlineStr">
        <is>
          <t>1114</t>
        </is>
      </c>
      <c r="C1115" t="inlineStr">
        <is>
          <t>BN</t>
        </is>
      </c>
      <c r="D1115" t="inlineStr">
        <is>
          <t>BN</t>
        </is>
      </c>
      <c r="E1115">
        <f>Q05+K1.B1-A4:2</f>
        <v/>
      </c>
      <c r="F1115" t="inlineStr">
        <is>
          <t>Q05</t>
        </is>
      </c>
      <c r="G1115" t="inlineStr">
        <is>
          <t>K1.B1</t>
        </is>
      </c>
      <c r="H1115" t="inlineStr">
        <is>
          <t>A4</t>
        </is>
      </c>
      <c r="I1115" t="inlineStr">
        <is>
          <t>2</t>
        </is>
      </c>
      <c r="J1115">
        <f>Q05+K1.H1-U1:11</f>
        <v/>
      </c>
      <c r="K1115" t="inlineStr">
        <is>
          <t>Q05</t>
        </is>
      </c>
      <c r="L1115" t="inlineStr">
        <is>
          <t>K1.H1</t>
        </is>
      </c>
      <c r="M1115" t="inlineStr">
        <is>
          <t>U1</t>
        </is>
      </c>
      <c r="N1115" t="inlineStr">
        <is>
          <t>11</t>
        </is>
      </c>
    </row>
    <row r="1116">
      <c r="A1116" t="n">
        <v>1115</v>
      </c>
      <c r="B1116" t="inlineStr">
        <is>
          <t>1115</t>
        </is>
      </c>
      <c r="C1116" t="inlineStr">
        <is>
          <t>Schirm2</t>
        </is>
      </c>
      <c r="D1116" t="inlineStr">
        <is>
          <t>Schirm2</t>
        </is>
      </c>
      <c r="E1116">
        <f>Q05+K1-W401:Schirm2</f>
        <v/>
      </c>
      <c r="F1116" t="inlineStr">
        <is>
          <t>Q05</t>
        </is>
      </c>
      <c r="G1116" t="inlineStr">
        <is>
          <t>K1</t>
        </is>
      </c>
      <c r="H1116" t="inlineStr">
        <is>
          <t>W401</t>
        </is>
      </c>
      <c r="I1116" t="inlineStr">
        <is>
          <t>Schirm2</t>
        </is>
      </c>
      <c r="J1116">
        <f>Q05+K1.H1-U1:12</f>
        <v/>
      </c>
      <c r="K1116" t="inlineStr">
        <is>
          <t>Q05</t>
        </is>
      </c>
      <c r="L1116" t="inlineStr">
        <is>
          <t>K1.H1</t>
        </is>
      </c>
      <c r="M1116" t="inlineStr">
        <is>
          <t>U1</t>
        </is>
      </c>
      <c r="N1116" t="inlineStr">
        <is>
          <t>12</t>
        </is>
      </c>
    </row>
    <row r="1117">
      <c r="A1117" t="n">
        <v>1116</v>
      </c>
      <c r="B1117" t="inlineStr">
        <is>
          <t>1116</t>
        </is>
      </c>
      <c r="C1117" t="inlineStr">
        <is>
          <t>Schirm</t>
        </is>
      </c>
      <c r="D1117" t="inlineStr">
        <is>
          <t>Schirm</t>
        </is>
      </c>
      <c r="E1117">
        <f>Q05+K1-W401:Schirm1</f>
        <v/>
      </c>
      <c r="F1117" t="inlineStr">
        <is>
          <t>Q05</t>
        </is>
      </c>
      <c r="G1117" t="inlineStr">
        <is>
          <t>K1</t>
        </is>
      </c>
      <c r="H1117" t="inlineStr">
        <is>
          <t>W401</t>
        </is>
      </c>
      <c r="I1117" t="inlineStr">
        <is>
          <t>Schirm1</t>
        </is>
      </c>
      <c r="J1117">
        <f>A02+K1.B1-W11:SE</f>
        <v/>
      </c>
      <c r="K1117" t="inlineStr">
        <is>
          <t>A02</t>
        </is>
      </c>
      <c r="L1117" t="inlineStr">
        <is>
          <t>K1.B1</t>
        </is>
      </c>
      <c r="M1117" t="inlineStr">
        <is>
          <t>W11</t>
        </is>
      </c>
      <c r="N1117" t="inlineStr">
        <is>
          <t>SE</t>
        </is>
      </c>
    </row>
    <row r="1118">
      <c r="A1118" t="n">
        <v>1117</v>
      </c>
      <c r="B1118" t="inlineStr">
        <is>
          <t>1117</t>
        </is>
      </c>
      <c r="C1118" t="inlineStr">
        <is>
          <t>BU</t>
        </is>
      </c>
      <c r="D1118" t="inlineStr">
        <is>
          <t>BU</t>
        </is>
      </c>
      <c r="E1118">
        <f>Q05+K1.B1-W5(-P1):X1:3</f>
        <v/>
      </c>
      <c r="F1118" t="inlineStr">
        <is>
          <t>Q05</t>
        </is>
      </c>
      <c r="G1118" t="inlineStr">
        <is>
          <t>K1.B1</t>
        </is>
      </c>
      <c r="H1118" t="inlineStr">
        <is>
          <t>W5(-P1)</t>
        </is>
      </c>
      <c r="I1118" t="inlineStr">
        <is>
          <t>X1:3</t>
        </is>
      </c>
      <c r="J1118">
        <f>Q05+K1.H1-U1:13</f>
        <v/>
      </c>
      <c r="K1118" t="inlineStr">
        <is>
          <t>Q05</t>
        </is>
      </c>
      <c r="L1118" t="inlineStr">
        <is>
          <t>K1.H1</t>
        </is>
      </c>
      <c r="M1118" t="inlineStr">
        <is>
          <t>U1</t>
        </is>
      </c>
      <c r="N1118" t="inlineStr">
        <is>
          <t>13</t>
        </is>
      </c>
    </row>
    <row r="1119">
      <c r="A1119" t="n">
        <v>1118</v>
      </c>
      <c r="B1119" t="inlineStr">
        <is>
          <t>1118</t>
        </is>
      </c>
      <c r="C1119" t="inlineStr">
        <is>
          <t>BU</t>
        </is>
      </c>
      <c r="D1119" t="inlineStr">
        <is>
          <t>BU</t>
        </is>
      </c>
      <c r="E1119">
        <f>Q05+K1.B1-W5(-P2):X1:3</f>
        <v/>
      </c>
      <c r="F1119" t="inlineStr">
        <is>
          <t>Q05</t>
        </is>
      </c>
      <c r="G1119" t="inlineStr">
        <is>
          <t>K1.B1</t>
        </is>
      </c>
      <c r="H1119" t="inlineStr">
        <is>
          <t>W5(-P2)</t>
        </is>
      </c>
      <c r="I1119" t="inlineStr">
        <is>
          <t>X1:3</t>
        </is>
      </c>
      <c r="J1119">
        <f>Q05+K1.H1-U1:14</f>
        <v/>
      </c>
      <c r="K1119" t="inlineStr">
        <is>
          <t>Q05</t>
        </is>
      </c>
      <c r="L1119" t="inlineStr">
        <is>
          <t>K1.H1</t>
        </is>
      </c>
      <c r="M1119" t="inlineStr">
        <is>
          <t>U1</t>
        </is>
      </c>
      <c r="N1119" t="inlineStr">
        <is>
          <t>14</t>
        </is>
      </c>
    </row>
    <row r="1120">
      <c r="A1120" t="n">
        <v>1119</v>
      </c>
      <c r="B1120" t="inlineStr">
        <is>
          <t>1119</t>
        </is>
      </c>
      <c r="C1120" t="inlineStr">
        <is>
          <t>BU</t>
        </is>
      </c>
      <c r="D1120" t="inlineStr">
        <is>
          <t>BU</t>
        </is>
      </c>
      <c r="E1120">
        <f>Q05+K1.B1-W5(-P2):X1:4</f>
        <v/>
      </c>
      <c r="F1120" t="inlineStr">
        <is>
          <t>Q05</t>
        </is>
      </c>
      <c r="G1120" t="inlineStr">
        <is>
          <t>K1.B1</t>
        </is>
      </c>
      <c r="H1120" t="inlineStr">
        <is>
          <t>W5(-P2)</t>
        </is>
      </c>
      <c r="I1120" t="inlineStr">
        <is>
          <t>X1:4</t>
        </is>
      </c>
      <c r="J1120">
        <f>Q05+K1.H1-K1:A2</f>
        <v/>
      </c>
      <c r="K1120" t="inlineStr">
        <is>
          <t>Q05</t>
        </is>
      </c>
      <c r="L1120" t="inlineStr">
        <is>
          <t>K1.H1</t>
        </is>
      </c>
      <c r="M1120" t="inlineStr">
        <is>
          <t>K1</t>
        </is>
      </c>
      <c r="N1120" t="inlineStr">
        <is>
          <t>A2</t>
        </is>
      </c>
    </row>
    <row r="1121">
      <c r="A1121" t="n">
        <v>1120</v>
      </c>
      <c r="B1121" t="inlineStr">
        <is>
          <t>1120</t>
        </is>
      </c>
      <c r="C1121" t="inlineStr">
        <is>
          <t>BU</t>
        </is>
      </c>
      <c r="D1121" t="inlineStr">
        <is>
          <t>BU</t>
        </is>
      </c>
      <c r="E1121">
        <f>Q05+K1.B1-K11:41</f>
        <v/>
      </c>
      <c r="F1121" t="inlineStr">
        <is>
          <t>Q05</t>
        </is>
      </c>
      <c r="G1121" t="inlineStr">
        <is>
          <t>K1.B1</t>
        </is>
      </c>
      <c r="H1121" t="inlineStr">
        <is>
          <t>K11</t>
        </is>
      </c>
      <c r="I1121" t="inlineStr">
        <is>
          <t>41</t>
        </is>
      </c>
      <c r="J1121">
        <f>Q05+K1.H1-K1:A1</f>
        <v/>
      </c>
      <c r="K1121" t="inlineStr">
        <is>
          <t>Q05</t>
        </is>
      </c>
      <c r="L1121" t="inlineStr">
        <is>
          <t>K1.H1</t>
        </is>
      </c>
      <c r="M1121" t="inlineStr">
        <is>
          <t>K1</t>
        </is>
      </c>
      <c r="N1121" t="inlineStr">
        <is>
          <t>A1</t>
        </is>
      </c>
    </row>
    <row r="1122">
      <c r="A1122" t="n">
        <v>1121</v>
      </c>
      <c r="B1122" t="inlineStr">
        <is>
          <t>1121</t>
        </is>
      </c>
      <c r="C1122" t="inlineStr">
        <is>
          <t>BU</t>
        </is>
      </c>
      <c r="D1122" t="inlineStr">
        <is>
          <t>BU</t>
        </is>
      </c>
      <c r="E1122">
        <f>Q05+K1.H1-K1:A1</f>
        <v/>
      </c>
      <c r="F1122" t="inlineStr">
        <is>
          <t>Q05</t>
        </is>
      </c>
      <c r="G1122" t="inlineStr">
        <is>
          <t>K1.H1</t>
        </is>
      </c>
      <c r="H1122" t="inlineStr">
        <is>
          <t>K1</t>
        </is>
      </c>
      <c r="I1122" t="inlineStr">
        <is>
          <t>A1</t>
        </is>
      </c>
      <c r="J1122">
        <f>Q05+K1.H1-K1:13</f>
        <v/>
      </c>
      <c r="K1122" t="inlineStr">
        <is>
          <t>Q05</t>
        </is>
      </c>
      <c r="L1122" t="inlineStr">
        <is>
          <t>K1.H1</t>
        </is>
      </c>
      <c r="M1122" t="inlineStr">
        <is>
          <t>K1</t>
        </is>
      </c>
      <c r="N1122" t="inlineStr">
        <is>
          <t>13</t>
        </is>
      </c>
    </row>
    <row r="1123">
      <c r="A1123" t="n">
        <v>1122</v>
      </c>
      <c r="B1123" t="inlineStr">
        <is>
          <t>1122</t>
        </is>
      </c>
      <c r="C1123" t="inlineStr">
        <is>
          <t>BU</t>
        </is>
      </c>
      <c r="D1123" t="inlineStr">
        <is>
          <t>BU</t>
        </is>
      </c>
      <c r="E1123">
        <f>Q05+K1.B1-A1:10</f>
        <v/>
      </c>
      <c r="F1123" t="inlineStr">
        <is>
          <t>Q05</t>
        </is>
      </c>
      <c r="G1123" t="inlineStr">
        <is>
          <t>K1.B1</t>
        </is>
      </c>
      <c r="H1123" t="inlineStr">
        <is>
          <t>A1</t>
        </is>
      </c>
      <c r="I1123" t="inlineStr">
        <is>
          <t>10</t>
        </is>
      </c>
      <c r="J1123">
        <f>Q05+K1.B1-K11:44</f>
        <v/>
      </c>
      <c r="K1123" t="inlineStr">
        <is>
          <t>Q05</t>
        </is>
      </c>
      <c r="L1123" t="inlineStr">
        <is>
          <t>K1.B1</t>
        </is>
      </c>
      <c r="M1123" t="inlineStr">
        <is>
          <t>K11</t>
        </is>
      </c>
      <c r="N1123" t="inlineStr">
        <is>
          <t>44</t>
        </is>
      </c>
    </row>
    <row r="1124">
      <c r="A1124" t="n">
        <v>1123</v>
      </c>
      <c r="B1124" t="inlineStr">
        <is>
          <t>1123</t>
        </is>
      </c>
      <c r="C1124" t="inlineStr">
        <is>
          <t>BU</t>
        </is>
      </c>
      <c r="D1124" t="inlineStr">
        <is>
          <t>BU</t>
        </is>
      </c>
      <c r="E1124">
        <f>Q05+K1.H1-K1:14</f>
        <v/>
      </c>
      <c r="F1124" t="inlineStr">
        <is>
          <t>Q05</t>
        </is>
      </c>
      <c r="G1124" t="inlineStr">
        <is>
          <t>K1.H1</t>
        </is>
      </c>
      <c r="H1124" t="inlineStr">
        <is>
          <t>K1</t>
        </is>
      </c>
      <c r="I1124" t="inlineStr">
        <is>
          <t>14</t>
        </is>
      </c>
      <c r="J1124">
        <f>Q05+K1.B1-A1:2</f>
        <v/>
      </c>
      <c r="K1124" t="inlineStr">
        <is>
          <t>Q05</t>
        </is>
      </c>
      <c r="L1124" t="inlineStr">
        <is>
          <t>K1.B1</t>
        </is>
      </c>
      <c r="M1124" t="inlineStr">
        <is>
          <t>A1</t>
        </is>
      </c>
      <c r="N1124" t="inlineStr">
        <is>
          <t>2</t>
        </is>
      </c>
    </row>
    <row r="1125">
      <c r="A1125" t="n">
        <v>1124</v>
      </c>
      <c r="B1125" t="inlineStr">
        <is>
          <t>1124</t>
        </is>
      </c>
      <c r="C1125" t="inlineStr">
        <is>
          <t>BU</t>
        </is>
      </c>
      <c r="D1125" t="inlineStr">
        <is>
          <t>BU</t>
        </is>
      </c>
      <c r="E1125">
        <f>Q05+K1.H2-Q1:1.14</f>
        <v/>
      </c>
      <c r="F1125" t="inlineStr">
        <is>
          <t>Q05</t>
        </is>
      </c>
      <c r="G1125" t="inlineStr">
        <is>
          <t>K1.H2</t>
        </is>
      </c>
      <c r="H1125" t="inlineStr">
        <is>
          <t>Q1</t>
        </is>
      </c>
      <c r="I1125" t="inlineStr">
        <is>
          <t>1.14</t>
        </is>
      </c>
      <c r="J1125">
        <f>Q05+K1.B1-A1:1</f>
        <v/>
      </c>
      <c r="K1125" t="inlineStr">
        <is>
          <t>Q05</t>
        </is>
      </c>
      <c r="L1125" t="inlineStr">
        <is>
          <t>K1.B1</t>
        </is>
      </c>
      <c r="M1125" t="inlineStr">
        <is>
          <t>A1</t>
        </is>
      </c>
      <c r="N1125" t="inlineStr">
        <is>
          <t>1</t>
        </is>
      </c>
    </row>
    <row r="1126">
      <c r="A1126" t="n">
        <v>1125</v>
      </c>
      <c r="B1126" t="inlineStr">
        <is>
          <t>1125</t>
        </is>
      </c>
      <c r="C1126" t="inlineStr">
        <is>
          <t>RD</t>
        </is>
      </c>
      <c r="D1126" t="inlineStr">
        <is>
          <t>RD</t>
        </is>
      </c>
      <c r="E1126">
        <f>Q05+S1-M1.X1:1'</f>
        <v/>
      </c>
      <c r="F1126" t="inlineStr">
        <is>
          <t>Q05</t>
        </is>
      </c>
      <c r="G1126" t="inlineStr">
        <is>
          <t>S1</t>
        </is>
      </c>
      <c r="H1126" t="inlineStr">
        <is>
          <t>M1.X1</t>
        </is>
      </c>
      <c r="I1126" t="inlineStr">
        <is>
          <t>1'</t>
        </is>
      </c>
      <c r="J1126">
        <f>Q05+S1-M1:A1</f>
        <v/>
      </c>
      <c r="K1126" t="inlineStr">
        <is>
          <t>Q05</t>
        </is>
      </c>
      <c r="L1126" t="inlineStr">
        <is>
          <t>S1</t>
        </is>
      </c>
      <c r="M1126" t="inlineStr">
        <is>
          <t>M1</t>
        </is>
      </c>
      <c r="N1126" t="inlineStr">
        <is>
          <t>A1</t>
        </is>
      </c>
    </row>
    <row r="1127">
      <c r="A1127" t="n">
        <v>1126</v>
      </c>
      <c r="B1127" t="inlineStr">
        <is>
          <t>1126</t>
        </is>
      </c>
      <c r="C1127" t="inlineStr">
        <is>
          <t>BN</t>
        </is>
      </c>
      <c r="D1127" t="inlineStr">
        <is>
          <t>BN</t>
        </is>
      </c>
      <c r="E1127">
        <f>Q05+K1.H1-X20:3:3</f>
        <v/>
      </c>
      <c r="F1127" t="inlineStr">
        <is>
          <t>Q05</t>
        </is>
      </c>
      <c r="G1127" t="inlineStr">
        <is>
          <t>K1.H1</t>
        </is>
      </c>
      <c r="H1127" t="inlineStr">
        <is>
          <t>X20</t>
        </is>
      </c>
      <c r="I1127" t="inlineStr">
        <is>
          <t>3:3</t>
        </is>
      </c>
      <c r="J1127">
        <f>Q05+S1-M1.X1:1</f>
        <v/>
      </c>
      <c r="K1127" t="inlineStr">
        <is>
          <t>Q05</t>
        </is>
      </c>
      <c r="L1127" t="inlineStr">
        <is>
          <t>S1</t>
        </is>
      </c>
      <c r="M1127" t="inlineStr">
        <is>
          <t>M1.X1</t>
        </is>
      </c>
      <c r="N1127" t="inlineStr">
        <is>
          <t>1</t>
        </is>
      </c>
    </row>
    <row r="1128">
      <c r="A1128" t="n">
        <v>1127</v>
      </c>
      <c r="B1128" t="inlineStr">
        <is>
          <t>1127</t>
        </is>
      </c>
      <c r="C1128" t="inlineStr">
        <is>
          <t>WH</t>
        </is>
      </c>
      <c r="D1128" t="inlineStr">
        <is>
          <t>WH</t>
        </is>
      </c>
      <c r="E1128">
        <f>Q05+K1.B1-A7:1°</f>
        <v/>
      </c>
      <c r="F1128" t="inlineStr">
        <is>
          <t>Q05</t>
        </is>
      </c>
      <c r="G1128" t="inlineStr">
        <is>
          <t>K1.B1</t>
        </is>
      </c>
      <c r="H1128" t="inlineStr">
        <is>
          <t>A7</t>
        </is>
      </c>
      <c r="I1128" t="inlineStr">
        <is>
          <t>1°</t>
        </is>
      </c>
      <c r="J1128">
        <f>Q05+K1.H1-X20:3:4</f>
        <v/>
      </c>
      <c r="K1128" t="inlineStr">
        <is>
          <t>Q05</t>
        </is>
      </c>
      <c r="L1128" t="inlineStr">
        <is>
          <t>K1.H1</t>
        </is>
      </c>
      <c r="M1128" t="inlineStr">
        <is>
          <t>X20</t>
        </is>
      </c>
      <c r="N1128" t="inlineStr">
        <is>
          <t>3:4</t>
        </is>
      </c>
    </row>
    <row r="1129">
      <c r="A1129" t="n">
        <v>1128</v>
      </c>
      <c r="B1129" t="inlineStr">
        <is>
          <t>1128</t>
        </is>
      </c>
      <c r="C1129" t="inlineStr">
        <is>
          <t>YE</t>
        </is>
      </c>
      <c r="D1129" t="inlineStr">
        <is>
          <t>YE</t>
        </is>
      </c>
      <c r="E1129">
        <f>Q05+S1-M1.X1:2'</f>
        <v/>
      </c>
      <c r="F1129" t="inlineStr">
        <is>
          <t>Q05</t>
        </is>
      </c>
      <c r="G1129" t="inlineStr">
        <is>
          <t>S1</t>
        </is>
      </c>
      <c r="H1129" t="inlineStr">
        <is>
          <t>M1.X1</t>
        </is>
      </c>
      <c r="I1129" t="inlineStr">
        <is>
          <t>2'</t>
        </is>
      </c>
      <c r="J1129">
        <f>Q05+S1-M1:A2</f>
        <v/>
      </c>
      <c r="K1129" t="inlineStr">
        <is>
          <t>Q05</t>
        </is>
      </c>
      <c r="L1129" t="inlineStr">
        <is>
          <t>S1</t>
        </is>
      </c>
      <c r="M1129" t="inlineStr">
        <is>
          <t>M1</t>
        </is>
      </c>
      <c r="N1129" t="inlineStr">
        <is>
          <t>A2</t>
        </is>
      </c>
    </row>
    <row r="1130">
      <c r="A1130" t="n">
        <v>1129</v>
      </c>
      <c r="B1130" t="inlineStr">
        <is>
          <t>1129</t>
        </is>
      </c>
      <c r="C1130" t="inlineStr">
        <is>
          <t>WH</t>
        </is>
      </c>
      <c r="D1130" t="inlineStr">
        <is>
          <t>WH</t>
        </is>
      </c>
      <c r="E1130">
        <f>Q05+K1.H1-X20:4:2</f>
        <v/>
      </c>
      <c r="F1130" t="inlineStr">
        <is>
          <t>Q05</t>
        </is>
      </c>
      <c r="G1130" t="inlineStr">
        <is>
          <t>K1.H1</t>
        </is>
      </c>
      <c r="H1130" t="inlineStr">
        <is>
          <t>X20</t>
        </is>
      </c>
      <c r="I1130" t="inlineStr">
        <is>
          <t>4:2</t>
        </is>
      </c>
      <c r="J1130">
        <f>Q05+S1-M1.X1:2</f>
        <v/>
      </c>
      <c r="K1130" t="inlineStr">
        <is>
          <t>Q05</t>
        </is>
      </c>
      <c r="L1130" t="inlineStr">
        <is>
          <t>S1</t>
        </is>
      </c>
      <c r="M1130" t="inlineStr">
        <is>
          <t>M1.X1</t>
        </is>
      </c>
      <c r="N1130" t="inlineStr">
        <is>
          <t>2</t>
        </is>
      </c>
    </row>
    <row r="1131">
      <c r="A1131" t="n">
        <v>1130</v>
      </c>
      <c r="B1131" t="inlineStr">
        <is>
          <t>1130</t>
        </is>
      </c>
      <c r="C1131" t="inlineStr">
        <is>
          <t>BN</t>
        </is>
      </c>
      <c r="D1131" t="inlineStr">
        <is>
          <t>BN</t>
        </is>
      </c>
      <c r="E1131">
        <f>Q05+K1.B1-A7:5°</f>
        <v/>
      </c>
      <c r="F1131" t="inlineStr">
        <is>
          <t>Q05</t>
        </is>
      </c>
      <c r="G1131" t="inlineStr">
        <is>
          <t>K1.B1</t>
        </is>
      </c>
      <c r="H1131" t="inlineStr">
        <is>
          <t>A7</t>
        </is>
      </c>
      <c r="I1131" t="inlineStr">
        <is>
          <t>5°</t>
        </is>
      </c>
      <c r="J1131">
        <f>Q05+K1.H1-X20:4:5</f>
        <v/>
      </c>
      <c r="K1131" t="inlineStr">
        <is>
          <t>Q05</t>
        </is>
      </c>
      <c r="L1131" t="inlineStr">
        <is>
          <t>K1.H1</t>
        </is>
      </c>
      <c r="M1131" t="inlineStr">
        <is>
          <t>X20</t>
        </is>
      </c>
      <c r="N1131" t="inlineStr">
        <is>
          <t>4:5</t>
        </is>
      </c>
    </row>
    <row r="1132">
      <c r="A1132" t="n">
        <v>1131</v>
      </c>
      <c r="B1132" t="inlineStr">
        <is>
          <t>1131</t>
        </is>
      </c>
      <c r="C1132" t="inlineStr">
        <is>
          <t>OR</t>
        </is>
      </c>
      <c r="D1132" t="inlineStr">
        <is>
          <t>OR</t>
        </is>
      </c>
      <c r="E1132">
        <f>Q05+S1-M1.X1:3'</f>
        <v/>
      </c>
      <c r="F1132" t="inlineStr">
        <is>
          <t>Q05</t>
        </is>
      </c>
      <c r="G1132" t="inlineStr">
        <is>
          <t>S1</t>
        </is>
      </c>
      <c r="H1132" t="inlineStr">
        <is>
          <t>M1.X1</t>
        </is>
      </c>
      <c r="I1132" t="inlineStr">
        <is>
          <t>3'</t>
        </is>
      </c>
      <c r="J1132">
        <f>Q05+S1-M1:B1</f>
        <v/>
      </c>
      <c r="K1132" t="inlineStr">
        <is>
          <t>Q05</t>
        </is>
      </c>
      <c r="L1132" t="inlineStr">
        <is>
          <t>S1</t>
        </is>
      </c>
      <c r="M1132" t="inlineStr">
        <is>
          <t>M1</t>
        </is>
      </c>
      <c r="N1132" t="inlineStr">
        <is>
          <t>B1</t>
        </is>
      </c>
    </row>
    <row r="1133">
      <c r="A1133" t="n">
        <v>1132</v>
      </c>
      <c r="B1133" t="inlineStr">
        <is>
          <t>1132</t>
        </is>
      </c>
      <c r="C1133" t="inlineStr">
        <is>
          <t>BL</t>
        </is>
      </c>
      <c r="D1133" t="inlineStr">
        <is>
          <t>BL</t>
        </is>
      </c>
      <c r="E1133">
        <f>Q05+K1.H1-X20:5:3</f>
        <v/>
      </c>
      <c r="F1133" t="inlineStr">
        <is>
          <t>Q05</t>
        </is>
      </c>
      <c r="G1133" t="inlineStr">
        <is>
          <t>K1.H1</t>
        </is>
      </c>
      <c r="H1133" t="inlineStr">
        <is>
          <t>X20</t>
        </is>
      </c>
      <c r="I1133" t="inlineStr">
        <is>
          <t>5:3</t>
        </is>
      </c>
      <c r="J1133">
        <f>Q05+S1-M1.X1:3</f>
        <v/>
      </c>
      <c r="K1133" t="inlineStr">
        <is>
          <t>Q05</t>
        </is>
      </c>
      <c r="L1133" t="inlineStr">
        <is>
          <t>S1</t>
        </is>
      </c>
      <c r="M1133" t="inlineStr">
        <is>
          <t>M1.X1</t>
        </is>
      </c>
      <c r="N1133" t="inlineStr">
        <is>
          <t>3</t>
        </is>
      </c>
    </row>
    <row r="1134">
      <c r="A1134" t="n">
        <v>1133</v>
      </c>
      <c r="B1134" t="inlineStr">
        <is>
          <t>1133</t>
        </is>
      </c>
      <c r="C1134" t="inlineStr">
        <is>
          <t>GN</t>
        </is>
      </c>
      <c r="D1134" t="inlineStr">
        <is>
          <t>GN</t>
        </is>
      </c>
      <c r="E1134">
        <f>Q05+K1.B1-A7:2°</f>
        <v/>
      </c>
      <c r="F1134" t="inlineStr">
        <is>
          <t>Q05</t>
        </is>
      </c>
      <c r="G1134" t="inlineStr">
        <is>
          <t>K1.B1</t>
        </is>
      </c>
      <c r="H1134" t="inlineStr">
        <is>
          <t>A7</t>
        </is>
      </c>
      <c r="I1134" t="inlineStr">
        <is>
          <t>2°</t>
        </is>
      </c>
      <c r="J1134">
        <f>Q05+K1.H1-X20:5:4</f>
        <v/>
      </c>
      <c r="K1134" t="inlineStr">
        <is>
          <t>Q05</t>
        </is>
      </c>
      <c r="L1134" t="inlineStr">
        <is>
          <t>K1.H1</t>
        </is>
      </c>
      <c r="M1134" t="inlineStr">
        <is>
          <t>X20</t>
        </is>
      </c>
      <c r="N1134" t="inlineStr">
        <is>
          <t>5:4</t>
        </is>
      </c>
    </row>
    <row r="1135">
      <c r="A1135" t="n">
        <v>1134</v>
      </c>
      <c r="B1135" t="inlineStr">
        <is>
          <t>1134</t>
        </is>
      </c>
      <c r="C1135" t="inlineStr">
        <is>
          <t>BU</t>
        </is>
      </c>
      <c r="D1135" t="inlineStr">
        <is>
          <t>BU</t>
        </is>
      </c>
      <c r="E1135">
        <f>Q05+S1-M1.X1:4'</f>
        <v/>
      </c>
      <c r="F1135" t="inlineStr">
        <is>
          <t>Q05</t>
        </is>
      </c>
      <c r="G1135" t="inlineStr">
        <is>
          <t>S1</t>
        </is>
      </c>
      <c r="H1135" t="inlineStr">
        <is>
          <t>M1.X1</t>
        </is>
      </c>
      <c r="I1135" t="inlineStr">
        <is>
          <t>4'</t>
        </is>
      </c>
      <c r="J1135">
        <f>Q05+S1-M1:B2</f>
        <v/>
      </c>
      <c r="K1135" t="inlineStr">
        <is>
          <t>Q05</t>
        </is>
      </c>
      <c r="L1135" t="inlineStr">
        <is>
          <t>S1</t>
        </is>
      </c>
      <c r="M1135" t="inlineStr">
        <is>
          <t>M1</t>
        </is>
      </c>
      <c r="N1135" t="inlineStr">
        <is>
          <t>B2</t>
        </is>
      </c>
    </row>
    <row r="1136">
      <c r="A1136" t="n">
        <v>1135</v>
      </c>
      <c r="B1136" t="inlineStr">
        <is>
          <t>1135</t>
        </is>
      </c>
      <c r="C1136" t="inlineStr">
        <is>
          <t>BU</t>
        </is>
      </c>
      <c r="D1136" t="inlineStr">
        <is>
          <t>BU</t>
        </is>
      </c>
      <c r="E1136">
        <f>Q05+K1.H1-X20:6:2</f>
        <v/>
      </c>
      <c r="F1136" t="inlineStr">
        <is>
          <t>Q05</t>
        </is>
      </c>
      <c r="G1136" t="inlineStr">
        <is>
          <t>K1.H1</t>
        </is>
      </c>
      <c r="H1136" t="inlineStr">
        <is>
          <t>X20</t>
        </is>
      </c>
      <c r="I1136" t="inlineStr">
        <is>
          <t>6:2</t>
        </is>
      </c>
      <c r="J1136">
        <f>Q05+S1-M1.X1:4</f>
        <v/>
      </c>
      <c r="K1136" t="inlineStr">
        <is>
          <t>Q05</t>
        </is>
      </c>
      <c r="L1136" t="inlineStr">
        <is>
          <t>S1</t>
        </is>
      </c>
      <c r="M1136" t="inlineStr">
        <is>
          <t>M1.X1</t>
        </is>
      </c>
      <c r="N1136" t="inlineStr">
        <is>
          <t>4</t>
        </is>
      </c>
    </row>
    <row r="1137">
      <c r="A1137" t="n">
        <v>1136</v>
      </c>
      <c r="B1137" t="inlineStr">
        <is>
          <t>1136</t>
        </is>
      </c>
      <c r="C1137" t="inlineStr">
        <is>
          <t>YE</t>
        </is>
      </c>
      <c r="D1137" t="inlineStr">
        <is>
          <t>YE</t>
        </is>
      </c>
      <c r="E1137">
        <f>Q05+K1.B1-A7:6°</f>
        <v/>
      </c>
      <c r="F1137" t="inlineStr">
        <is>
          <t>Q05</t>
        </is>
      </c>
      <c r="G1137" t="inlineStr">
        <is>
          <t>K1.B1</t>
        </is>
      </c>
      <c r="H1137" t="inlineStr">
        <is>
          <t>A7</t>
        </is>
      </c>
      <c r="I1137" t="inlineStr">
        <is>
          <t>6°</t>
        </is>
      </c>
      <c r="J1137">
        <f>Q05+K1.H1-X20:6:5</f>
        <v/>
      </c>
      <c r="K1137" t="inlineStr">
        <is>
          <t>Q05</t>
        </is>
      </c>
      <c r="L1137" t="inlineStr">
        <is>
          <t>K1.H1</t>
        </is>
      </c>
      <c r="M1137" t="inlineStr">
        <is>
          <t>X20</t>
        </is>
      </c>
      <c r="N1137" t="inlineStr">
        <is>
          <t>6:5</t>
        </is>
      </c>
    </row>
    <row r="1138">
      <c r="A1138" t="n">
        <v>1137</v>
      </c>
      <c r="B1138" t="inlineStr">
        <is>
          <t>1137</t>
        </is>
      </c>
      <c r="C1138" t="inlineStr">
        <is>
          <t>SH</t>
        </is>
      </c>
      <c r="D1138" t="inlineStr">
        <is>
          <t>SH</t>
        </is>
      </c>
      <c r="E1138">
        <f>Q05+K1-W105:SH</f>
        <v/>
      </c>
      <c r="F1138" t="inlineStr">
        <is>
          <t>Q05</t>
        </is>
      </c>
      <c r="G1138" t="inlineStr">
        <is>
          <t>K1</t>
        </is>
      </c>
      <c r="H1138" t="inlineStr">
        <is>
          <t>W105</t>
        </is>
      </c>
      <c r="I1138" t="inlineStr">
        <is>
          <t>SH</t>
        </is>
      </c>
      <c r="J1138">
        <f>A02+K1.B1-W9:SE</f>
        <v/>
      </c>
      <c r="K1138" t="inlineStr">
        <is>
          <t>A02</t>
        </is>
      </c>
      <c r="L1138" t="inlineStr">
        <is>
          <t>K1.B1</t>
        </is>
      </c>
      <c r="M1138" t="inlineStr">
        <is>
          <t>W9</t>
        </is>
      </c>
      <c r="N1138" t="inlineStr">
        <is>
          <t>SE</t>
        </is>
      </c>
    </row>
    <row r="1139">
      <c r="A1139" t="n">
        <v>1138</v>
      </c>
      <c r="B1139" t="inlineStr">
        <is>
          <t>1138</t>
        </is>
      </c>
      <c r="C1139" t="inlineStr">
        <is>
          <t>BU</t>
        </is>
      </c>
      <c r="D1139" t="inlineStr">
        <is>
          <t>BU</t>
        </is>
      </c>
      <c r="E1139">
        <f>Q05+S1-M1.2:3</f>
        <v/>
      </c>
      <c r="F1139" t="inlineStr">
        <is>
          <t>Q05</t>
        </is>
      </c>
      <c r="G1139" t="inlineStr">
        <is>
          <t>S1</t>
        </is>
      </c>
      <c r="H1139" t="inlineStr">
        <is>
          <t>M1.2</t>
        </is>
      </c>
      <c r="I1139" t="inlineStr">
        <is>
          <t>3</t>
        </is>
      </c>
      <c r="J1139">
        <f>Q05+S1-B1:3</f>
        <v/>
      </c>
      <c r="K1139" t="inlineStr">
        <is>
          <t>Q05</t>
        </is>
      </c>
      <c r="L1139" t="inlineStr">
        <is>
          <t>S1</t>
        </is>
      </c>
      <c r="M1139" t="inlineStr">
        <is>
          <t>B1</t>
        </is>
      </c>
      <c r="N1139" t="inlineStr">
        <is>
          <t>3</t>
        </is>
      </c>
    </row>
    <row r="1140">
      <c r="A1140" t="n">
        <v>1139</v>
      </c>
      <c r="B1140" t="inlineStr">
        <is>
          <t>1139</t>
        </is>
      </c>
      <c r="C1140" t="inlineStr">
        <is>
          <t>BU</t>
        </is>
      </c>
      <c r="D1140" t="inlineStr">
        <is>
          <t>BU</t>
        </is>
      </c>
      <c r="E1140">
        <f>Q05+K1.H1-X20:7:3</f>
        <v/>
      </c>
      <c r="F1140" t="inlineStr">
        <is>
          <t>Q05</t>
        </is>
      </c>
      <c r="G1140" t="inlineStr">
        <is>
          <t>K1.H1</t>
        </is>
      </c>
      <c r="H1140" t="inlineStr">
        <is>
          <t>X20</t>
        </is>
      </c>
      <c r="I1140" t="inlineStr">
        <is>
          <t>7:3</t>
        </is>
      </c>
      <c r="J1140">
        <f>Q05+S1-M1.2:3</f>
        <v/>
      </c>
      <c r="K1140" t="inlineStr">
        <is>
          <t>Q05</t>
        </is>
      </c>
      <c r="L1140" t="inlineStr">
        <is>
          <t>S1</t>
        </is>
      </c>
      <c r="M1140" t="inlineStr">
        <is>
          <t>M1.2</t>
        </is>
      </c>
      <c r="N1140" t="inlineStr">
        <is>
          <t>3</t>
        </is>
      </c>
    </row>
    <row r="1141">
      <c r="A1141" t="n">
        <v>1140</v>
      </c>
      <c r="B1141" t="inlineStr">
        <is>
          <t>1140</t>
        </is>
      </c>
      <c r="C1141" t="inlineStr">
        <is>
          <t>GN</t>
        </is>
      </c>
      <c r="D1141" t="inlineStr">
        <is>
          <t>GN</t>
        </is>
      </c>
      <c r="E1141">
        <f>Q05+K1.H1-X20:7:4</f>
        <v/>
      </c>
      <c r="F1141" t="inlineStr">
        <is>
          <t>Q05</t>
        </is>
      </c>
      <c r="G1141" t="inlineStr">
        <is>
          <t>K1.H1</t>
        </is>
      </c>
      <c r="H1141" t="inlineStr">
        <is>
          <t>X20</t>
        </is>
      </c>
      <c r="I1141" t="inlineStr">
        <is>
          <t>7:4</t>
        </is>
      </c>
      <c r="J1141">
        <f>Q05+K1.B1-A7:5</f>
        <v/>
      </c>
      <c r="K1141" t="inlineStr">
        <is>
          <t>Q05</t>
        </is>
      </c>
      <c r="L1141" t="inlineStr">
        <is>
          <t>K1.B1</t>
        </is>
      </c>
      <c r="M1141" t="inlineStr">
        <is>
          <t>A7</t>
        </is>
      </c>
      <c r="N1141" t="inlineStr">
        <is>
          <t>5</t>
        </is>
      </c>
    </row>
    <row r="1142">
      <c r="A1142" t="n">
        <v>1141</v>
      </c>
      <c r="B1142" t="inlineStr">
        <is>
          <t>1141</t>
        </is>
      </c>
      <c r="C1142" t="inlineStr">
        <is>
          <t>YE</t>
        </is>
      </c>
      <c r="D1142" t="inlineStr">
        <is>
          <t>YE</t>
        </is>
      </c>
      <c r="E1142">
        <f>Q05+K1.B1-A7:1</f>
        <v/>
      </c>
      <c r="F1142" t="inlineStr">
        <is>
          <t>Q05</t>
        </is>
      </c>
      <c r="G1142" t="inlineStr">
        <is>
          <t>K1.B1</t>
        </is>
      </c>
      <c r="H1142" t="inlineStr">
        <is>
          <t>A7</t>
        </is>
      </c>
      <c r="I1142" t="inlineStr">
        <is>
          <t>1</t>
        </is>
      </c>
      <c r="J1142">
        <f>Q05+K1.H1-X20:8:5</f>
        <v/>
      </c>
      <c r="K1142" t="inlineStr">
        <is>
          <t>Q05</t>
        </is>
      </c>
      <c r="L1142" t="inlineStr">
        <is>
          <t>K1.H1</t>
        </is>
      </c>
      <c r="M1142" t="inlineStr">
        <is>
          <t>X20</t>
        </is>
      </c>
      <c r="N1142" t="inlineStr">
        <is>
          <t>8:5</t>
        </is>
      </c>
    </row>
    <row r="1143">
      <c r="A1143" t="n">
        <v>1142</v>
      </c>
      <c r="B1143" t="inlineStr">
        <is>
          <t>1142</t>
        </is>
      </c>
      <c r="C1143" t="inlineStr">
        <is>
          <t>BK</t>
        </is>
      </c>
      <c r="D1143" t="inlineStr">
        <is>
          <t>BK</t>
        </is>
      </c>
      <c r="E1143">
        <f>Q05+S1-M1.2:4</f>
        <v/>
      </c>
      <c r="F1143" t="inlineStr">
        <is>
          <t>Q05</t>
        </is>
      </c>
      <c r="G1143" t="inlineStr">
        <is>
          <t>S1</t>
        </is>
      </c>
      <c r="H1143" t="inlineStr">
        <is>
          <t>M1.2</t>
        </is>
      </c>
      <c r="I1143" t="inlineStr">
        <is>
          <t>4</t>
        </is>
      </c>
      <c r="J1143">
        <f>Q05+S1-B1:4</f>
        <v/>
      </c>
      <c r="K1143" t="inlineStr">
        <is>
          <t>Q05</t>
        </is>
      </c>
      <c r="L1143" t="inlineStr">
        <is>
          <t>S1</t>
        </is>
      </c>
      <c r="M1143" t="inlineStr">
        <is>
          <t>B1</t>
        </is>
      </c>
      <c r="N1143" t="inlineStr">
        <is>
          <t>4</t>
        </is>
      </c>
    </row>
    <row r="1144">
      <c r="A1144" t="n">
        <v>1143</v>
      </c>
      <c r="B1144" t="inlineStr">
        <is>
          <t>1143</t>
        </is>
      </c>
      <c r="C1144" t="inlineStr">
        <is>
          <t>BK</t>
        </is>
      </c>
      <c r="D1144" t="inlineStr">
        <is>
          <t>BK</t>
        </is>
      </c>
      <c r="E1144">
        <f>Q05+K1.H1-X20:8:2</f>
        <v/>
      </c>
      <c r="F1144" t="inlineStr">
        <is>
          <t>Q05</t>
        </is>
      </c>
      <c r="G1144" t="inlineStr">
        <is>
          <t>K1.H1</t>
        </is>
      </c>
      <c r="H1144" t="inlineStr">
        <is>
          <t>X20</t>
        </is>
      </c>
      <c r="I1144" t="inlineStr">
        <is>
          <t>8:2</t>
        </is>
      </c>
      <c r="J1144">
        <f>Q05+S1-M1.2:4</f>
        <v/>
      </c>
      <c r="K1144" t="inlineStr">
        <is>
          <t>Q05</t>
        </is>
      </c>
      <c r="L1144" t="inlineStr">
        <is>
          <t>S1</t>
        </is>
      </c>
      <c r="M1144" t="inlineStr">
        <is>
          <t>M1.2</t>
        </is>
      </c>
      <c r="N1144" t="inlineStr">
        <is>
          <t>4</t>
        </is>
      </c>
    </row>
    <row r="1145">
      <c r="A1145" t="n">
        <v>1144</v>
      </c>
      <c r="B1145" t="inlineStr">
        <is>
          <t>1144</t>
        </is>
      </c>
      <c r="C1145" t="inlineStr">
        <is>
          <t>GR</t>
        </is>
      </c>
      <c r="D1145" t="inlineStr">
        <is>
          <t>GR</t>
        </is>
      </c>
      <c r="E1145">
        <f>Q05+S1-M1.2:5</f>
        <v/>
      </c>
      <c r="F1145" t="inlineStr">
        <is>
          <t>Q05</t>
        </is>
      </c>
      <c r="G1145" t="inlineStr">
        <is>
          <t>S1</t>
        </is>
      </c>
      <c r="H1145" t="inlineStr">
        <is>
          <t>M1.2</t>
        </is>
      </c>
      <c r="I1145" t="inlineStr">
        <is>
          <t>5</t>
        </is>
      </c>
      <c r="J1145">
        <f>Q05+S1-B1:5</f>
        <v/>
      </c>
      <c r="K1145" t="inlineStr">
        <is>
          <t>Q05</t>
        </is>
      </c>
      <c r="L1145" t="inlineStr">
        <is>
          <t>S1</t>
        </is>
      </c>
      <c r="M1145" t="inlineStr">
        <is>
          <t>B1</t>
        </is>
      </c>
      <c r="N1145" t="inlineStr">
        <is>
          <t>5</t>
        </is>
      </c>
    </row>
    <row r="1146">
      <c r="A1146" t="n">
        <v>1145</v>
      </c>
      <c r="B1146" t="inlineStr">
        <is>
          <t>1145</t>
        </is>
      </c>
      <c r="C1146" t="inlineStr">
        <is>
          <t>GR</t>
        </is>
      </c>
      <c r="D1146" t="inlineStr">
        <is>
          <t>GR</t>
        </is>
      </c>
      <c r="E1146">
        <f>Q05+K1.H1-X20:9:3</f>
        <v/>
      </c>
      <c r="F1146" t="inlineStr">
        <is>
          <t>Q05</t>
        </is>
      </c>
      <c r="G1146" t="inlineStr">
        <is>
          <t>K1.H1</t>
        </is>
      </c>
      <c r="H1146" t="inlineStr">
        <is>
          <t>X20</t>
        </is>
      </c>
      <c r="I1146" t="inlineStr">
        <is>
          <t>9:3</t>
        </is>
      </c>
      <c r="J1146">
        <f>Q05+S1-M1.2:5</f>
        <v/>
      </c>
      <c r="K1146" t="inlineStr">
        <is>
          <t>Q05</t>
        </is>
      </c>
      <c r="L1146" t="inlineStr">
        <is>
          <t>S1</t>
        </is>
      </c>
      <c r="M1146" t="inlineStr">
        <is>
          <t>M1.2</t>
        </is>
      </c>
      <c r="N1146" t="inlineStr">
        <is>
          <t>5</t>
        </is>
      </c>
    </row>
    <row r="1147">
      <c r="A1147" t="n">
        <v>1146</v>
      </c>
      <c r="B1147" t="inlineStr">
        <is>
          <t>1146</t>
        </is>
      </c>
      <c r="C1147" t="inlineStr">
        <is>
          <t>GY</t>
        </is>
      </c>
      <c r="D1147" t="inlineStr">
        <is>
          <t>GY</t>
        </is>
      </c>
      <c r="E1147">
        <f>Q05+K1.B1-A7:2</f>
        <v/>
      </c>
      <c r="F1147" t="inlineStr">
        <is>
          <t>Q05</t>
        </is>
      </c>
      <c r="G1147" t="inlineStr">
        <is>
          <t>K1.B1</t>
        </is>
      </c>
      <c r="H1147" t="inlineStr">
        <is>
          <t>A7</t>
        </is>
      </c>
      <c r="I1147" t="inlineStr">
        <is>
          <t>2</t>
        </is>
      </c>
      <c r="J1147">
        <f>Q05+K1.H1-X20:9:4</f>
        <v/>
      </c>
      <c r="K1147" t="inlineStr">
        <is>
          <t>Q05</t>
        </is>
      </c>
      <c r="L1147" t="inlineStr">
        <is>
          <t>K1.H1</t>
        </is>
      </c>
      <c r="M1147" t="inlineStr">
        <is>
          <t>X20</t>
        </is>
      </c>
      <c r="N1147" t="inlineStr">
        <is>
          <t>9:4</t>
        </is>
      </c>
    </row>
    <row r="1148">
      <c r="A1148" t="n">
        <v>1147</v>
      </c>
      <c r="B1148" t="inlineStr">
        <is>
          <t>1147</t>
        </is>
      </c>
      <c r="C1148" t="inlineStr">
        <is>
          <t>Schirm</t>
        </is>
      </c>
      <c r="D1148" t="inlineStr">
        <is>
          <t>Schirm</t>
        </is>
      </c>
      <c r="E1148">
        <f>Q05+K1-W407.1</f>
        <v/>
      </c>
      <c r="F1148" t="inlineStr">
        <is>
          <t>Q05</t>
        </is>
      </c>
      <c r="G1148" t="inlineStr">
        <is>
          <t>K1</t>
        </is>
      </c>
      <c r="H1148" t="inlineStr">
        <is>
          <t>W407.1</t>
        </is>
      </c>
      <c r="I1148" t="inlineStr"/>
      <c r="J1148">
        <f>A02+K1.B1-W9:SE</f>
        <v/>
      </c>
      <c r="K1148" t="inlineStr">
        <is>
          <t>A02</t>
        </is>
      </c>
      <c r="L1148" t="inlineStr">
        <is>
          <t>K1.B1</t>
        </is>
      </c>
      <c r="M1148" t="inlineStr">
        <is>
          <t>W9</t>
        </is>
      </c>
      <c r="N1148" t="inlineStr">
        <is>
          <t>SE</t>
        </is>
      </c>
    </row>
    <row r="1149">
      <c r="A1149" t="n">
        <v>1148</v>
      </c>
      <c r="B1149" t="inlineStr">
        <is>
          <t>1148</t>
        </is>
      </c>
      <c r="C1149" t="inlineStr">
        <is>
          <t>BN</t>
        </is>
      </c>
      <c r="D1149" t="inlineStr">
        <is>
          <t>BN</t>
        </is>
      </c>
      <c r="E1149">
        <f>Q05+K1.H1-X20:10:2</f>
        <v/>
      </c>
      <c r="F1149" t="inlineStr">
        <is>
          <t>Q05</t>
        </is>
      </c>
      <c r="G1149" t="inlineStr">
        <is>
          <t>K1.H1</t>
        </is>
      </c>
      <c r="H1149" t="inlineStr">
        <is>
          <t>X20</t>
        </is>
      </c>
      <c r="I1149" t="inlineStr">
        <is>
          <t>10:2</t>
        </is>
      </c>
      <c r="J1149">
        <f>Q05+S1-B2:1</f>
        <v/>
      </c>
      <c r="K1149" t="inlineStr">
        <is>
          <t>Q05</t>
        </is>
      </c>
      <c r="L1149" t="inlineStr">
        <is>
          <t>S1</t>
        </is>
      </c>
      <c r="M1149" t="inlineStr">
        <is>
          <t>B2</t>
        </is>
      </c>
      <c r="N1149" t="inlineStr">
        <is>
          <t>1</t>
        </is>
      </c>
    </row>
    <row r="1150">
      <c r="A1150" t="n">
        <v>1149</v>
      </c>
      <c r="B1150" t="inlineStr">
        <is>
          <t>1149</t>
        </is>
      </c>
      <c r="C1150" t="inlineStr">
        <is>
          <t>BU</t>
        </is>
      </c>
      <c r="D1150" t="inlineStr">
        <is>
          <t>BU</t>
        </is>
      </c>
      <c r="E1150">
        <f>Q05+K1.B1-W5(-P1):X1:5</f>
        <v/>
      </c>
      <c r="F1150" t="inlineStr">
        <is>
          <t>Q05</t>
        </is>
      </c>
      <c r="G1150" t="inlineStr">
        <is>
          <t>K1.B1</t>
        </is>
      </c>
      <c r="H1150" t="inlineStr">
        <is>
          <t>W5(-P1)</t>
        </is>
      </c>
      <c r="I1150" t="inlineStr">
        <is>
          <t>X1:5</t>
        </is>
      </c>
      <c r="J1150">
        <f>Q05+K1.H1-X20:10:5</f>
        <v/>
      </c>
      <c r="K1150" t="inlineStr">
        <is>
          <t>Q05</t>
        </is>
      </c>
      <c r="L1150" t="inlineStr">
        <is>
          <t>K1.H1</t>
        </is>
      </c>
      <c r="M1150" t="inlineStr">
        <is>
          <t>X20</t>
        </is>
      </c>
      <c r="N1150" t="inlineStr">
        <is>
          <t>10:5</t>
        </is>
      </c>
    </row>
    <row r="1151">
      <c r="A1151" t="n">
        <v>1150</v>
      </c>
      <c r="B1151" t="inlineStr">
        <is>
          <t>1150</t>
        </is>
      </c>
      <c r="C1151" t="inlineStr">
        <is>
          <t>BK</t>
        </is>
      </c>
      <c r="D1151" t="inlineStr">
        <is>
          <t>BK</t>
        </is>
      </c>
      <c r="E1151">
        <f>Q05+K1.H1-X20:11:3</f>
        <v/>
      </c>
      <c r="F1151" t="inlineStr">
        <is>
          <t>Q05</t>
        </is>
      </c>
      <c r="G1151" t="inlineStr">
        <is>
          <t>K1.H1</t>
        </is>
      </c>
      <c r="H1151" t="inlineStr">
        <is>
          <t>X20</t>
        </is>
      </c>
      <c r="I1151" t="inlineStr">
        <is>
          <t>11:3</t>
        </is>
      </c>
      <c r="J1151">
        <f>Q05+S1-B2:4</f>
        <v/>
      </c>
      <c r="K1151" t="inlineStr">
        <is>
          <t>Q05</t>
        </is>
      </c>
      <c r="L1151" t="inlineStr">
        <is>
          <t>S1</t>
        </is>
      </c>
      <c r="M1151" t="inlineStr">
        <is>
          <t>B2</t>
        </is>
      </c>
      <c r="N1151" t="inlineStr">
        <is>
          <t>4</t>
        </is>
      </c>
    </row>
    <row r="1152">
      <c r="A1152" t="n">
        <v>1151</v>
      </c>
      <c r="B1152" t="inlineStr">
        <is>
          <t>1151</t>
        </is>
      </c>
      <c r="C1152" t="inlineStr">
        <is>
          <t>BU</t>
        </is>
      </c>
      <c r="D1152" t="inlineStr">
        <is>
          <t>BU</t>
        </is>
      </c>
      <c r="E1152">
        <f>Q05+K1.B1-A7:4</f>
        <v/>
      </c>
      <c r="F1152" t="inlineStr">
        <is>
          <t>Q05</t>
        </is>
      </c>
      <c r="G1152" t="inlineStr">
        <is>
          <t>K1.B1</t>
        </is>
      </c>
      <c r="H1152" t="inlineStr">
        <is>
          <t>A7</t>
        </is>
      </c>
      <c r="I1152" t="inlineStr">
        <is>
          <t>4</t>
        </is>
      </c>
      <c r="J1152">
        <f>Q05+K1.H1-X20:11:4</f>
        <v/>
      </c>
      <c r="K1152" t="inlineStr">
        <is>
          <t>Q05</t>
        </is>
      </c>
      <c r="L1152" t="inlineStr">
        <is>
          <t>K1.H1</t>
        </is>
      </c>
      <c r="M1152" t="inlineStr">
        <is>
          <t>X20</t>
        </is>
      </c>
      <c r="N1152" t="inlineStr">
        <is>
          <t>11:4</t>
        </is>
      </c>
    </row>
    <row r="1153">
      <c r="A1153" t="n">
        <v>1152</v>
      </c>
      <c r="B1153" t="inlineStr">
        <is>
          <t>1152</t>
        </is>
      </c>
      <c r="C1153" t="inlineStr">
        <is>
          <t>BU</t>
        </is>
      </c>
      <c r="D1153" t="inlineStr">
        <is>
          <t>BU</t>
        </is>
      </c>
      <c r="E1153">
        <f>Q05+K1.H1-X20:12:2</f>
        <v/>
      </c>
      <c r="F1153" t="inlineStr">
        <is>
          <t>Q05</t>
        </is>
      </c>
      <c r="G1153" t="inlineStr">
        <is>
          <t>K1.H1</t>
        </is>
      </c>
      <c r="H1153" t="inlineStr">
        <is>
          <t>X20</t>
        </is>
      </c>
      <c r="I1153" t="inlineStr">
        <is>
          <t>12:2</t>
        </is>
      </c>
      <c r="J1153">
        <f>Q05+S1-B2:3</f>
        <v/>
      </c>
      <c r="K1153" t="inlineStr">
        <is>
          <t>Q05</t>
        </is>
      </c>
      <c r="L1153" t="inlineStr">
        <is>
          <t>S1</t>
        </is>
      </c>
      <c r="M1153" t="inlineStr">
        <is>
          <t>B2</t>
        </is>
      </c>
      <c r="N1153" t="inlineStr">
        <is>
          <t>3</t>
        </is>
      </c>
    </row>
    <row r="1154">
      <c r="A1154" t="n">
        <v>1153</v>
      </c>
      <c r="B1154" t="inlineStr">
        <is>
          <t>1153</t>
        </is>
      </c>
      <c r="C1154" t="inlineStr">
        <is>
          <t>BU</t>
        </is>
      </c>
      <c r="D1154" t="inlineStr">
        <is>
          <t>BU</t>
        </is>
      </c>
      <c r="E1154">
        <f>Q05+K1.B1-W5(-P2):X1:6</f>
        <v/>
      </c>
      <c r="F1154" t="inlineStr">
        <is>
          <t>Q05</t>
        </is>
      </c>
      <c r="G1154" t="inlineStr">
        <is>
          <t>K1.B1</t>
        </is>
      </c>
      <c r="H1154" t="inlineStr">
        <is>
          <t>W5(-P2)</t>
        </is>
      </c>
      <c r="I1154" t="inlineStr">
        <is>
          <t>X1:6</t>
        </is>
      </c>
      <c r="J1154">
        <f>Q05+K1.H1-X20:12:5</f>
        <v/>
      </c>
      <c r="K1154" t="inlineStr">
        <is>
          <t>Q05</t>
        </is>
      </c>
      <c r="L1154" t="inlineStr">
        <is>
          <t>K1.H1</t>
        </is>
      </c>
      <c r="M1154" t="inlineStr">
        <is>
          <t>X20</t>
        </is>
      </c>
      <c r="N1154" t="inlineStr">
        <is>
          <t>12:5</t>
        </is>
      </c>
    </row>
    <row r="1155">
      <c r="A1155" t="n">
        <v>1154</v>
      </c>
      <c r="B1155" t="inlineStr">
        <is>
          <t>1154</t>
        </is>
      </c>
      <c r="C1155" t="inlineStr">
        <is>
          <t>BU</t>
        </is>
      </c>
      <c r="D1155" t="inlineStr">
        <is>
          <t>BU</t>
        </is>
      </c>
      <c r="E1155">
        <f>Q05+K1.B1-W5(-P1):X1:6</f>
        <v/>
      </c>
      <c r="F1155" t="inlineStr">
        <is>
          <t>Q05</t>
        </is>
      </c>
      <c r="G1155" t="inlineStr">
        <is>
          <t>K1.B1</t>
        </is>
      </c>
      <c r="H1155" t="inlineStr">
        <is>
          <t>W5(-P1)</t>
        </is>
      </c>
      <c r="I1155" t="inlineStr">
        <is>
          <t>X1:6</t>
        </is>
      </c>
      <c r="J1155">
        <f>Q05+K1.B1-K20:12</f>
        <v/>
      </c>
      <c r="K1155" t="inlineStr">
        <is>
          <t>Q05</t>
        </is>
      </c>
      <c r="L1155" t="inlineStr">
        <is>
          <t>K1.B1</t>
        </is>
      </c>
      <c r="M1155" t="inlineStr">
        <is>
          <t>K20</t>
        </is>
      </c>
      <c r="N1155" t="inlineStr">
        <is>
          <t>12</t>
        </is>
      </c>
    </row>
    <row r="1156">
      <c r="A1156" t="n">
        <v>1155</v>
      </c>
      <c r="B1156" t="inlineStr">
        <is>
          <t>1155</t>
        </is>
      </c>
      <c r="C1156" t="inlineStr">
        <is>
          <t>BU</t>
        </is>
      </c>
      <c r="D1156" t="inlineStr">
        <is>
          <t>BU</t>
        </is>
      </c>
      <c r="E1156">
        <f>Q05+K1.H1-X20:14:5</f>
        <v/>
      </c>
      <c r="F1156" t="inlineStr">
        <is>
          <t>Q05</t>
        </is>
      </c>
      <c r="G1156" t="inlineStr">
        <is>
          <t>K1.H1</t>
        </is>
      </c>
      <c r="H1156" t="inlineStr">
        <is>
          <t>X20</t>
        </is>
      </c>
      <c r="I1156" t="inlineStr">
        <is>
          <t>14:5</t>
        </is>
      </c>
      <c r="J1156">
        <f>Q05+K1.B1-W5(-P2):X1:7</f>
        <v/>
      </c>
      <c r="K1156" t="inlineStr">
        <is>
          <t>Q05</t>
        </is>
      </c>
      <c r="L1156" t="inlineStr">
        <is>
          <t>K1.B1</t>
        </is>
      </c>
      <c r="M1156" t="inlineStr">
        <is>
          <t>W5(-P2)</t>
        </is>
      </c>
      <c r="N1156" t="inlineStr">
        <is>
          <t>X1:7</t>
        </is>
      </c>
    </row>
    <row r="1157">
      <c r="A1157" t="n">
        <v>1156</v>
      </c>
      <c r="B1157" t="inlineStr">
        <is>
          <t>1156</t>
        </is>
      </c>
      <c r="C1157" t="inlineStr">
        <is>
          <t>BK.</t>
        </is>
      </c>
      <c r="D1157" t="inlineStr">
        <is>
          <t>BK.</t>
        </is>
      </c>
      <c r="E1157">
        <f>Q05+S1-Y1:2</f>
        <v/>
      </c>
      <c r="F1157" t="inlineStr">
        <is>
          <t>Q05</t>
        </is>
      </c>
      <c r="G1157" t="inlineStr">
        <is>
          <t>S1</t>
        </is>
      </c>
      <c r="H1157" t="inlineStr">
        <is>
          <t>Y1</t>
        </is>
      </c>
      <c r="I1157" t="inlineStr">
        <is>
          <t>2</t>
        </is>
      </c>
      <c r="J1157">
        <f>Q05+K1.H1-X20:14:2</f>
        <v/>
      </c>
      <c r="K1157" t="inlineStr">
        <is>
          <t>Q05</t>
        </is>
      </c>
      <c r="L1157" t="inlineStr">
        <is>
          <t>K1.H1</t>
        </is>
      </c>
      <c r="M1157" t="inlineStr">
        <is>
          <t>X20</t>
        </is>
      </c>
      <c r="N1157" t="inlineStr">
        <is>
          <t>14:2</t>
        </is>
      </c>
    </row>
    <row r="1158">
      <c r="A1158" t="n">
        <v>1157</v>
      </c>
      <c r="B1158" t="inlineStr">
        <is>
          <t>1157</t>
        </is>
      </c>
      <c r="C1158" t="inlineStr">
        <is>
          <t>BK</t>
        </is>
      </c>
      <c r="D1158" t="inlineStr">
        <is>
          <t>BK</t>
        </is>
      </c>
      <c r="E1158">
        <f>Q05+K1.H1-X20:13:3</f>
        <v/>
      </c>
      <c r="F1158" t="inlineStr">
        <is>
          <t>Q05</t>
        </is>
      </c>
      <c r="G1158" t="inlineStr">
        <is>
          <t>K1.H1</t>
        </is>
      </c>
      <c r="H1158" t="inlineStr">
        <is>
          <t>X20</t>
        </is>
      </c>
      <c r="I1158" t="inlineStr">
        <is>
          <t>13:3</t>
        </is>
      </c>
      <c r="J1158">
        <f>Q05+S1-Y1:1</f>
        <v/>
      </c>
      <c r="K1158" t="inlineStr">
        <is>
          <t>Q05</t>
        </is>
      </c>
      <c r="L1158" t="inlineStr">
        <is>
          <t>S1</t>
        </is>
      </c>
      <c r="M1158" t="inlineStr">
        <is>
          <t>Y1</t>
        </is>
      </c>
      <c r="N1158" t="inlineStr">
        <is>
          <t>1</t>
        </is>
      </c>
    </row>
    <row r="1159">
      <c r="A1159" t="n">
        <v>1158</v>
      </c>
      <c r="B1159" t="inlineStr">
        <is>
          <t>1158</t>
        </is>
      </c>
      <c r="C1159" t="inlineStr">
        <is>
          <t>BU</t>
        </is>
      </c>
      <c r="D1159" t="inlineStr">
        <is>
          <t>BU</t>
        </is>
      </c>
      <c r="E1159">
        <f>Q05+K1.B1-K21:11</f>
        <v/>
      </c>
      <c r="F1159" t="inlineStr">
        <is>
          <t>Q05</t>
        </is>
      </c>
      <c r="G1159" t="inlineStr">
        <is>
          <t>K1.B1</t>
        </is>
      </c>
      <c r="H1159" t="inlineStr">
        <is>
          <t>K21</t>
        </is>
      </c>
      <c r="I1159" t="inlineStr">
        <is>
          <t>11</t>
        </is>
      </c>
      <c r="J1159">
        <f>Q05+K1.H1-X20:13:4</f>
        <v/>
      </c>
      <c r="K1159" t="inlineStr">
        <is>
          <t>Q05</t>
        </is>
      </c>
      <c r="L1159" t="inlineStr">
        <is>
          <t>K1.H1</t>
        </is>
      </c>
      <c r="M1159" t="inlineStr">
        <is>
          <t>X20</t>
        </is>
      </c>
      <c r="N1159" t="inlineStr">
        <is>
          <t>13:4</t>
        </is>
      </c>
    </row>
    <row r="1160">
      <c r="A1160" t="n">
        <v>1159</v>
      </c>
      <c r="B1160" t="inlineStr">
        <is>
          <t>1159</t>
        </is>
      </c>
      <c r="C1160" t="inlineStr">
        <is>
          <t>BU</t>
        </is>
      </c>
      <c r="D1160" t="inlineStr">
        <is>
          <t>BU</t>
        </is>
      </c>
      <c r="E1160">
        <f>Q05+K1.B1-K20:11</f>
        <v/>
      </c>
      <c r="F1160" t="inlineStr">
        <is>
          <t>Q05</t>
        </is>
      </c>
      <c r="G1160" t="inlineStr">
        <is>
          <t>K1.B1</t>
        </is>
      </c>
      <c r="H1160" t="inlineStr">
        <is>
          <t>K20</t>
        </is>
      </c>
      <c r="I1160" t="inlineStr">
        <is>
          <t>11</t>
        </is>
      </c>
      <c r="J1160">
        <f>Q05+K1.B1-K21:14</f>
        <v/>
      </c>
      <c r="K1160" t="inlineStr">
        <is>
          <t>Q05</t>
        </is>
      </c>
      <c r="L1160" t="inlineStr">
        <is>
          <t>K1.B1</t>
        </is>
      </c>
      <c r="M1160" t="inlineStr">
        <is>
          <t>K21</t>
        </is>
      </c>
      <c r="N1160" t="inlineStr">
        <is>
          <t>14</t>
        </is>
      </c>
    </row>
    <row r="1161">
      <c r="A1161" t="n">
        <v>1160</v>
      </c>
      <c r="B1161" t="inlineStr">
        <is>
          <t>1160</t>
        </is>
      </c>
      <c r="C1161" t="inlineStr">
        <is>
          <t>BU</t>
        </is>
      </c>
      <c r="D1161" t="inlineStr">
        <is>
          <t>BU</t>
        </is>
      </c>
      <c r="E1161">
        <f>Q05+K1.B1-K20:A2</f>
        <v/>
      </c>
      <c r="F1161" t="inlineStr">
        <is>
          <t>Q05</t>
        </is>
      </c>
      <c r="G1161" t="inlineStr">
        <is>
          <t>K1.B1</t>
        </is>
      </c>
      <c r="H1161" t="inlineStr">
        <is>
          <t>K20</t>
        </is>
      </c>
      <c r="I1161" t="inlineStr">
        <is>
          <t>A2</t>
        </is>
      </c>
      <c r="J1161">
        <f>Q05+K1.B1-W5(-P2):X1:8</f>
        <v/>
      </c>
      <c r="K1161" t="inlineStr">
        <is>
          <t>Q05</t>
        </is>
      </c>
      <c r="L1161" t="inlineStr">
        <is>
          <t>K1.B1</t>
        </is>
      </c>
      <c r="M1161" t="inlineStr">
        <is>
          <t>W5(-P2)</t>
        </is>
      </c>
      <c r="N1161" t="inlineStr">
        <is>
          <t>X1:8</t>
        </is>
      </c>
    </row>
    <row r="1162">
      <c r="A1162" t="n">
        <v>1161</v>
      </c>
      <c r="B1162" t="inlineStr">
        <is>
          <t>1161</t>
        </is>
      </c>
      <c r="C1162" t="inlineStr">
        <is>
          <t>BU</t>
        </is>
      </c>
      <c r="D1162" t="inlineStr">
        <is>
          <t>BU</t>
        </is>
      </c>
      <c r="E1162">
        <f>Q05+K1.B1-A1:11</f>
        <v/>
      </c>
      <c r="F1162" t="inlineStr">
        <is>
          <t>Q05</t>
        </is>
      </c>
      <c r="G1162" t="inlineStr">
        <is>
          <t>K1.B1</t>
        </is>
      </c>
      <c r="H1162" t="inlineStr">
        <is>
          <t>A1</t>
        </is>
      </c>
      <c r="I1162" t="inlineStr">
        <is>
          <t>11</t>
        </is>
      </c>
      <c r="J1162">
        <f>Q05+K1.B1-K20:A1</f>
        <v/>
      </c>
      <c r="K1162" t="inlineStr">
        <is>
          <t>Q05</t>
        </is>
      </c>
      <c r="L1162" t="inlineStr">
        <is>
          <t>K1.B1</t>
        </is>
      </c>
      <c r="M1162" t="inlineStr">
        <is>
          <t>K20</t>
        </is>
      </c>
      <c r="N1162" t="inlineStr">
        <is>
          <t>A1</t>
        </is>
      </c>
    </row>
    <row r="1163">
      <c r="A1163" t="n">
        <v>1162</v>
      </c>
      <c r="B1163" t="inlineStr">
        <is>
          <t>1162</t>
        </is>
      </c>
      <c r="C1163" t="inlineStr">
        <is>
          <t>BU</t>
        </is>
      </c>
      <c r="D1163" t="inlineStr">
        <is>
          <t>BU</t>
        </is>
      </c>
      <c r="E1163">
        <f>Q05+K1.B1-K21:A2</f>
        <v/>
      </c>
      <c r="F1163" t="inlineStr">
        <is>
          <t>Q05</t>
        </is>
      </c>
      <c r="G1163" t="inlineStr">
        <is>
          <t>K1.B1</t>
        </is>
      </c>
      <c r="H1163" t="inlineStr">
        <is>
          <t>K21</t>
        </is>
      </c>
      <c r="I1163" t="inlineStr">
        <is>
          <t>A2</t>
        </is>
      </c>
      <c r="J1163">
        <f>Q05+K1.B1-W5(-P2):X2:1</f>
        <v/>
      </c>
      <c r="K1163" t="inlineStr">
        <is>
          <t>Q05</t>
        </is>
      </c>
      <c r="L1163" t="inlineStr">
        <is>
          <t>K1.B1</t>
        </is>
      </c>
      <c r="M1163" t="inlineStr">
        <is>
          <t>W5(-P2)</t>
        </is>
      </c>
      <c r="N1163" t="inlineStr">
        <is>
          <t>X2:1</t>
        </is>
      </c>
    </row>
    <row r="1164">
      <c r="A1164" t="n">
        <v>1163</v>
      </c>
      <c r="B1164" t="inlineStr">
        <is>
          <t>1163</t>
        </is>
      </c>
      <c r="C1164" t="inlineStr">
        <is>
          <t>BU</t>
        </is>
      </c>
      <c r="D1164" t="inlineStr">
        <is>
          <t>BU</t>
        </is>
      </c>
      <c r="E1164">
        <f>Q05+K1.B1-A1:12</f>
        <v/>
      </c>
      <c r="F1164" t="inlineStr">
        <is>
          <t>Q05</t>
        </is>
      </c>
      <c r="G1164" t="inlineStr">
        <is>
          <t>K1.B1</t>
        </is>
      </c>
      <c r="H1164" t="inlineStr">
        <is>
          <t>A1</t>
        </is>
      </c>
      <c r="I1164" t="inlineStr">
        <is>
          <t>12</t>
        </is>
      </c>
      <c r="J1164">
        <f>Q05+K1.B1-K21:A1</f>
        <v/>
      </c>
      <c r="K1164" t="inlineStr">
        <is>
          <t>Q05</t>
        </is>
      </c>
      <c r="L1164" t="inlineStr">
        <is>
          <t>K1.B1</t>
        </is>
      </c>
      <c r="M1164" t="inlineStr">
        <is>
          <t>K21</t>
        </is>
      </c>
      <c r="N1164" t="inlineStr">
        <is>
          <t>A1</t>
        </is>
      </c>
    </row>
    <row r="1165">
      <c r="A1165" t="n">
        <v>1164</v>
      </c>
      <c r="B1165" t="inlineStr">
        <is>
          <t>1164</t>
        </is>
      </c>
      <c r="C1165" t="inlineStr">
        <is>
          <t>BU</t>
        </is>
      </c>
      <c r="D1165" t="inlineStr">
        <is>
          <t>BU</t>
        </is>
      </c>
      <c r="E1165">
        <f>Q05+K1.H1-X20:16:5</f>
        <v/>
      </c>
      <c r="F1165" t="inlineStr">
        <is>
          <t>Q05</t>
        </is>
      </c>
      <c r="G1165" t="inlineStr">
        <is>
          <t>K1.H1</t>
        </is>
      </c>
      <c r="H1165" t="inlineStr">
        <is>
          <t>X20</t>
        </is>
      </c>
      <c r="I1165" t="inlineStr">
        <is>
          <t>16:5</t>
        </is>
      </c>
      <c r="J1165">
        <f>Q05+K1.B1-A1:3</f>
        <v/>
      </c>
      <c r="K1165" t="inlineStr">
        <is>
          <t>Q05</t>
        </is>
      </c>
      <c r="L1165" t="inlineStr">
        <is>
          <t>K1.B1</t>
        </is>
      </c>
      <c r="M1165" t="inlineStr">
        <is>
          <t>A1</t>
        </is>
      </c>
      <c r="N1165" t="inlineStr">
        <is>
          <t>3</t>
        </is>
      </c>
    </row>
    <row r="1166">
      <c r="A1166" t="n">
        <v>1165</v>
      </c>
      <c r="B1166" t="inlineStr">
        <is>
          <t>1165</t>
        </is>
      </c>
      <c r="C1166" t="inlineStr">
        <is>
          <t>GN</t>
        </is>
      </c>
      <c r="D1166" t="inlineStr">
        <is>
          <t>GN</t>
        </is>
      </c>
      <c r="E1166">
        <f>Q05+S1-X10:3:1</f>
        <v/>
      </c>
      <c r="F1166" t="inlineStr">
        <is>
          <t>Q05</t>
        </is>
      </c>
      <c r="G1166" t="inlineStr">
        <is>
          <t>S1</t>
        </is>
      </c>
      <c r="H1166" t="inlineStr">
        <is>
          <t>X10</t>
        </is>
      </c>
      <c r="I1166" t="inlineStr">
        <is>
          <t>3:1</t>
        </is>
      </c>
      <c r="J1166">
        <f>Q05+K1.H1-X20:16:2</f>
        <v/>
      </c>
      <c r="K1166" t="inlineStr">
        <is>
          <t>Q05</t>
        </is>
      </c>
      <c r="L1166" t="inlineStr">
        <is>
          <t>K1.H1</t>
        </is>
      </c>
      <c r="M1166" t="inlineStr">
        <is>
          <t>X20</t>
        </is>
      </c>
      <c r="N1166" t="inlineStr">
        <is>
          <t>16:2</t>
        </is>
      </c>
    </row>
    <row r="1167">
      <c r="A1167" t="n">
        <v>1166</v>
      </c>
      <c r="B1167" t="inlineStr">
        <is>
          <t>1166</t>
        </is>
      </c>
      <c r="C1167" t="inlineStr">
        <is>
          <t>BK</t>
        </is>
      </c>
      <c r="D1167" t="inlineStr">
        <is>
          <t>BK</t>
        </is>
      </c>
      <c r="E1167">
        <f>Q05+S1-S10:BK</f>
        <v/>
      </c>
      <c r="F1167" t="inlineStr">
        <is>
          <t>Q05</t>
        </is>
      </c>
      <c r="G1167" t="inlineStr">
        <is>
          <t>S1</t>
        </is>
      </c>
      <c r="H1167" t="inlineStr">
        <is>
          <t>S10</t>
        </is>
      </c>
      <c r="I1167" t="inlineStr">
        <is>
          <t>BK</t>
        </is>
      </c>
      <c r="J1167">
        <f>Q05+S1-X10:3:2</f>
        <v/>
      </c>
      <c r="K1167" t="inlineStr">
        <is>
          <t>Q05</t>
        </is>
      </c>
      <c r="L1167" t="inlineStr">
        <is>
          <t>S1</t>
        </is>
      </c>
      <c r="M1167" t="inlineStr">
        <is>
          <t>X10</t>
        </is>
      </c>
      <c r="N1167" t="inlineStr">
        <is>
          <t>3:2</t>
        </is>
      </c>
    </row>
    <row r="1168">
      <c r="A1168" t="n">
        <v>1167</v>
      </c>
      <c r="B1168" t="inlineStr">
        <is>
          <t>1167</t>
        </is>
      </c>
      <c r="C1168" t="inlineStr">
        <is>
          <t>BN</t>
        </is>
      </c>
      <c r="D1168" t="inlineStr">
        <is>
          <t>BN</t>
        </is>
      </c>
      <c r="E1168">
        <f>Q05+S1-X10:1:2</f>
        <v/>
      </c>
      <c r="F1168" t="inlineStr">
        <is>
          <t>Q05</t>
        </is>
      </c>
      <c r="G1168" t="inlineStr">
        <is>
          <t>S1</t>
        </is>
      </c>
      <c r="H1168" t="inlineStr">
        <is>
          <t>X10</t>
        </is>
      </c>
      <c r="I1168" t="inlineStr">
        <is>
          <t>1:2</t>
        </is>
      </c>
      <c r="J1168">
        <f>Q05+S1-S10:BN</f>
        <v/>
      </c>
      <c r="K1168" t="inlineStr">
        <is>
          <t>Q05</t>
        </is>
      </c>
      <c r="L1168" t="inlineStr">
        <is>
          <t>S1</t>
        </is>
      </c>
      <c r="M1168" t="inlineStr">
        <is>
          <t>S10</t>
        </is>
      </c>
      <c r="N1168" t="inlineStr">
        <is>
          <t>BN</t>
        </is>
      </c>
    </row>
    <row r="1169">
      <c r="A1169" t="n">
        <v>1168</v>
      </c>
      <c r="B1169" t="inlineStr">
        <is>
          <t>1168</t>
        </is>
      </c>
      <c r="C1169" t="inlineStr">
        <is>
          <t>BN</t>
        </is>
      </c>
      <c r="D1169" t="inlineStr">
        <is>
          <t>BN</t>
        </is>
      </c>
      <c r="E1169">
        <f>Q05+K1.H1-X20:15:3</f>
        <v/>
      </c>
      <c r="F1169" t="inlineStr">
        <is>
          <t>Q05</t>
        </is>
      </c>
      <c r="G1169" t="inlineStr">
        <is>
          <t>K1.H1</t>
        </is>
      </c>
      <c r="H1169" t="inlineStr">
        <is>
          <t>X20</t>
        </is>
      </c>
      <c r="I1169" t="inlineStr">
        <is>
          <t>15:3</t>
        </is>
      </c>
      <c r="J1169">
        <f>Q05+S1-X10:1:1</f>
        <v/>
      </c>
      <c r="K1169" t="inlineStr">
        <is>
          <t>Q05</t>
        </is>
      </c>
      <c r="L1169" t="inlineStr">
        <is>
          <t>S1</t>
        </is>
      </c>
      <c r="M1169" t="inlineStr">
        <is>
          <t>X10</t>
        </is>
      </c>
      <c r="N1169" t="inlineStr">
        <is>
          <t>1:1</t>
        </is>
      </c>
    </row>
    <row r="1170">
      <c r="A1170" t="n">
        <v>1169</v>
      </c>
      <c r="B1170" t="inlineStr">
        <is>
          <t>1169</t>
        </is>
      </c>
      <c r="C1170" t="inlineStr">
        <is>
          <t>BU</t>
        </is>
      </c>
      <c r="D1170" t="inlineStr">
        <is>
          <t>BU</t>
        </is>
      </c>
      <c r="E1170">
        <f>Q05+K1.B1-W5(-P1):X1:7</f>
        <v/>
      </c>
      <c r="F1170" t="inlineStr">
        <is>
          <t>Q05</t>
        </is>
      </c>
      <c r="G1170" t="inlineStr">
        <is>
          <t>K1.B1</t>
        </is>
      </c>
      <c r="H1170" t="inlineStr">
        <is>
          <t>W5(-P1)</t>
        </is>
      </c>
      <c r="I1170" t="inlineStr">
        <is>
          <t>X1:7</t>
        </is>
      </c>
      <c r="J1170">
        <f>Q05+K1.H1-X20:15:4</f>
        <v/>
      </c>
      <c r="K1170" t="inlineStr">
        <is>
          <t>Q05</t>
        </is>
      </c>
      <c r="L1170" t="inlineStr">
        <is>
          <t>K1.H1</t>
        </is>
      </c>
      <c r="M1170" t="inlineStr">
        <is>
          <t>X20</t>
        </is>
      </c>
      <c r="N1170" t="inlineStr">
        <is>
          <t>15:4</t>
        </is>
      </c>
    </row>
    <row r="1171">
      <c r="A1171" t="n">
        <v>1170</v>
      </c>
      <c r="B1171" t="inlineStr">
        <is>
          <t>1170</t>
        </is>
      </c>
      <c r="C1171" t="inlineStr">
        <is>
          <t>BU</t>
        </is>
      </c>
      <c r="D1171" t="inlineStr">
        <is>
          <t>BU</t>
        </is>
      </c>
      <c r="E1171">
        <f>Q05+S1-X10:2:2</f>
        <v/>
      </c>
      <c r="F1171" t="inlineStr">
        <is>
          <t>Q05</t>
        </is>
      </c>
      <c r="G1171" t="inlineStr">
        <is>
          <t>S1</t>
        </is>
      </c>
      <c r="H1171" t="inlineStr">
        <is>
          <t>X10</t>
        </is>
      </c>
      <c r="I1171" t="inlineStr">
        <is>
          <t>2:2</t>
        </is>
      </c>
      <c r="J1171">
        <f>Q05+S1-S10:BU</f>
        <v/>
      </c>
      <c r="K1171" t="inlineStr">
        <is>
          <t>Q05</t>
        </is>
      </c>
      <c r="L1171" t="inlineStr">
        <is>
          <t>S1</t>
        </is>
      </c>
      <c r="M1171" t="inlineStr">
        <is>
          <t>S10</t>
        </is>
      </c>
      <c r="N1171" t="inlineStr">
        <is>
          <t>BU</t>
        </is>
      </c>
    </row>
    <row r="1172">
      <c r="A1172" t="n">
        <v>1171</v>
      </c>
      <c r="B1172" t="inlineStr">
        <is>
          <t>1171</t>
        </is>
      </c>
      <c r="C1172" t="inlineStr">
        <is>
          <t>WH</t>
        </is>
      </c>
      <c r="D1172" t="inlineStr">
        <is>
          <t>WH</t>
        </is>
      </c>
      <c r="E1172">
        <f>Q05+K1.H1-X20:17:3</f>
        <v/>
      </c>
      <c r="F1172" t="inlineStr">
        <is>
          <t>Q05</t>
        </is>
      </c>
      <c r="G1172" t="inlineStr">
        <is>
          <t>K1.H1</t>
        </is>
      </c>
      <c r="H1172" t="inlineStr">
        <is>
          <t>X20</t>
        </is>
      </c>
      <c r="I1172" t="inlineStr">
        <is>
          <t>17:3</t>
        </is>
      </c>
      <c r="J1172">
        <f>Q05+S1-X10:2:1</f>
        <v/>
      </c>
      <c r="K1172" t="inlineStr">
        <is>
          <t>Q05</t>
        </is>
      </c>
      <c r="L1172" t="inlineStr">
        <is>
          <t>S1</t>
        </is>
      </c>
      <c r="M1172" t="inlineStr">
        <is>
          <t>X10</t>
        </is>
      </c>
      <c r="N1172" t="inlineStr">
        <is>
          <t>2:1</t>
        </is>
      </c>
    </row>
    <row r="1173">
      <c r="A1173" t="n">
        <v>1172</v>
      </c>
      <c r="B1173" t="inlineStr">
        <is>
          <t>1172</t>
        </is>
      </c>
      <c r="C1173" t="inlineStr">
        <is>
          <t>BU</t>
        </is>
      </c>
      <c r="D1173" t="inlineStr">
        <is>
          <t>BU</t>
        </is>
      </c>
      <c r="E1173">
        <f>Q05+K1.H1-X20:17:4</f>
        <v/>
      </c>
      <c r="F1173" t="inlineStr">
        <is>
          <t>Q05</t>
        </is>
      </c>
      <c r="G1173" t="inlineStr">
        <is>
          <t>K1.H1</t>
        </is>
      </c>
      <c r="H1173" t="inlineStr">
        <is>
          <t>X20</t>
        </is>
      </c>
      <c r="I1173" t="inlineStr">
        <is>
          <t>17:4</t>
        </is>
      </c>
      <c r="J1173">
        <f>Q05+K1.B1-W5(-P2):X2:2</f>
        <v/>
      </c>
      <c r="K1173" t="inlineStr">
        <is>
          <t>Q05</t>
        </is>
      </c>
      <c r="L1173" t="inlineStr">
        <is>
          <t>K1.B1</t>
        </is>
      </c>
      <c r="M1173" t="inlineStr">
        <is>
          <t>W5(-P2)</t>
        </is>
      </c>
      <c r="N1173" t="inlineStr">
        <is>
          <t>X2:2</t>
        </is>
      </c>
    </row>
    <row r="1174">
      <c r="A1174" t="n">
        <v>1173</v>
      </c>
      <c r="B1174" t="inlineStr">
        <is>
          <t>1173</t>
        </is>
      </c>
      <c r="C1174" t="inlineStr">
        <is>
          <t>BU</t>
        </is>
      </c>
      <c r="D1174" t="inlineStr">
        <is>
          <t>BU</t>
        </is>
      </c>
      <c r="E1174">
        <f>Q05+K1.B1-W5(-P2):X2:3</f>
        <v/>
      </c>
      <c r="F1174" t="inlineStr">
        <is>
          <t>Q05</t>
        </is>
      </c>
      <c r="G1174" t="inlineStr">
        <is>
          <t>K1.B1</t>
        </is>
      </c>
      <c r="H1174" t="inlineStr">
        <is>
          <t>W5(-P2)</t>
        </is>
      </c>
      <c r="I1174" t="inlineStr">
        <is>
          <t>X2:3</t>
        </is>
      </c>
      <c r="J1174">
        <f>Q05+K1.H1-X20:18:5</f>
        <v/>
      </c>
      <c r="K1174" t="inlineStr">
        <is>
          <t>Q05</t>
        </is>
      </c>
      <c r="L1174" t="inlineStr">
        <is>
          <t>K1.H1</t>
        </is>
      </c>
      <c r="M1174" t="inlineStr">
        <is>
          <t>X20</t>
        </is>
      </c>
      <c r="N1174" t="inlineStr">
        <is>
          <t>18:5</t>
        </is>
      </c>
    </row>
    <row r="1175">
      <c r="A1175" t="n">
        <v>1174</v>
      </c>
      <c r="B1175" t="inlineStr">
        <is>
          <t>1174</t>
        </is>
      </c>
      <c r="C1175" t="inlineStr">
        <is>
          <t>BU</t>
        </is>
      </c>
      <c r="D1175" t="inlineStr">
        <is>
          <t>BU</t>
        </is>
      </c>
      <c r="E1175">
        <f>Q05+S1-X11:2:2</f>
        <v/>
      </c>
      <c r="F1175" t="inlineStr">
        <is>
          <t>Q05</t>
        </is>
      </c>
      <c r="G1175" t="inlineStr">
        <is>
          <t>S1</t>
        </is>
      </c>
      <c r="H1175" t="inlineStr">
        <is>
          <t>X11</t>
        </is>
      </c>
      <c r="I1175" t="inlineStr">
        <is>
          <t>2:2</t>
        </is>
      </c>
      <c r="J1175">
        <f>Q05+S1-S11:BU</f>
        <v/>
      </c>
      <c r="K1175" t="inlineStr">
        <is>
          <t>Q05</t>
        </is>
      </c>
      <c r="L1175" t="inlineStr">
        <is>
          <t>S1</t>
        </is>
      </c>
      <c r="M1175" t="inlineStr">
        <is>
          <t>S11</t>
        </is>
      </c>
      <c r="N1175" t="inlineStr">
        <is>
          <t>BU</t>
        </is>
      </c>
    </row>
    <row r="1176">
      <c r="A1176" t="n">
        <v>1175</v>
      </c>
      <c r="B1176" t="inlineStr">
        <is>
          <t>1175</t>
        </is>
      </c>
      <c r="C1176" t="inlineStr">
        <is>
          <t>WH</t>
        </is>
      </c>
      <c r="D1176" t="inlineStr">
        <is>
          <t>WH</t>
        </is>
      </c>
      <c r="E1176">
        <f>Q05+K1.H1-X20:18:2</f>
        <v/>
      </c>
      <c r="F1176" t="inlineStr">
        <is>
          <t>Q05</t>
        </is>
      </c>
      <c r="G1176" t="inlineStr">
        <is>
          <t>K1.H1</t>
        </is>
      </c>
      <c r="H1176" t="inlineStr">
        <is>
          <t>X20</t>
        </is>
      </c>
      <c r="I1176" t="inlineStr">
        <is>
          <t>18:2</t>
        </is>
      </c>
      <c r="J1176">
        <f>Q05+S1-X11:2:1</f>
        <v/>
      </c>
      <c r="K1176" t="inlineStr">
        <is>
          <t>Q05</t>
        </is>
      </c>
      <c r="L1176" t="inlineStr">
        <is>
          <t>S1</t>
        </is>
      </c>
      <c r="M1176" t="inlineStr">
        <is>
          <t>X11</t>
        </is>
      </c>
      <c r="N1176" t="inlineStr">
        <is>
          <t>2:1</t>
        </is>
      </c>
    </row>
    <row r="1177">
      <c r="A1177" t="n">
        <v>1176</v>
      </c>
      <c r="B1177" t="inlineStr">
        <is>
          <t>1176</t>
        </is>
      </c>
      <c r="C1177" t="inlineStr">
        <is>
          <t>BU</t>
        </is>
      </c>
      <c r="D1177" t="inlineStr">
        <is>
          <t>BU</t>
        </is>
      </c>
      <c r="E1177">
        <f>Q05+K1.B1-K11:A2</f>
        <v/>
      </c>
      <c r="F1177" t="inlineStr">
        <is>
          <t>Q05</t>
        </is>
      </c>
      <c r="G1177" t="inlineStr">
        <is>
          <t>K1.B1</t>
        </is>
      </c>
      <c r="H1177" t="inlineStr">
        <is>
          <t>K11</t>
        </is>
      </c>
      <c r="I1177" t="inlineStr">
        <is>
          <t>A2</t>
        </is>
      </c>
      <c r="J1177">
        <f>Q05+K1.B1-W5(-P2):X2:4</f>
        <v/>
      </c>
      <c r="K1177" t="inlineStr">
        <is>
          <t>Q05</t>
        </is>
      </c>
      <c r="L1177" t="inlineStr">
        <is>
          <t>K1.B1</t>
        </is>
      </c>
      <c r="M1177" t="inlineStr">
        <is>
          <t>W5(-P2)</t>
        </is>
      </c>
      <c r="N1177" t="inlineStr">
        <is>
          <t>X2:4</t>
        </is>
      </c>
    </row>
    <row r="1178">
      <c r="A1178" t="n">
        <v>1177</v>
      </c>
      <c r="B1178" t="inlineStr">
        <is>
          <t>1177</t>
        </is>
      </c>
      <c r="C1178" t="inlineStr">
        <is>
          <t>BU</t>
        </is>
      </c>
      <c r="D1178" t="inlineStr">
        <is>
          <t>BU</t>
        </is>
      </c>
      <c r="E1178">
        <f>Q05+K1.H1-X20:20:5</f>
        <v/>
      </c>
      <c r="F1178" t="inlineStr">
        <is>
          <t>Q05</t>
        </is>
      </c>
      <c r="G1178" t="inlineStr">
        <is>
          <t>K1.H1</t>
        </is>
      </c>
      <c r="H1178" t="inlineStr">
        <is>
          <t>X20</t>
        </is>
      </c>
      <c r="I1178" t="inlineStr">
        <is>
          <t>20:5</t>
        </is>
      </c>
      <c r="J1178">
        <f>Q05+K1.B1-K11:A1</f>
        <v/>
      </c>
      <c r="K1178" t="inlineStr">
        <is>
          <t>Q05</t>
        </is>
      </c>
      <c r="L1178" t="inlineStr">
        <is>
          <t>K1.B1</t>
        </is>
      </c>
      <c r="M1178" t="inlineStr">
        <is>
          <t>K11</t>
        </is>
      </c>
      <c r="N1178" t="inlineStr">
        <is>
          <t>A1</t>
        </is>
      </c>
    </row>
    <row r="1179">
      <c r="A1179" t="n">
        <v>1178</v>
      </c>
      <c r="B1179" t="inlineStr">
        <is>
          <t>1178</t>
        </is>
      </c>
      <c r="C1179" t="inlineStr">
        <is>
          <t>GN</t>
        </is>
      </c>
      <c r="D1179" t="inlineStr">
        <is>
          <t>GN</t>
        </is>
      </c>
      <c r="E1179">
        <f>Q05+S1-X11:3:1</f>
        <v/>
      </c>
      <c r="F1179" t="inlineStr">
        <is>
          <t>Q05</t>
        </is>
      </c>
      <c r="G1179" t="inlineStr">
        <is>
          <t>S1</t>
        </is>
      </c>
      <c r="H1179" t="inlineStr">
        <is>
          <t>X11</t>
        </is>
      </c>
      <c r="I1179" t="inlineStr">
        <is>
          <t>3:1</t>
        </is>
      </c>
      <c r="J1179">
        <f>Q05+K1.H1-X20:20:2</f>
        <v/>
      </c>
      <c r="K1179" t="inlineStr">
        <is>
          <t>Q05</t>
        </is>
      </c>
      <c r="L1179" t="inlineStr">
        <is>
          <t>K1.H1</t>
        </is>
      </c>
      <c r="M1179" t="inlineStr">
        <is>
          <t>X20</t>
        </is>
      </c>
      <c r="N1179" t="inlineStr">
        <is>
          <t>20:2</t>
        </is>
      </c>
    </row>
    <row r="1180">
      <c r="A1180" t="n">
        <v>1179</v>
      </c>
      <c r="B1180" t="inlineStr">
        <is>
          <t>1179</t>
        </is>
      </c>
      <c r="C1180" t="inlineStr">
        <is>
          <t>BK</t>
        </is>
      </c>
      <c r="D1180" t="inlineStr">
        <is>
          <t>BK</t>
        </is>
      </c>
      <c r="E1180">
        <f>Q05+S1-S11:BK</f>
        <v/>
      </c>
      <c r="F1180" t="inlineStr">
        <is>
          <t>Q05</t>
        </is>
      </c>
      <c r="G1180" t="inlineStr">
        <is>
          <t>S1</t>
        </is>
      </c>
      <c r="H1180" t="inlineStr">
        <is>
          <t>S11</t>
        </is>
      </c>
      <c r="I1180" t="inlineStr">
        <is>
          <t>BK</t>
        </is>
      </c>
      <c r="J1180">
        <f>Q05+S1-X11:3:2</f>
        <v/>
      </c>
      <c r="K1180" t="inlineStr">
        <is>
          <t>Q05</t>
        </is>
      </c>
      <c r="L1180" t="inlineStr">
        <is>
          <t>S1</t>
        </is>
      </c>
      <c r="M1180" t="inlineStr">
        <is>
          <t>X11</t>
        </is>
      </c>
      <c r="N1180" t="inlineStr">
        <is>
          <t>3:2</t>
        </is>
      </c>
    </row>
    <row r="1181">
      <c r="A1181" t="n">
        <v>1180</v>
      </c>
      <c r="B1181" t="inlineStr">
        <is>
          <t>1180</t>
        </is>
      </c>
      <c r="C1181" t="inlineStr">
        <is>
          <t>BN</t>
        </is>
      </c>
      <c r="D1181" t="inlineStr">
        <is>
          <t>BN</t>
        </is>
      </c>
      <c r="E1181">
        <f>Q05+S1-X11:1:2</f>
        <v/>
      </c>
      <c r="F1181" t="inlineStr">
        <is>
          <t>Q05</t>
        </is>
      </c>
      <c r="G1181" t="inlineStr">
        <is>
          <t>S1</t>
        </is>
      </c>
      <c r="H1181" t="inlineStr">
        <is>
          <t>X11</t>
        </is>
      </c>
      <c r="I1181" t="inlineStr">
        <is>
          <t>1:2</t>
        </is>
      </c>
      <c r="J1181">
        <f>Q05+S1-S11:BN</f>
        <v/>
      </c>
      <c r="K1181" t="inlineStr">
        <is>
          <t>Q05</t>
        </is>
      </c>
      <c r="L1181" t="inlineStr">
        <is>
          <t>S1</t>
        </is>
      </c>
      <c r="M1181" t="inlineStr">
        <is>
          <t>S11</t>
        </is>
      </c>
      <c r="N1181" t="inlineStr">
        <is>
          <t>BN</t>
        </is>
      </c>
    </row>
    <row r="1182">
      <c r="A1182" t="n">
        <v>1181</v>
      </c>
      <c r="B1182" t="inlineStr">
        <is>
          <t>1181</t>
        </is>
      </c>
      <c r="C1182" t="inlineStr">
        <is>
          <t>BN</t>
        </is>
      </c>
      <c r="D1182" t="inlineStr">
        <is>
          <t>BN</t>
        </is>
      </c>
      <c r="E1182">
        <f>Q05+K1.H1-X20:19:3</f>
        <v/>
      </c>
      <c r="F1182" t="inlineStr">
        <is>
          <t>Q05</t>
        </is>
      </c>
      <c r="G1182" t="inlineStr">
        <is>
          <t>K1.H1</t>
        </is>
      </c>
      <c r="H1182" t="inlineStr">
        <is>
          <t>X20</t>
        </is>
      </c>
      <c r="I1182" t="inlineStr">
        <is>
          <t>19:3</t>
        </is>
      </c>
      <c r="J1182">
        <f>Q05+S1-X11:1:1</f>
        <v/>
      </c>
      <c r="K1182" t="inlineStr">
        <is>
          <t>Q05</t>
        </is>
      </c>
      <c r="L1182" t="inlineStr">
        <is>
          <t>S1</t>
        </is>
      </c>
      <c r="M1182" t="inlineStr">
        <is>
          <t>X11</t>
        </is>
      </c>
      <c r="N1182" t="inlineStr">
        <is>
          <t>1:1</t>
        </is>
      </c>
    </row>
    <row r="1183">
      <c r="A1183" t="n">
        <v>1182</v>
      </c>
      <c r="B1183" t="inlineStr">
        <is>
          <t>1182</t>
        </is>
      </c>
      <c r="C1183" t="inlineStr">
        <is>
          <t>BU</t>
        </is>
      </c>
      <c r="D1183" t="inlineStr">
        <is>
          <t>BU</t>
        </is>
      </c>
      <c r="E1183">
        <f>Q05+K1.H1-X20:19:4</f>
        <v/>
      </c>
      <c r="F1183" t="inlineStr">
        <is>
          <t>Q05</t>
        </is>
      </c>
      <c r="G1183" t="inlineStr">
        <is>
          <t>K1.H1</t>
        </is>
      </c>
      <c r="H1183" t="inlineStr">
        <is>
          <t>X20</t>
        </is>
      </c>
      <c r="I1183" t="inlineStr">
        <is>
          <t>19:4</t>
        </is>
      </c>
      <c r="J1183">
        <f>Q05+K1.B1-W5(-P1):X1:8</f>
        <v/>
      </c>
      <c r="K1183" t="inlineStr">
        <is>
          <t>Q05</t>
        </is>
      </c>
      <c r="L1183" t="inlineStr">
        <is>
          <t>K1.B1</t>
        </is>
      </c>
      <c r="M1183" t="inlineStr">
        <is>
          <t>W5(-P1)</t>
        </is>
      </c>
      <c r="N1183" t="inlineStr">
        <is>
          <t>X1:8</t>
        </is>
      </c>
    </row>
    <row r="1184">
      <c r="A1184" t="n">
        <v>1183</v>
      </c>
      <c r="B1184" t="inlineStr">
        <is>
          <t>1183</t>
        </is>
      </c>
      <c r="C1184" t="inlineStr">
        <is>
          <t>BU</t>
        </is>
      </c>
      <c r="D1184" t="inlineStr">
        <is>
          <t>BU</t>
        </is>
      </c>
      <c r="E1184">
        <f>Q05+K1.B1-K11:11</f>
        <v/>
      </c>
      <c r="F1184" t="inlineStr">
        <is>
          <t>Q05</t>
        </is>
      </c>
      <c r="G1184" t="inlineStr">
        <is>
          <t>K1.B1</t>
        </is>
      </c>
      <c r="H1184" t="inlineStr">
        <is>
          <t>K11</t>
        </is>
      </c>
      <c r="I1184" t="inlineStr">
        <is>
          <t>11</t>
        </is>
      </c>
      <c r="J1184">
        <f>Q05+K1.B1-A1:4</f>
        <v/>
      </c>
      <c r="K1184" t="inlineStr">
        <is>
          <t>Q05</t>
        </is>
      </c>
      <c r="L1184" t="inlineStr">
        <is>
          <t>K1.B1</t>
        </is>
      </c>
      <c r="M1184" t="inlineStr">
        <is>
          <t>A1</t>
        </is>
      </c>
      <c r="N1184" t="inlineStr">
        <is>
          <t>4</t>
        </is>
      </c>
    </row>
    <row r="1185">
      <c r="A1185" t="n">
        <v>1184</v>
      </c>
      <c r="B1185" t="inlineStr">
        <is>
          <t>1184</t>
        </is>
      </c>
      <c r="C1185" t="inlineStr">
        <is>
          <t>BU</t>
        </is>
      </c>
      <c r="D1185" t="inlineStr">
        <is>
          <t>BU</t>
        </is>
      </c>
      <c r="E1185">
        <f>Q05+K1.B1-W5(-P1):X2:1</f>
        <v/>
      </c>
      <c r="F1185" t="inlineStr">
        <is>
          <t>Q05</t>
        </is>
      </c>
      <c r="G1185" t="inlineStr">
        <is>
          <t>K1.B1</t>
        </is>
      </c>
      <c r="H1185" t="inlineStr">
        <is>
          <t>W5(-P1)</t>
        </is>
      </c>
      <c r="I1185" t="inlineStr">
        <is>
          <t>X2:1</t>
        </is>
      </c>
      <c r="J1185">
        <f>Q05+K1.B1-K11:14</f>
        <v/>
      </c>
      <c r="K1185" t="inlineStr">
        <is>
          <t>Q05</t>
        </is>
      </c>
      <c r="L1185" t="inlineStr">
        <is>
          <t>K1.B1</t>
        </is>
      </c>
      <c r="M1185" t="inlineStr">
        <is>
          <t>K11</t>
        </is>
      </c>
      <c r="N1185" t="inlineStr">
        <is>
          <t>14</t>
        </is>
      </c>
    </row>
    <row r="1186">
      <c r="A1186" t="n">
        <v>1185</v>
      </c>
      <c r="B1186" t="inlineStr">
        <is>
          <t>1185</t>
        </is>
      </c>
      <c r="C1186" t="inlineStr">
        <is>
          <t>BU</t>
        </is>
      </c>
      <c r="D1186" t="inlineStr">
        <is>
          <t>BU</t>
        </is>
      </c>
      <c r="E1186">
        <f>Q05+K1.B1-A1:13</f>
        <v/>
      </c>
      <c r="F1186" t="inlineStr">
        <is>
          <t>Q05</t>
        </is>
      </c>
      <c r="G1186" t="inlineStr">
        <is>
          <t>K1.B1</t>
        </is>
      </c>
      <c r="H1186" t="inlineStr">
        <is>
          <t>A1</t>
        </is>
      </c>
      <c r="I1186" t="inlineStr">
        <is>
          <t>13</t>
        </is>
      </c>
      <c r="J1186">
        <f>A02+S1-A22-X1:7</f>
        <v/>
      </c>
      <c r="K1186" t="inlineStr">
        <is>
          <t>A02</t>
        </is>
      </c>
      <c r="L1186" t="inlineStr">
        <is>
          <t>S1</t>
        </is>
      </c>
      <c r="M1186" t="inlineStr">
        <is>
          <t>A22-X1</t>
        </is>
      </c>
      <c r="N1186" t="inlineStr">
        <is>
          <t>7</t>
        </is>
      </c>
    </row>
    <row r="1187">
      <c r="A1187" t="n">
        <v>1186</v>
      </c>
      <c r="B1187" t="inlineStr">
        <is>
          <t>1186</t>
        </is>
      </c>
      <c r="C1187" t="inlineStr">
        <is>
          <t>BU</t>
        </is>
      </c>
      <c r="D1187" t="inlineStr">
        <is>
          <t>BU</t>
        </is>
      </c>
      <c r="E1187">
        <f>Q05+K1.B1-A1:14</f>
        <v/>
      </c>
      <c r="F1187" t="inlineStr">
        <is>
          <t>Q05</t>
        </is>
      </c>
      <c r="G1187" t="inlineStr">
        <is>
          <t>K1.B1</t>
        </is>
      </c>
      <c r="H1187" t="inlineStr">
        <is>
          <t>A1</t>
        </is>
      </c>
      <c r="I1187" t="inlineStr">
        <is>
          <t>14</t>
        </is>
      </c>
      <c r="J1187">
        <f>A02+S1-A22-X1:8</f>
        <v/>
      </c>
      <c r="K1187" t="inlineStr">
        <is>
          <t>A02</t>
        </is>
      </c>
      <c r="L1187" t="inlineStr">
        <is>
          <t>S1</t>
        </is>
      </c>
      <c r="M1187" t="inlineStr">
        <is>
          <t>A22-X1</t>
        </is>
      </c>
      <c r="N1187" t="inlineStr">
        <is>
          <t>8</t>
        </is>
      </c>
    </row>
    <row r="1188">
      <c r="A1188" t="n">
        <v>1187</v>
      </c>
      <c r="B1188" t="inlineStr">
        <is>
          <t>1187</t>
        </is>
      </c>
      <c r="C1188" t="inlineStr">
        <is>
          <t>BU</t>
        </is>
      </c>
      <c r="D1188" t="inlineStr">
        <is>
          <t>BU</t>
        </is>
      </c>
      <c r="E1188">
        <f>Q05+K1.B1-X10:1:4</f>
        <v/>
      </c>
      <c r="F1188" t="inlineStr">
        <is>
          <t>Q05</t>
        </is>
      </c>
      <c r="G1188" t="inlineStr">
        <is>
          <t>K1.B1</t>
        </is>
      </c>
      <c r="H1188" t="inlineStr">
        <is>
          <t>X10</t>
        </is>
      </c>
      <c r="I1188" t="inlineStr">
        <is>
          <t>1:4</t>
        </is>
      </c>
      <c r="J1188">
        <f>Q05+K1.B1-W5(-P1):X2:2</f>
        <v/>
      </c>
      <c r="K1188" t="inlineStr">
        <is>
          <t>Q05</t>
        </is>
      </c>
      <c r="L1188" t="inlineStr">
        <is>
          <t>K1.B1</t>
        </is>
      </c>
      <c r="M1188" t="inlineStr">
        <is>
          <t>W5(-P1)</t>
        </is>
      </c>
      <c r="N1188" t="inlineStr">
        <is>
          <t>X2:2</t>
        </is>
      </c>
    </row>
    <row r="1189">
      <c r="A1189" t="n">
        <v>1188</v>
      </c>
      <c r="B1189" t="inlineStr">
        <is>
          <t>1188</t>
        </is>
      </c>
      <c r="C1189" t="inlineStr">
        <is>
          <t>BN</t>
        </is>
      </c>
      <c r="D1189" t="inlineStr">
        <is>
          <t>BN</t>
        </is>
      </c>
      <c r="E1189">
        <f>Q05+S1-B10:X1.1</f>
        <v/>
      </c>
      <c r="F1189" t="inlineStr">
        <is>
          <t>Q05</t>
        </is>
      </c>
      <c r="G1189" t="inlineStr">
        <is>
          <t>S1</t>
        </is>
      </c>
      <c r="H1189" t="inlineStr">
        <is>
          <t>B10</t>
        </is>
      </c>
      <c r="I1189" t="inlineStr">
        <is>
          <t>X1.1</t>
        </is>
      </c>
      <c r="J1189">
        <f>Q05+K1.B1-X10:1:3</f>
        <v/>
      </c>
      <c r="K1189" t="inlineStr">
        <is>
          <t>Q05</t>
        </is>
      </c>
      <c r="L1189" t="inlineStr">
        <is>
          <t>K1.B1</t>
        </is>
      </c>
      <c r="M1189" t="inlineStr">
        <is>
          <t>X10</t>
        </is>
      </c>
      <c r="N1189" t="inlineStr">
        <is>
          <t>1:3</t>
        </is>
      </c>
    </row>
    <row r="1190">
      <c r="A1190" t="n">
        <v>1189</v>
      </c>
      <c r="B1190" t="inlineStr">
        <is>
          <t>1189</t>
        </is>
      </c>
      <c r="C1190" t="inlineStr">
        <is>
          <t>BU</t>
        </is>
      </c>
      <c r="D1190" t="inlineStr">
        <is>
          <t>BU</t>
        </is>
      </c>
      <c r="E1190">
        <f>Q05+K1.B1-X10:2:5</f>
        <v/>
      </c>
      <c r="F1190" t="inlineStr">
        <is>
          <t>Q05</t>
        </is>
      </c>
      <c r="G1190" t="inlineStr">
        <is>
          <t>K1.B1</t>
        </is>
      </c>
      <c r="H1190" t="inlineStr">
        <is>
          <t>X10</t>
        </is>
      </c>
      <c r="I1190" t="inlineStr">
        <is>
          <t>2:5</t>
        </is>
      </c>
      <c r="J1190">
        <f>Q05+K1.B1-A2:7</f>
        <v/>
      </c>
      <c r="K1190" t="inlineStr">
        <is>
          <t>Q05</t>
        </is>
      </c>
      <c r="L1190" t="inlineStr">
        <is>
          <t>K1.B1</t>
        </is>
      </c>
      <c r="M1190" t="inlineStr">
        <is>
          <t>A2</t>
        </is>
      </c>
      <c r="N1190" t="inlineStr">
        <is>
          <t>7</t>
        </is>
      </c>
    </row>
    <row r="1191">
      <c r="A1191" t="n">
        <v>1190</v>
      </c>
      <c r="B1191" t="inlineStr">
        <is>
          <t>1190</t>
        </is>
      </c>
      <c r="C1191" t="inlineStr">
        <is>
          <t>BK</t>
        </is>
      </c>
      <c r="D1191" t="inlineStr">
        <is>
          <t>BK</t>
        </is>
      </c>
      <c r="E1191">
        <f>Q05+S1-B10:X1.4</f>
        <v/>
      </c>
      <c r="F1191" t="inlineStr">
        <is>
          <t>Q05</t>
        </is>
      </c>
      <c r="G1191" t="inlineStr">
        <is>
          <t>S1</t>
        </is>
      </c>
      <c r="H1191" t="inlineStr">
        <is>
          <t>B10</t>
        </is>
      </c>
      <c r="I1191" t="inlineStr">
        <is>
          <t>X1.4</t>
        </is>
      </c>
      <c r="J1191">
        <f>Q05+K1.B1-X10:2:2</f>
        <v/>
      </c>
      <c r="K1191" t="inlineStr">
        <is>
          <t>Q05</t>
        </is>
      </c>
      <c r="L1191" t="inlineStr">
        <is>
          <t>K1.B1</t>
        </is>
      </c>
      <c r="M1191" t="inlineStr">
        <is>
          <t>X10</t>
        </is>
      </c>
      <c r="N1191" t="inlineStr">
        <is>
          <t>2:2</t>
        </is>
      </c>
    </row>
    <row r="1192">
      <c r="A1192" t="n">
        <v>1191</v>
      </c>
      <c r="B1192" t="inlineStr">
        <is>
          <t>1191</t>
        </is>
      </c>
      <c r="C1192" t="inlineStr">
        <is>
          <t>BU</t>
        </is>
      </c>
      <c r="D1192" t="inlineStr">
        <is>
          <t>BU</t>
        </is>
      </c>
      <c r="E1192">
        <f>Q05+K1.B1-X10:3:4</f>
        <v/>
      </c>
      <c r="F1192" t="inlineStr">
        <is>
          <t>Q05</t>
        </is>
      </c>
      <c r="G1192" t="inlineStr">
        <is>
          <t>K1.B1</t>
        </is>
      </c>
      <c r="H1192" t="inlineStr">
        <is>
          <t>X10</t>
        </is>
      </c>
      <c r="I1192" t="inlineStr">
        <is>
          <t>3:4</t>
        </is>
      </c>
      <c r="J1192">
        <f>Q05+K1.B1-W5(-P2):X2:5</f>
        <v/>
      </c>
      <c r="K1192" t="inlineStr">
        <is>
          <t>Q05</t>
        </is>
      </c>
      <c r="L1192" t="inlineStr">
        <is>
          <t>K1.B1</t>
        </is>
      </c>
      <c r="M1192" t="inlineStr">
        <is>
          <t>W5(-P2)</t>
        </is>
      </c>
      <c r="N1192" t="inlineStr">
        <is>
          <t>X2:5</t>
        </is>
      </c>
    </row>
    <row r="1193">
      <c r="A1193" t="n">
        <v>1192</v>
      </c>
      <c r="B1193" t="inlineStr">
        <is>
          <t>1192</t>
        </is>
      </c>
      <c r="C1193" t="inlineStr">
        <is>
          <t>BU</t>
        </is>
      </c>
      <c r="D1193" t="inlineStr">
        <is>
          <t>BU</t>
        </is>
      </c>
      <c r="E1193">
        <f>Q05+S1-B10:X1.3</f>
        <v/>
      </c>
      <c r="F1193" t="inlineStr">
        <is>
          <t>Q05</t>
        </is>
      </c>
      <c r="G1193" t="inlineStr">
        <is>
          <t>S1</t>
        </is>
      </c>
      <c r="H1193" t="inlineStr">
        <is>
          <t>B10</t>
        </is>
      </c>
      <c r="I1193" t="inlineStr">
        <is>
          <t>X1.3</t>
        </is>
      </c>
      <c r="J1193">
        <f>Q05+K1.B1-X10:3:3</f>
        <v/>
      </c>
      <c r="K1193" t="inlineStr">
        <is>
          <t>Q05</t>
        </is>
      </c>
      <c r="L1193" t="inlineStr">
        <is>
          <t>K1.B1</t>
        </is>
      </c>
      <c r="M1193" t="inlineStr">
        <is>
          <t>X10</t>
        </is>
      </c>
      <c r="N1193" t="inlineStr">
        <is>
          <t>3:3</t>
        </is>
      </c>
    </row>
    <row r="1194">
      <c r="A1194" t="n">
        <v>1193</v>
      </c>
      <c r="B1194" t="inlineStr">
        <is>
          <t>1193</t>
        </is>
      </c>
      <c r="C1194" t="inlineStr">
        <is>
          <t>BU</t>
        </is>
      </c>
      <c r="D1194" t="inlineStr">
        <is>
          <t>BU</t>
        </is>
      </c>
      <c r="E1194">
        <f>Q05+K1.B1-K5:A2</f>
        <v/>
      </c>
      <c r="F1194" t="inlineStr">
        <is>
          <t>Q05</t>
        </is>
      </c>
      <c r="G1194" t="inlineStr">
        <is>
          <t>K1.B1</t>
        </is>
      </c>
      <c r="H1194" t="inlineStr">
        <is>
          <t>K5</t>
        </is>
      </c>
      <c r="I1194" t="inlineStr">
        <is>
          <t>A2</t>
        </is>
      </c>
      <c r="J1194">
        <f>Q05+K1.B1-W5(-P2):X2:6</f>
        <v/>
      </c>
      <c r="K1194" t="inlineStr">
        <is>
          <t>Q05</t>
        </is>
      </c>
      <c r="L1194" t="inlineStr">
        <is>
          <t>K1.B1</t>
        </is>
      </c>
      <c r="M1194" t="inlineStr">
        <is>
          <t>W5(-P2)</t>
        </is>
      </c>
      <c r="N1194" t="inlineStr">
        <is>
          <t>X2:6</t>
        </is>
      </c>
    </row>
    <row r="1195">
      <c r="A1195" t="n">
        <v>1194</v>
      </c>
      <c r="B1195" t="inlineStr">
        <is>
          <t>1194</t>
        </is>
      </c>
      <c r="C1195" t="inlineStr">
        <is>
          <t>BU</t>
        </is>
      </c>
      <c r="D1195" t="inlineStr">
        <is>
          <t>BU</t>
        </is>
      </c>
      <c r="E1195">
        <f>Q05+K1.B1-W5(-P1):X2:3</f>
        <v/>
      </c>
      <c r="F1195" t="inlineStr">
        <is>
          <t>Q05</t>
        </is>
      </c>
      <c r="G1195" t="inlineStr">
        <is>
          <t>K1.B1</t>
        </is>
      </c>
      <c r="H1195" t="inlineStr">
        <is>
          <t>W5(-P1)</t>
        </is>
      </c>
      <c r="I1195" t="inlineStr">
        <is>
          <t>X2:3</t>
        </is>
      </c>
      <c r="J1195">
        <f>Q05+K1.B1-K5:A1</f>
        <v/>
      </c>
      <c r="K1195" t="inlineStr">
        <is>
          <t>Q05</t>
        </is>
      </c>
      <c r="L1195" t="inlineStr">
        <is>
          <t>K1.B1</t>
        </is>
      </c>
      <c r="M1195" t="inlineStr">
        <is>
          <t>K5</t>
        </is>
      </c>
      <c r="N1195" t="inlineStr">
        <is>
          <t>A1</t>
        </is>
      </c>
    </row>
    <row r="1196">
      <c r="A1196" t="n">
        <v>1195</v>
      </c>
      <c r="B1196" t="inlineStr">
        <is>
          <t>1195</t>
        </is>
      </c>
      <c r="C1196" t="inlineStr">
        <is>
          <t>BU</t>
        </is>
      </c>
      <c r="D1196" t="inlineStr">
        <is>
          <t>BU</t>
        </is>
      </c>
      <c r="E1196">
        <f>Q05+K1.B1-W5(-P1):X2:4</f>
        <v/>
      </c>
      <c r="F1196" t="inlineStr">
        <is>
          <t>Q05</t>
        </is>
      </c>
      <c r="G1196" t="inlineStr">
        <is>
          <t>K1.B1</t>
        </is>
      </c>
      <c r="H1196" t="inlineStr">
        <is>
          <t>W5(-P1)</t>
        </is>
      </c>
      <c r="I1196" t="inlineStr">
        <is>
          <t>X2:4</t>
        </is>
      </c>
      <c r="J1196">
        <f>A02+K1.B1-K21:23</f>
        <v/>
      </c>
      <c r="K1196" t="inlineStr">
        <is>
          <t>A02</t>
        </is>
      </c>
      <c r="L1196" t="inlineStr">
        <is>
          <t>K1.B1</t>
        </is>
      </c>
      <c r="M1196" t="inlineStr">
        <is>
          <t>K21</t>
        </is>
      </c>
      <c r="N1196" t="inlineStr">
        <is>
          <t>23</t>
        </is>
      </c>
    </row>
    <row r="1197">
      <c r="A1197" t="n">
        <v>1196</v>
      </c>
      <c r="B1197" t="inlineStr">
        <is>
          <t>1196</t>
        </is>
      </c>
      <c r="C1197" t="inlineStr">
        <is>
          <t>BU</t>
        </is>
      </c>
      <c r="D1197" t="inlineStr">
        <is>
          <t>BU</t>
        </is>
      </c>
      <c r="E1197">
        <f>Q05+K1.B1-K6:12</f>
        <v/>
      </c>
      <c r="F1197" t="inlineStr">
        <is>
          <t>Q05</t>
        </is>
      </c>
      <c r="G1197" t="inlineStr">
        <is>
          <t>K1.B1</t>
        </is>
      </c>
      <c r="H1197" t="inlineStr">
        <is>
          <t>K6</t>
        </is>
      </c>
      <c r="I1197" t="inlineStr">
        <is>
          <t>12</t>
        </is>
      </c>
      <c r="J1197">
        <f>Q05+K1.B1-K5:S35</f>
        <v/>
      </c>
      <c r="K1197" t="inlineStr">
        <is>
          <t>Q05</t>
        </is>
      </c>
      <c r="L1197" t="inlineStr">
        <is>
          <t>K1.B1</t>
        </is>
      </c>
      <c r="M1197" t="inlineStr">
        <is>
          <t>K5</t>
        </is>
      </c>
      <c r="N1197" t="inlineStr">
        <is>
          <t>S35</t>
        </is>
      </c>
    </row>
    <row r="1198">
      <c r="A1198" t="n">
        <v>1197</v>
      </c>
      <c r="B1198" t="inlineStr">
        <is>
          <t>1197</t>
        </is>
      </c>
      <c r="C1198" t="inlineStr">
        <is>
          <t>BU</t>
        </is>
      </c>
      <c r="D1198" t="inlineStr">
        <is>
          <t>BU</t>
        </is>
      </c>
      <c r="E1198">
        <f>Q05+K1.B1-K6:11</f>
        <v/>
      </c>
      <c r="F1198" t="inlineStr">
        <is>
          <t>Q05</t>
        </is>
      </c>
      <c r="G1198" t="inlineStr">
        <is>
          <t>K1.B1</t>
        </is>
      </c>
      <c r="H1198" t="inlineStr">
        <is>
          <t>K6</t>
        </is>
      </c>
      <c r="I1198" t="inlineStr">
        <is>
          <t>11</t>
        </is>
      </c>
      <c r="J1198">
        <f>Q05+K1.B1-W5(-P1):X2:5</f>
        <v/>
      </c>
      <c r="K1198" t="inlineStr">
        <is>
          <t>Q05</t>
        </is>
      </c>
      <c r="L1198" t="inlineStr">
        <is>
          <t>K1.B1</t>
        </is>
      </c>
      <c r="M1198" t="inlineStr">
        <is>
          <t>W5(-P1)</t>
        </is>
      </c>
      <c r="N1198" t="inlineStr">
        <is>
          <t>X2:5</t>
        </is>
      </c>
    </row>
    <row r="1199">
      <c r="A1199" t="n">
        <v>1198</v>
      </c>
      <c r="B1199" t="inlineStr">
        <is>
          <t>1198</t>
        </is>
      </c>
      <c r="C1199" t="inlineStr">
        <is>
          <t>BU</t>
        </is>
      </c>
      <c r="D1199" t="inlineStr">
        <is>
          <t>BU</t>
        </is>
      </c>
      <c r="E1199">
        <f>Q05+K1.B1-W5(-P1):X2:6</f>
        <v/>
      </c>
      <c r="F1199" t="inlineStr">
        <is>
          <t>Q05</t>
        </is>
      </c>
      <c r="G1199" t="inlineStr">
        <is>
          <t>K1.B1</t>
        </is>
      </c>
      <c r="H1199" t="inlineStr">
        <is>
          <t>W5(-P1)</t>
        </is>
      </c>
      <c r="I1199" t="inlineStr">
        <is>
          <t>X2:6</t>
        </is>
      </c>
      <c r="J1199">
        <f>Q05+K1.B1-X9:2:5</f>
        <v/>
      </c>
      <c r="K1199" t="inlineStr">
        <is>
          <t>Q05</t>
        </is>
      </c>
      <c r="L1199" t="inlineStr">
        <is>
          <t>K1.B1</t>
        </is>
      </c>
      <c r="M1199" t="inlineStr">
        <is>
          <t>X9</t>
        </is>
      </c>
      <c r="N1199" t="inlineStr">
        <is>
          <t>2:5</t>
        </is>
      </c>
    </row>
    <row r="1200">
      <c r="A1200" t="n">
        <v>1199</v>
      </c>
      <c r="B1200" t="inlineStr">
        <is>
          <t>1199</t>
        </is>
      </c>
      <c r="C1200" t="inlineStr">
        <is>
          <t>BU</t>
        </is>
      </c>
      <c r="D1200" t="inlineStr">
        <is>
          <t>BU</t>
        </is>
      </c>
      <c r="E1200">
        <f>Q05+K1.B1-K6:A2</f>
        <v/>
      </c>
      <c r="F1200" t="inlineStr">
        <is>
          <t>Q05</t>
        </is>
      </c>
      <c r="G1200" t="inlineStr">
        <is>
          <t>K1.B1</t>
        </is>
      </c>
      <c r="H1200" t="inlineStr">
        <is>
          <t>K6</t>
        </is>
      </c>
      <c r="I1200" t="inlineStr">
        <is>
          <t>A2</t>
        </is>
      </c>
      <c r="J1200">
        <f>Q05+K1.B1-W5(-P2):X2:7</f>
        <v/>
      </c>
      <c r="K1200" t="inlineStr">
        <is>
          <t>Q05</t>
        </is>
      </c>
      <c r="L1200" t="inlineStr">
        <is>
          <t>K1.B1</t>
        </is>
      </c>
      <c r="M1200" t="inlineStr">
        <is>
          <t>W5(-P2)</t>
        </is>
      </c>
      <c r="N1200" t="inlineStr">
        <is>
          <t>X2:7</t>
        </is>
      </c>
    </row>
    <row r="1201">
      <c r="A1201" t="n">
        <v>1200</v>
      </c>
      <c r="B1201" t="inlineStr">
        <is>
          <t>1200</t>
        </is>
      </c>
      <c r="C1201" t="inlineStr">
        <is>
          <t>BU</t>
        </is>
      </c>
      <c r="D1201" t="inlineStr">
        <is>
          <t>BU</t>
        </is>
      </c>
      <c r="E1201">
        <f>Q05+K1.B1-K5:14</f>
        <v/>
      </c>
      <c r="F1201" t="inlineStr">
        <is>
          <t>Q05</t>
        </is>
      </c>
      <c r="G1201" t="inlineStr">
        <is>
          <t>K1.B1</t>
        </is>
      </c>
      <c r="H1201" t="inlineStr">
        <is>
          <t>K5</t>
        </is>
      </c>
      <c r="I1201" t="inlineStr">
        <is>
          <t>14</t>
        </is>
      </c>
      <c r="J1201">
        <f>Q05+K1.B1-K6:A1</f>
        <v/>
      </c>
      <c r="K1201" t="inlineStr">
        <is>
          <t>Q05</t>
        </is>
      </c>
      <c r="L1201" t="inlineStr">
        <is>
          <t>K1.B1</t>
        </is>
      </c>
      <c r="M1201" t="inlineStr">
        <is>
          <t>K6</t>
        </is>
      </c>
      <c r="N1201" t="inlineStr">
        <is>
          <t>A1</t>
        </is>
      </c>
    </row>
    <row r="1202">
      <c r="A1202" t="n">
        <v>1201</v>
      </c>
      <c r="B1202" t="inlineStr">
        <is>
          <t>1201</t>
        </is>
      </c>
      <c r="C1202" t="inlineStr">
        <is>
          <t>BU</t>
        </is>
      </c>
      <c r="D1202" t="inlineStr">
        <is>
          <t>BU</t>
        </is>
      </c>
      <c r="E1202">
        <f>Q05+K1.B1-W5(-P1):X2:7</f>
        <v/>
      </c>
      <c r="F1202" t="inlineStr">
        <is>
          <t>Q05</t>
        </is>
      </c>
      <c r="G1202" t="inlineStr">
        <is>
          <t>K1.B1</t>
        </is>
      </c>
      <c r="H1202" t="inlineStr">
        <is>
          <t>W5(-P1)</t>
        </is>
      </c>
      <c r="I1202" t="inlineStr">
        <is>
          <t>X2:7</t>
        </is>
      </c>
      <c r="J1202">
        <f>Q05+K1.B1-K5:13</f>
        <v/>
      </c>
      <c r="K1202" t="inlineStr">
        <is>
          <t>Q05</t>
        </is>
      </c>
      <c r="L1202" t="inlineStr">
        <is>
          <t>K1.B1</t>
        </is>
      </c>
      <c r="M1202" t="inlineStr">
        <is>
          <t>K5</t>
        </is>
      </c>
      <c r="N1202" t="inlineStr">
        <is>
          <t>13</t>
        </is>
      </c>
    </row>
    <row r="1203">
      <c r="A1203" t="n">
        <v>1202</v>
      </c>
      <c r="B1203" t="inlineStr">
        <is>
          <t>1202</t>
        </is>
      </c>
      <c r="C1203" t="inlineStr">
        <is>
          <t>nan</t>
        </is>
      </c>
      <c r="D1203" t="inlineStr">
        <is>
          <t>nan</t>
        </is>
      </c>
      <c r="E1203" t="inlineStr">
        <is>
          <t>nan</t>
        </is>
      </c>
      <c r="F1203" t="inlineStr"/>
      <c r="G1203" t="inlineStr"/>
      <c r="H1203" t="inlineStr"/>
      <c r="I1203" t="inlineStr"/>
      <c r="J1203" t="inlineStr">
        <is>
          <t>nan</t>
        </is>
      </c>
      <c r="K1203" t="inlineStr"/>
      <c r="L1203" t="inlineStr"/>
      <c r="M1203" t="inlineStr"/>
      <c r="N1203" t="inlineStr"/>
    </row>
    <row r="1204">
      <c r="A1204" t="n">
        <v>1203</v>
      </c>
      <c r="B1204" t="inlineStr">
        <is>
          <t>1203</t>
        </is>
      </c>
      <c r="C1204" t="inlineStr">
        <is>
          <t>nan</t>
        </is>
      </c>
      <c r="D1204" t="inlineStr">
        <is>
          <t>nan</t>
        </is>
      </c>
      <c r="E1204" t="inlineStr">
        <is>
          <t>nan</t>
        </is>
      </c>
      <c r="F1204" t="inlineStr"/>
      <c r="G1204" t="inlineStr"/>
      <c r="H1204" t="inlineStr"/>
      <c r="I1204" t="inlineStr"/>
      <c r="J1204" t="inlineStr">
        <is>
          <t>nan</t>
        </is>
      </c>
      <c r="K1204" t="inlineStr"/>
      <c r="L1204" t="inlineStr"/>
      <c r="M1204" t="inlineStr"/>
      <c r="N1204" t="inlineStr"/>
    </row>
    <row r="1205">
      <c r="A1205" t="n">
        <v>1204</v>
      </c>
      <c r="B1205" t="inlineStr">
        <is>
          <t>1204</t>
        </is>
      </c>
      <c r="C1205" t="inlineStr">
        <is>
          <t>nan</t>
        </is>
      </c>
      <c r="D1205" t="inlineStr">
        <is>
          <t>nan</t>
        </is>
      </c>
      <c r="E1205" t="inlineStr">
        <is>
          <t>nan</t>
        </is>
      </c>
      <c r="F1205" t="inlineStr"/>
      <c r="G1205" t="inlineStr"/>
      <c r="H1205" t="inlineStr"/>
      <c r="I1205" t="inlineStr"/>
      <c r="J1205" t="inlineStr">
        <is>
          <t>nan</t>
        </is>
      </c>
      <c r="K1205" t="inlineStr"/>
      <c r="L1205" t="inlineStr"/>
      <c r="M1205" t="inlineStr"/>
      <c r="N1205" t="inlineStr"/>
    </row>
    <row r="1206">
      <c r="A1206" t="n">
        <v>1205</v>
      </c>
      <c r="B1206" t="inlineStr">
        <is>
          <t>1205</t>
        </is>
      </c>
      <c r="C1206" t="inlineStr">
        <is>
          <t>nan</t>
        </is>
      </c>
      <c r="D1206" t="inlineStr">
        <is>
          <t>nan</t>
        </is>
      </c>
      <c r="E1206" t="inlineStr">
        <is>
          <t>nan</t>
        </is>
      </c>
      <c r="F1206" t="inlineStr"/>
      <c r="G1206" t="inlineStr"/>
      <c r="H1206" t="inlineStr"/>
      <c r="I1206" t="inlineStr"/>
      <c r="J1206" t="inlineStr">
        <is>
          <t>nan</t>
        </is>
      </c>
      <c r="K1206" t="inlineStr"/>
      <c r="L1206" t="inlineStr"/>
      <c r="M1206" t="inlineStr"/>
      <c r="N1206" t="inlineStr"/>
    </row>
    <row r="1207">
      <c r="A1207" t="n">
        <v>1206</v>
      </c>
      <c r="B1207" t="inlineStr">
        <is>
          <t>1206</t>
        </is>
      </c>
      <c r="C1207" t="inlineStr">
        <is>
          <t>BU</t>
        </is>
      </c>
      <c r="D1207" t="inlineStr">
        <is>
          <t>BU</t>
        </is>
      </c>
      <c r="E1207">
        <f>Q05+K1.B1-K5:S12</f>
        <v/>
      </c>
      <c r="F1207" t="inlineStr">
        <is>
          <t>Q05</t>
        </is>
      </c>
      <c r="G1207" t="inlineStr">
        <is>
          <t>K1.B1</t>
        </is>
      </c>
      <c r="H1207" t="inlineStr">
        <is>
          <t>K5</t>
        </is>
      </c>
      <c r="I1207" t="inlineStr">
        <is>
          <t>S12</t>
        </is>
      </c>
      <c r="J1207">
        <f>Q05+K1.B1-K5:S22</f>
        <v/>
      </c>
      <c r="K1207" t="inlineStr">
        <is>
          <t>Q05</t>
        </is>
      </c>
      <c r="L1207" t="inlineStr">
        <is>
          <t>K1.B1</t>
        </is>
      </c>
      <c r="M1207" t="inlineStr">
        <is>
          <t>K5</t>
        </is>
      </c>
      <c r="N1207" t="inlineStr">
        <is>
          <t>S22</t>
        </is>
      </c>
    </row>
    <row r="1208">
      <c r="A1208" t="n">
        <v>1207</v>
      </c>
      <c r="B1208" t="inlineStr">
        <is>
          <t>1207</t>
        </is>
      </c>
      <c r="C1208" t="inlineStr">
        <is>
          <t>BU</t>
        </is>
      </c>
      <c r="D1208" t="inlineStr">
        <is>
          <t>BU</t>
        </is>
      </c>
      <c r="E1208">
        <f>A02+K1.B1-K21:24</f>
        <v/>
      </c>
      <c r="F1208" t="inlineStr">
        <is>
          <t>A02</t>
        </is>
      </c>
      <c r="G1208" t="inlineStr">
        <is>
          <t>K1.B1</t>
        </is>
      </c>
      <c r="H1208" t="inlineStr">
        <is>
          <t>K21</t>
        </is>
      </c>
      <c r="I1208" t="inlineStr">
        <is>
          <t>24</t>
        </is>
      </c>
      <c r="J1208">
        <f>Q05+K1.B1-K5:S12</f>
        <v/>
      </c>
      <c r="K1208" t="inlineStr">
        <is>
          <t>Q05</t>
        </is>
      </c>
      <c r="L1208" t="inlineStr">
        <is>
          <t>K1.B1</t>
        </is>
      </c>
      <c r="M1208" t="inlineStr">
        <is>
          <t>K5</t>
        </is>
      </c>
      <c r="N1208" t="inlineStr">
        <is>
          <t>S12</t>
        </is>
      </c>
    </row>
    <row r="1209">
      <c r="A1209" t="n">
        <v>1208</v>
      </c>
      <c r="B1209" t="inlineStr">
        <is>
          <t>1208</t>
        </is>
      </c>
      <c r="C1209" t="inlineStr">
        <is>
          <t>BU</t>
        </is>
      </c>
      <c r="D1209" t="inlineStr">
        <is>
          <t>BU</t>
        </is>
      </c>
      <c r="E1209">
        <f>A02+K1.B1-K21:24</f>
        <v/>
      </c>
      <c r="F1209" t="inlineStr">
        <is>
          <t>A02</t>
        </is>
      </c>
      <c r="G1209" t="inlineStr">
        <is>
          <t>K1.B1</t>
        </is>
      </c>
      <c r="H1209" t="inlineStr">
        <is>
          <t>K21</t>
        </is>
      </c>
      <c r="I1209" t="inlineStr">
        <is>
          <t>24</t>
        </is>
      </c>
      <c r="J1209">
        <f>Q05+K1.B1-X9:1:4</f>
        <v/>
      </c>
      <c r="K1209" t="inlineStr">
        <is>
          <t>Q05</t>
        </is>
      </c>
      <c r="L1209" t="inlineStr">
        <is>
          <t>K1.B1</t>
        </is>
      </c>
      <c r="M1209" t="inlineStr">
        <is>
          <t>X9</t>
        </is>
      </c>
      <c r="N1209" t="inlineStr">
        <is>
          <t>1:4</t>
        </is>
      </c>
    </row>
    <row r="1210">
      <c r="A1210" t="n">
        <v>1209</v>
      </c>
      <c r="B1210" t="inlineStr">
        <is>
          <t>1209</t>
        </is>
      </c>
      <c r="C1210" t="inlineStr">
        <is>
          <t>BU</t>
        </is>
      </c>
      <c r="D1210" t="inlineStr">
        <is>
          <t>BU</t>
        </is>
      </c>
      <c r="E1210">
        <f>Q05+K1.B1-A2:4</f>
        <v/>
      </c>
      <c r="F1210" t="inlineStr">
        <is>
          <t>Q05</t>
        </is>
      </c>
      <c r="G1210" t="inlineStr">
        <is>
          <t>K1.B1</t>
        </is>
      </c>
      <c r="H1210" t="inlineStr">
        <is>
          <t>A2</t>
        </is>
      </c>
      <c r="I1210" t="inlineStr">
        <is>
          <t>4</t>
        </is>
      </c>
      <c r="J1210">
        <f>Q05+K1.B1-X9:1:4</f>
        <v/>
      </c>
      <c r="K1210" t="inlineStr">
        <is>
          <t>Q05</t>
        </is>
      </c>
      <c r="L1210" t="inlineStr">
        <is>
          <t>K1.B1</t>
        </is>
      </c>
      <c r="M1210" t="inlineStr">
        <is>
          <t>X9</t>
        </is>
      </c>
      <c r="N1210" t="inlineStr">
        <is>
          <t>1:4</t>
        </is>
      </c>
    </row>
    <row r="1211">
      <c r="A1211" t="n">
        <v>1210</v>
      </c>
      <c r="B1211" t="inlineStr">
        <is>
          <t>1210</t>
        </is>
      </c>
      <c r="C1211" t="inlineStr">
        <is>
          <t>BU</t>
        </is>
      </c>
      <c r="D1211" t="inlineStr">
        <is>
          <t>BU</t>
        </is>
      </c>
      <c r="E1211">
        <f>Q05+K1.B1-V1:2.1</f>
        <v/>
      </c>
      <c r="F1211" t="inlineStr">
        <is>
          <t>Q05</t>
        </is>
      </c>
      <c r="G1211" t="inlineStr">
        <is>
          <t>K1.B1</t>
        </is>
      </c>
      <c r="H1211" t="inlineStr">
        <is>
          <t>V1</t>
        </is>
      </c>
      <c r="I1211" t="inlineStr">
        <is>
          <t>2.1</t>
        </is>
      </c>
      <c r="J1211">
        <f>Q05+K1.B1-W5(-P1):X1:9</f>
        <v/>
      </c>
      <c r="K1211" t="inlineStr">
        <is>
          <t>Q05</t>
        </is>
      </c>
      <c r="L1211" t="inlineStr">
        <is>
          <t>K1.B1</t>
        </is>
      </c>
      <c r="M1211" t="inlineStr">
        <is>
          <t>W5(-P1)</t>
        </is>
      </c>
      <c r="N1211" t="inlineStr">
        <is>
          <t>X1:9</t>
        </is>
      </c>
    </row>
    <row r="1212">
      <c r="A1212" t="n">
        <v>1211</v>
      </c>
      <c r="B1212" t="inlineStr">
        <is>
          <t>1211</t>
        </is>
      </c>
      <c r="C1212" t="inlineStr">
        <is>
          <t>BU</t>
        </is>
      </c>
      <c r="D1212" t="inlineStr">
        <is>
          <t>BU</t>
        </is>
      </c>
      <c r="E1212">
        <f>A02+K1.B1-W6(-P2):X1:6</f>
        <v/>
      </c>
      <c r="F1212" t="inlineStr">
        <is>
          <t>A02</t>
        </is>
      </c>
      <c r="G1212" t="inlineStr">
        <is>
          <t>K1.B1</t>
        </is>
      </c>
      <c r="H1212" t="inlineStr">
        <is>
          <t>W6(-P2)</t>
        </is>
      </c>
      <c r="I1212" t="inlineStr">
        <is>
          <t>X1:6</t>
        </is>
      </c>
      <c r="J1212">
        <f>Q05+K1.B1-W5(-P2):X1:9</f>
        <v/>
      </c>
      <c r="K1212" t="inlineStr">
        <is>
          <t>Q05</t>
        </is>
      </c>
      <c r="L1212" t="inlineStr">
        <is>
          <t>K1.B1</t>
        </is>
      </c>
      <c r="M1212" t="inlineStr">
        <is>
          <t>W5(-P2)</t>
        </is>
      </c>
      <c r="N1212" t="inlineStr">
        <is>
          <t>X1:9</t>
        </is>
      </c>
    </row>
    <row r="1213">
      <c r="A1213" t="n">
        <v>1212</v>
      </c>
      <c r="B1213" t="inlineStr">
        <is>
          <t>1212</t>
        </is>
      </c>
      <c r="C1213" t="inlineStr">
        <is>
          <t>WH</t>
        </is>
      </c>
      <c r="D1213" t="inlineStr">
        <is>
          <t>WH</t>
        </is>
      </c>
      <c r="E1213">
        <f>Q05+S1-M1.2:2</f>
        <v/>
      </c>
      <c r="F1213" t="inlineStr">
        <is>
          <t>Q05</t>
        </is>
      </c>
      <c r="G1213" t="inlineStr">
        <is>
          <t>S1</t>
        </is>
      </c>
      <c r="H1213" t="inlineStr">
        <is>
          <t>M1.2</t>
        </is>
      </c>
      <c r="I1213" t="inlineStr">
        <is>
          <t>2</t>
        </is>
      </c>
      <c r="J1213">
        <f>Q05+S1-B1:2</f>
        <v/>
      </c>
      <c r="K1213" t="inlineStr">
        <is>
          <t>Q05</t>
        </is>
      </c>
      <c r="L1213" t="inlineStr">
        <is>
          <t>S1</t>
        </is>
      </c>
      <c r="M1213" t="inlineStr">
        <is>
          <t>B1</t>
        </is>
      </c>
      <c r="N1213" t="inlineStr">
        <is>
          <t>2</t>
        </is>
      </c>
    </row>
    <row r="1214">
      <c r="A1214" t="n">
        <v>1213</v>
      </c>
      <c r="B1214" t="inlineStr">
        <is>
          <t>1213</t>
        </is>
      </c>
      <c r="C1214" t="inlineStr">
        <is>
          <t>WH</t>
        </is>
      </c>
      <c r="D1214" t="inlineStr">
        <is>
          <t>WH</t>
        </is>
      </c>
      <c r="E1214">
        <f>Q05+S1-M1.2:2</f>
        <v/>
      </c>
      <c r="F1214" t="inlineStr">
        <is>
          <t>Q05</t>
        </is>
      </c>
      <c r="G1214" t="inlineStr">
        <is>
          <t>S1</t>
        </is>
      </c>
      <c r="H1214" t="inlineStr">
        <is>
          <t>M1.2</t>
        </is>
      </c>
      <c r="I1214" t="inlineStr">
        <is>
          <t>2</t>
        </is>
      </c>
      <c r="J1214">
        <f>Q05+K1.H1-X20:22:2</f>
        <v/>
      </c>
      <c r="K1214" t="inlineStr">
        <is>
          <t>Q05</t>
        </is>
      </c>
      <c r="L1214" t="inlineStr">
        <is>
          <t>K1.H1</t>
        </is>
      </c>
      <c r="M1214" t="inlineStr">
        <is>
          <t>X20</t>
        </is>
      </c>
      <c r="N1214" t="inlineStr">
        <is>
          <t>22:2</t>
        </is>
      </c>
    </row>
    <row r="1215">
      <c r="A1215" t="n">
        <v>1214</v>
      </c>
      <c r="B1215" t="inlineStr">
        <is>
          <t>1214</t>
        </is>
      </c>
      <c r="C1215" t="inlineStr">
        <is>
          <t>BN</t>
        </is>
      </c>
      <c r="D1215" t="inlineStr">
        <is>
          <t>BN</t>
        </is>
      </c>
      <c r="E1215">
        <f>Q05+S1-M1.2:1</f>
        <v/>
      </c>
      <c r="F1215" t="inlineStr">
        <is>
          <t>Q05</t>
        </is>
      </c>
      <c r="G1215" t="inlineStr">
        <is>
          <t>S1</t>
        </is>
      </c>
      <c r="H1215" t="inlineStr">
        <is>
          <t>M1.2</t>
        </is>
      </c>
      <c r="I1215" t="inlineStr">
        <is>
          <t>1</t>
        </is>
      </c>
      <c r="J1215">
        <f>Q05+S1-B1:1</f>
        <v/>
      </c>
      <c r="K1215" t="inlineStr">
        <is>
          <t>Q05</t>
        </is>
      </c>
      <c r="L1215" t="inlineStr">
        <is>
          <t>S1</t>
        </is>
      </c>
      <c r="M1215" t="inlineStr">
        <is>
          <t>B1</t>
        </is>
      </c>
      <c r="N1215" t="inlineStr">
        <is>
          <t>1</t>
        </is>
      </c>
    </row>
    <row r="1216">
      <c r="A1216" t="n">
        <v>1215</v>
      </c>
      <c r="B1216" t="inlineStr">
        <is>
          <t>1215</t>
        </is>
      </c>
      <c r="C1216" t="inlineStr">
        <is>
          <t>BN</t>
        </is>
      </c>
      <c r="D1216" t="inlineStr">
        <is>
          <t>BN</t>
        </is>
      </c>
      <c r="E1216">
        <f>Q05+S1-M1.2:1</f>
        <v/>
      </c>
      <c r="F1216" t="inlineStr">
        <is>
          <t>Q05</t>
        </is>
      </c>
      <c r="G1216" t="inlineStr">
        <is>
          <t>S1</t>
        </is>
      </c>
      <c r="H1216" t="inlineStr">
        <is>
          <t>M1.2</t>
        </is>
      </c>
      <c r="I1216" t="inlineStr">
        <is>
          <t>1</t>
        </is>
      </c>
      <c r="J1216">
        <f>Q05+K1.H1-X20:21:3</f>
        <v/>
      </c>
      <c r="K1216" t="inlineStr">
        <is>
          <t>Q05</t>
        </is>
      </c>
      <c r="L1216" t="inlineStr">
        <is>
          <t>K1.H1</t>
        </is>
      </c>
      <c r="M1216" t="inlineStr">
        <is>
          <t>X20</t>
        </is>
      </c>
      <c r="N1216" t="inlineStr">
        <is>
          <t>21:3</t>
        </is>
      </c>
    </row>
    <row r="1217">
      <c r="A1217" t="n">
        <v>1216</v>
      </c>
      <c r="B1217" t="inlineStr">
        <is>
          <t>1216</t>
        </is>
      </c>
      <c r="C1217" t="inlineStr">
        <is>
          <t>BN</t>
        </is>
      </c>
      <c r="D1217" t="inlineStr">
        <is>
          <t>BN</t>
        </is>
      </c>
      <c r="E1217">
        <f>Q05+K1.H1-X20:21:4</f>
        <v/>
      </c>
      <c r="F1217" t="inlineStr">
        <is>
          <t>Q05</t>
        </is>
      </c>
      <c r="G1217" t="inlineStr">
        <is>
          <t>K1.H1</t>
        </is>
      </c>
      <c r="H1217" t="inlineStr">
        <is>
          <t>X20</t>
        </is>
      </c>
      <c r="I1217" t="inlineStr">
        <is>
          <t>21:4</t>
        </is>
      </c>
      <c r="J1217">
        <f>Q05+K1.B1-A7:7</f>
        <v/>
      </c>
      <c r="K1217" t="inlineStr">
        <is>
          <t>Q05</t>
        </is>
      </c>
      <c r="L1217" t="inlineStr">
        <is>
          <t>K1.B1</t>
        </is>
      </c>
      <c r="M1217" t="inlineStr">
        <is>
          <t>A7</t>
        </is>
      </c>
      <c r="N1217" t="inlineStr">
        <is>
          <t>7</t>
        </is>
      </c>
    </row>
    <row r="1218">
      <c r="A1218" t="n">
        <v>1217</v>
      </c>
      <c r="B1218" t="inlineStr">
        <is>
          <t>1217</t>
        </is>
      </c>
      <c r="C1218" t="inlineStr">
        <is>
          <t>WH</t>
        </is>
      </c>
      <c r="D1218" t="inlineStr">
        <is>
          <t>WH</t>
        </is>
      </c>
      <c r="E1218">
        <f>Q05+K1.H1-X20:22:5</f>
        <v/>
      </c>
      <c r="F1218" t="inlineStr">
        <is>
          <t>Q05</t>
        </is>
      </c>
      <c r="G1218" t="inlineStr">
        <is>
          <t>K1.H1</t>
        </is>
      </c>
      <c r="H1218" t="inlineStr">
        <is>
          <t>X20</t>
        </is>
      </c>
      <c r="I1218" t="inlineStr">
        <is>
          <t>22:5</t>
        </is>
      </c>
      <c r="J1218">
        <f>Q05+K1.B1-A7:3</f>
        <v/>
      </c>
      <c r="K1218" t="inlineStr">
        <is>
          <t>Q05</t>
        </is>
      </c>
      <c r="L1218" t="inlineStr">
        <is>
          <t>K1.B1</t>
        </is>
      </c>
      <c r="M1218" t="inlineStr">
        <is>
          <t>A7</t>
        </is>
      </c>
      <c r="N1218" t="inlineStr">
        <is>
          <t>3</t>
        </is>
      </c>
    </row>
    <row r="1219">
      <c r="A1219" t="n">
        <v>1218</v>
      </c>
      <c r="B1219" t="inlineStr">
        <is>
          <t>1218</t>
        </is>
      </c>
      <c r="C1219" t="inlineStr">
        <is>
          <t>BU</t>
        </is>
      </c>
      <c r="D1219" t="inlineStr">
        <is>
          <t>BU</t>
        </is>
      </c>
      <c r="E1219">
        <f>Q05+K1.B1-K5:38</f>
        <v/>
      </c>
      <c r="F1219" t="inlineStr">
        <is>
          <t>Q05</t>
        </is>
      </c>
      <c r="G1219" t="inlineStr">
        <is>
          <t>K1.B1</t>
        </is>
      </c>
      <c r="H1219" t="inlineStr">
        <is>
          <t>K5</t>
        </is>
      </c>
      <c r="I1219" t="inlineStr">
        <is>
          <t>38</t>
        </is>
      </c>
      <c r="J1219">
        <f>Q05+K1.B1-W5(-P1):X3:2</f>
        <v/>
      </c>
      <c r="K1219" t="inlineStr">
        <is>
          <t>Q05</t>
        </is>
      </c>
      <c r="L1219" t="inlineStr">
        <is>
          <t>K1.B1</t>
        </is>
      </c>
      <c r="M1219" t="inlineStr">
        <is>
          <t>W5(-P1)</t>
        </is>
      </c>
      <c r="N1219" t="inlineStr">
        <is>
          <t>X3:2</t>
        </is>
      </c>
    </row>
    <row r="1220">
      <c r="A1220" t="n">
        <v>1219</v>
      </c>
      <c r="B1220" t="inlineStr">
        <is>
          <t>1219</t>
        </is>
      </c>
      <c r="C1220" t="inlineStr">
        <is>
          <t>BU</t>
        </is>
      </c>
      <c r="D1220" t="inlineStr">
        <is>
          <t>BU</t>
        </is>
      </c>
      <c r="E1220">
        <f>Q05+K1.B1-A7:3°</f>
        <v/>
      </c>
      <c r="F1220" t="inlineStr">
        <is>
          <t>Q05</t>
        </is>
      </c>
      <c r="G1220" t="inlineStr">
        <is>
          <t>K1.B1</t>
        </is>
      </c>
      <c r="H1220" t="inlineStr">
        <is>
          <t>A7</t>
        </is>
      </c>
      <c r="I1220" t="inlineStr">
        <is>
          <t>3°</t>
        </is>
      </c>
      <c r="J1220">
        <f>Q05+K1.B1-K5:37</f>
        <v/>
      </c>
      <c r="K1220" t="inlineStr">
        <is>
          <t>Q05</t>
        </is>
      </c>
      <c r="L1220" t="inlineStr">
        <is>
          <t>K1.B1</t>
        </is>
      </c>
      <c r="M1220" t="inlineStr">
        <is>
          <t>K5</t>
        </is>
      </c>
      <c r="N1220" t="inlineStr">
        <is>
          <t>37</t>
        </is>
      </c>
    </row>
    <row r="1221">
      <c r="A1221" t="n">
        <v>1220</v>
      </c>
      <c r="B1221" t="inlineStr">
        <is>
          <t>1220</t>
        </is>
      </c>
      <c r="C1221" t="inlineStr">
        <is>
          <t>BU</t>
        </is>
      </c>
      <c r="D1221" t="inlineStr">
        <is>
          <t>BU</t>
        </is>
      </c>
      <c r="E1221">
        <f>Q05+K1.B1-K5:48</f>
        <v/>
      </c>
      <c r="F1221" t="inlineStr">
        <is>
          <t>Q05</t>
        </is>
      </c>
      <c r="G1221" t="inlineStr">
        <is>
          <t>K1.B1</t>
        </is>
      </c>
      <c r="H1221" t="inlineStr">
        <is>
          <t>K5</t>
        </is>
      </c>
      <c r="I1221" t="inlineStr">
        <is>
          <t>48</t>
        </is>
      </c>
      <c r="J1221">
        <f>Q05+K1.B1-W5(-P2):X3:2</f>
        <v/>
      </c>
      <c r="K1221" t="inlineStr">
        <is>
          <t>Q05</t>
        </is>
      </c>
      <c r="L1221" t="inlineStr">
        <is>
          <t>K1.B1</t>
        </is>
      </c>
      <c r="M1221" t="inlineStr">
        <is>
          <t>W5(-P2)</t>
        </is>
      </c>
      <c r="N1221" t="inlineStr">
        <is>
          <t>X3:2</t>
        </is>
      </c>
    </row>
    <row r="1222">
      <c r="A1222" t="n">
        <v>1221</v>
      </c>
      <c r="B1222" t="inlineStr">
        <is>
          <t>1221</t>
        </is>
      </c>
      <c r="C1222" t="inlineStr">
        <is>
          <t>BU</t>
        </is>
      </c>
      <c r="D1222" t="inlineStr">
        <is>
          <t>BU</t>
        </is>
      </c>
      <c r="E1222">
        <f>Q05+K1.B1-A7:7°</f>
        <v/>
      </c>
      <c r="F1222" t="inlineStr">
        <is>
          <t>Q05</t>
        </is>
      </c>
      <c r="G1222" t="inlineStr">
        <is>
          <t>K1.B1</t>
        </is>
      </c>
      <c r="H1222" t="inlineStr">
        <is>
          <t>A7</t>
        </is>
      </c>
      <c r="I1222" t="inlineStr">
        <is>
          <t>7°</t>
        </is>
      </c>
      <c r="J1222">
        <f>Q05+K1.B1-K5:47</f>
        <v/>
      </c>
      <c r="K1222" t="inlineStr">
        <is>
          <t>Q05</t>
        </is>
      </c>
      <c r="L1222" t="inlineStr">
        <is>
          <t>K1.B1</t>
        </is>
      </c>
      <c r="M1222" t="inlineStr">
        <is>
          <t>K5</t>
        </is>
      </c>
      <c r="N1222" t="inlineStr">
        <is>
          <t>47</t>
        </is>
      </c>
    </row>
    <row r="1223">
      <c r="A1223" t="n">
        <v>1222</v>
      </c>
      <c r="B1223" t="inlineStr">
        <is>
          <t>1222</t>
        </is>
      </c>
      <c r="C1223" t="inlineStr">
        <is>
          <t>1</t>
        </is>
      </c>
      <c r="D1223" t="inlineStr">
        <is>
          <t>1</t>
        </is>
      </c>
      <c r="E1223">
        <f>Q15+K1.B1-X20:1:4</f>
        <v/>
      </c>
      <c r="F1223" t="inlineStr">
        <is>
          <t>Q15</t>
        </is>
      </c>
      <c r="G1223" t="inlineStr">
        <is>
          <t>K1.B1</t>
        </is>
      </c>
      <c r="H1223" t="inlineStr">
        <is>
          <t>X20</t>
        </is>
      </c>
      <c r="I1223" t="inlineStr">
        <is>
          <t>1:4</t>
        </is>
      </c>
      <c r="J1223">
        <f>Q15+K1.G1-G1:X2.L</f>
        <v/>
      </c>
      <c r="K1223" t="inlineStr">
        <is>
          <t>Q15</t>
        </is>
      </c>
      <c r="L1223" t="inlineStr">
        <is>
          <t>K1.G1</t>
        </is>
      </c>
      <c r="M1223" t="inlineStr">
        <is>
          <t>G1</t>
        </is>
      </c>
      <c r="N1223" t="inlineStr">
        <is>
          <t>X2.L</t>
        </is>
      </c>
    </row>
    <row r="1224">
      <c r="A1224" t="n">
        <v>1223</v>
      </c>
      <c r="B1224" t="inlineStr">
        <is>
          <t>1223</t>
        </is>
      </c>
      <c r="C1224" t="inlineStr">
        <is>
          <t>BK</t>
        </is>
      </c>
      <c r="D1224" t="inlineStr">
        <is>
          <t>BK</t>
        </is>
      </c>
      <c r="E1224">
        <f>Q15+K1.H2-F11:2</f>
        <v/>
      </c>
      <c r="F1224" t="inlineStr">
        <is>
          <t>Q15</t>
        </is>
      </c>
      <c r="G1224" t="inlineStr">
        <is>
          <t>K1.H2</t>
        </is>
      </c>
      <c r="H1224" t="inlineStr">
        <is>
          <t>F11</t>
        </is>
      </c>
      <c r="I1224" t="inlineStr">
        <is>
          <t>2</t>
        </is>
      </c>
      <c r="J1224">
        <f>Q15+K1.B1-X20:1:3</f>
        <v/>
      </c>
      <c r="K1224" t="inlineStr">
        <is>
          <t>Q15</t>
        </is>
      </c>
      <c r="L1224" t="inlineStr">
        <is>
          <t>K1.B1</t>
        </is>
      </c>
      <c r="M1224" t="inlineStr">
        <is>
          <t>X20</t>
        </is>
      </c>
      <c r="N1224" t="inlineStr">
        <is>
          <t>1:3</t>
        </is>
      </c>
    </row>
    <row r="1225">
      <c r="A1225" t="n">
        <v>1224</v>
      </c>
      <c r="B1225" t="inlineStr">
        <is>
          <t>1224</t>
        </is>
      </c>
      <c r="C1225" t="inlineStr">
        <is>
          <t>BK</t>
        </is>
      </c>
      <c r="D1225" t="inlineStr">
        <is>
          <t>BK</t>
        </is>
      </c>
      <c r="E1225">
        <f>A02+K1.H2-W2.1:2L1</f>
        <v/>
      </c>
      <c r="F1225" t="inlineStr">
        <is>
          <t>A02</t>
        </is>
      </c>
      <c r="G1225" t="inlineStr">
        <is>
          <t>K1.H2</t>
        </is>
      </c>
      <c r="H1225" t="inlineStr">
        <is>
          <t>W2.1</t>
        </is>
      </c>
      <c r="I1225" t="inlineStr">
        <is>
          <t>2L1</t>
        </is>
      </c>
      <c r="J1225">
        <f>Q15+K1.H2-F11:1</f>
        <v/>
      </c>
      <c r="K1225" t="inlineStr">
        <is>
          <t>Q15</t>
        </is>
      </c>
      <c r="L1225" t="inlineStr">
        <is>
          <t>K1.H2</t>
        </is>
      </c>
      <c r="M1225" t="inlineStr">
        <is>
          <t>F11</t>
        </is>
      </c>
      <c r="N1225" t="inlineStr">
        <is>
          <t>1</t>
        </is>
      </c>
    </row>
    <row r="1226">
      <c r="A1226" t="n">
        <v>1225</v>
      </c>
      <c r="B1226" t="inlineStr">
        <is>
          <t>1225</t>
        </is>
      </c>
      <c r="C1226" t="inlineStr">
        <is>
          <t>2</t>
        </is>
      </c>
      <c r="D1226" t="inlineStr">
        <is>
          <t>2</t>
        </is>
      </c>
      <c r="E1226">
        <f>Q15+K1.B1-X20:2:5</f>
        <v/>
      </c>
      <c r="F1226" t="inlineStr">
        <is>
          <t>Q15</t>
        </is>
      </c>
      <c r="G1226" t="inlineStr">
        <is>
          <t>K1.B1</t>
        </is>
      </c>
      <c r="H1226" t="inlineStr">
        <is>
          <t>X20</t>
        </is>
      </c>
      <c r="I1226" t="inlineStr">
        <is>
          <t>2:5</t>
        </is>
      </c>
      <c r="J1226">
        <f>Q15+K1.G1-G1:X2.N</f>
        <v/>
      </c>
      <c r="K1226" t="inlineStr">
        <is>
          <t>Q15</t>
        </is>
      </c>
      <c r="L1226" t="inlineStr">
        <is>
          <t>K1.G1</t>
        </is>
      </c>
      <c r="M1226" t="inlineStr">
        <is>
          <t>G1</t>
        </is>
      </c>
      <c r="N1226" t="inlineStr">
        <is>
          <t>X2.N</t>
        </is>
      </c>
    </row>
    <row r="1227">
      <c r="A1227" t="n">
        <v>1226</v>
      </c>
      <c r="B1227" t="inlineStr">
        <is>
          <t>1226</t>
        </is>
      </c>
      <c r="C1227" t="inlineStr">
        <is>
          <t>BU</t>
        </is>
      </c>
      <c r="D1227" t="inlineStr">
        <is>
          <t>BU</t>
        </is>
      </c>
      <c r="E1227">
        <f>A02+K1.H2-X5:N:2</f>
        <v/>
      </c>
      <c r="F1227" t="inlineStr">
        <is>
          <t>A02</t>
        </is>
      </c>
      <c r="G1227" t="inlineStr">
        <is>
          <t>K1.H2</t>
        </is>
      </c>
      <c r="H1227" t="inlineStr">
        <is>
          <t>X5</t>
        </is>
      </c>
      <c r="I1227" t="inlineStr">
        <is>
          <t>N:2</t>
        </is>
      </c>
      <c r="J1227">
        <f>Q15+K1.B1-X20:2:2</f>
        <v/>
      </c>
      <c r="K1227" t="inlineStr">
        <is>
          <t>Q15</t>
        </is>
      </c>
      <c r="L1227" t="inlineStr">
        <is>
          <t>K1.B1</t>
        </is>
      </c>
      <c r="M1227" t="inlineStr">
        <is>
          <t>X20</t>
        </is>
      </c>
      <c r="N1227" t="inlineStr">
        <is>
          <t>2:2</t>
        </is>
      </c>
    </row>
    <row r="1228">
      <c r="A1228" t="n">
        <v>1227</v>
      </c>
      <c r="B1228" t="inlineStr">
        <is>
          <t>1227</t>
        </is>
      </c>
      <c r="C1228" t="inlineStr">
        <is>
          <t>GNYE</t>
        </is>
      </c>
      <c r="D1228" t="inlineStr">
        <is>
          <t>GNYE</t>
        </is>
      </c>
      <c r="E1228">
        <f>Q15+K1.B1-X20:PE:1</f>
        <v/>
      </c>
      <c r="F1228" t="inlineStr">
        <is>
          <t>Q15</t>
        </is>
      </c>
      <c r="G1228" t="inlineStr">
        <is>
          <t>K1.B1</t>
        </is>
      </c>
      <c r="H1228" t="inlineStr">
        <is>
          <t>X20</t>
        </is>
      </c>
      <c r="I1228" t="inlineStr">
        <is>
          <t>PE:1</t>
        </is>
      </c>
      <c r="J1228">
        <f>Q15+K1.G1-G1:X2.PE</f>
        <v/>
      </c>
      <c r="K1228" t="inlineStr">
        <is>
          <t>Q15</t>
        </is>
      </c>
      <c r="L1228" t="inlineStr">
        <is>
          <t>K1.G1</t>
        </is>
      </c>
      <c r="M1228" t="inlineStr">
        <is>
          <t>G1</t>
        </is>
      </c>
      <c r="N1228" t="inlineStr">
        <is>
          <t>X2.PE</t>
        </is>
      </c>
    </row>
    <row r="1229">
      <c r="A1229" t="n">
        <v>1228</v>
      </c>
      <c r="B1229" t="inlineStr">
        <is>
          <t>1228</t>
        </is>
      </c>
      <c r="C1229" t="inlineStr">
        <is>
          <t>GNYE</t>
        </is>
      </c>
      <c r="D1229" t="inlineStr">
        <is>
          <t>GNYE</t>
        </is>
      </c>
      <c r="E1229">
        <f>A02+K1.H2-X6:PE:2</f>
        <v/>
      </c>
      <c r="F1229" t="inlineStr">
        <is>
          <t>A02</t>
        </is>
      </c>
      <c r="G1229" t="inlineStr">
        <is>
          <t>K1.H2</t>
        </is>
      </c>
      <c r="H1229" t="inlineStr">
        <is>
          <t>X6</t>
        </is>
      </c>
      <c r="I1229" t="inlineStr">
        <is>
          <t>PE:2</t>
        </is>
      </c>
      <c r="J1229">
        <f>Q15+K1.G1-G1:PE</f>
        <v/>
      </c>
      <c r="K1229" t="inlineStr">
        <is>
          <t>Q15</t>
        </is>
      </c>
      <c r="L1229" t="inlineStr">
        <is>
          <t>K1.G1</t>
        </is>
      </c>
      <c r="M1229" t="inlineStr">
        <is>
          <t>G1</t>
        </is>
      </c>
      <c r="N1229" t="inlineStr">
        <is>
          <t>PE</t>
        </is>
      </c>
    </row>
    <row r="1230">
      <c r="A1230" t="n">
        <v>1229</v>
      </c>
      <c r="B1230" t="inlineStr">
        <is>
          <t>1229</t>
        </is>
      </c>
      <c r="C1230" t="inlineStr">
        <is>
          <t>BU</t>
        </is>
      </c>
      <c r="D1230" t="inlineStr">
        <is>
          <t>BU</t>
        </is>
      </c>
      <c r="E1230">
        <f>Q15+K1.H2-F11:11</f>
        <v/>
      </c>
      <c r="F1230" t="inlineStr">
        <is>
          <t>Q15</t>
        </is>
      </c>
      <c r="G1230" t="inlineStr">
        <is>
          <t>K1.H2</t>
        </is>
      </c>
      <c r="H1230" t="inlineStr">
        <is>
          <t>F11</t>
        </is>
      </c>
      <c r="I1230" t="inlineStr">
        <is>
          <t>11</t>
        </is>
      </c>
      <c r="J1230">
        <f>Q15+K1.B1-A2:1</f>
        <v/>
      </c>
      <c r="K1230" t="inlineStr">
        <is>
          <t>Q15</t>
        </is>
      </c>
      <c r="L1230" t="inlineStr">
        <is>
          <t>K1.B1</t>
        </is>
      </c>
      <c r="M1230" t="inlineStr">
        <is>
          <t>A2</t>
        </is>
      </c>
      <c r="N1230" t="inlineStr">
        <is>
          <t>1</t>
        </is>
      </c>
    </row>
    <row r="1231">
      <c r="A1231" t="n">
        <v>1230</v>
      </c>
      <c r="B1231" t="inlineStr">
        <is>
          <t>1230</t>
        </is>
      </c>
      <c r="C1231" t="inlineStr">
        <is>
          <t>BU</t>
        </is>
      </c>
      <c r="D1231" t="inlineStr">
        <is>
          <t>BU</t>
        </is>
      </c>
      <c r="E1231">
        <f>Q15+K1.B1-A2:2</f>
        <v/>
      </c>
      <c r="F1231" t="inlineStr">
        <is>
          <t>Q15</t>
        </is>
      </c>
      <c r="G1231" t="inlineStr">
        <is>
          <t>K1.B1</t>
        </is>
      </c>
      <c r="H1231" t="inlineStr">
        <is>
          <t>A2</t>
        </is>
      </c>
      <c r="I1231" t="inlineStr">
        <is>
          <t>2</t>
        </is>
      </c>
      <c r="J1231">
        <f>Q15+K1.B1-K1:11</f>
        <v/>
      </c>
      <c r="K1231" t="inlineStr">
        <is>
          <t>Q15</t>
        </is>
      </c>
      <c r="L1231" t="inlineStr">
        <is>
          <t>K1.B1</t>
        </is>
      </c>
      <c r="M1231" t="inlineStr">
        <is>
          <t>K1</t>
        </is>
      </c>
      <c r="N1231" t="inlineStr">
        <is>
          <t>11</t>
        </is>
      </c>
    </row>
    <row r="1232">
      <c r="A1232" t="n">
        <v>1231</v>
      </c>
      <c r="B1232" t="inlineStr">
        <is>
          <t>1231</t>
        </is>
      </c>
      <c r="C1232" t="inlineStr">
        <is>
          <t>BU</t>
        </is>
      </c>
      <c r="D1232" t="inlineStr">
        <is>
          <t>BU</t>
        </is>
      </c>
      <c r="E1232">
        <f>Q15+K1.B1-K1:11</f>
        <v/>
      </c>
      <c r="F1232" t="inlineStr">
        <is>
          <t>Q15</t>
        </is>
      </c>
      <c r="G1232" t="inlineStr">
        <is>
          <t>K1.B1</t>
        </is>
      </c>
      <c r="H1232" t="inlineStr">
        <is>
          <t>K1</t>
        </is>
      </c>
      <c r="I1232" t="inlineStr">
        <is>
          <t>11</t>
        </is>
      </c>
      <c r="J1232">
        <f>Q15+K1.B1-R1:x1</f>
        <v/>
      </c>
      <c r="K1232" t="inlineStr">
        <is>
          <t>Q15</t>
        </is>
      </c>
      <c r="L1232" t="inlineStr">
        <is>
          <t>K1.B1</t>
        </is>
      </c>
      <c r="M1232" t="inlineStr">
        <is>
          <t>R1</t>
        </is>
      </c>
      <c r="N1232" t="inlineStr">
        <is>
          <t>x1</t>
        </is>
      </c>
    </row>
    <row r="1233">
      <c r="A1233" t="n">
        <v>1232</v>
      </c>
      <c r="B1233" t="inlineStr">
        <is>
          <t>1232</t>
        </is>
      </c>
      <c r="C1233" t="inlineStr">
        <is>
          <t>BU</t>
        </is>
      </c>
      <c r="D1233" t="inlineStr">
        <is>
          <t>BU</t>
        </is>
      </c>
      <c r="E1233">
        <f>Q15+K1.B1-A21:X1:4</f>
        <v/>
      </c>
      <c r="F1233" t="inlineStr">
        <is>
          <t>Q15</t>
        </is>
      </c>
      <c r="G1233" t="inlineStr">
        <is>
          <t>K1.B1</t>
        </is>
      </c>
      <c r="H1233" t="inlineStr">
        <is>
          <t>A21</t>
        </is>
      </c>
      <c r="I1233" t="inlineStr">
        <is>
          <t>X1:4</t>
        </is>
      </c>
      <c r="J1233">
        <f>Q15+K1.G1-G1:4</f>
        <v/>
      </c>
      <c r="K1233" t="inlineStr">
        <is>
          <t>Q15</t>
        </is>
      </c>
      <c r="L1233" t="inlineStr">
        <is>
          <t>K1.G1</t>
        </is>
      </c>
      <c r="M1233" t="inlineStr">
        <is>
          <t>G1</t>
        </is>
      </c>
      <c r="N1233" t="inlineStr">
        <is>
          <t>4</t>
        </is>
      </c>
    </row>
    <row r="1234">
      <c r="A1234" t="n">
        <v>1233</v>
      </c>
      <c r="B1234" t="inlineStr">
        <is>
          <t>1233</t>
        </is>
      </c>
      <c r="C1234" t="inlineStr">
        <is>
          <t>BU</t>
        </is>
      </c>
      <c r="D1234" t="inlineStr">
        <is>
          <t>BU</t>
        </is>
      </c>
      <c r="E1234">
        <f>Q15+K1.B1-R1:x2</f>
        <v/>
      </c>
      <c r="F1234" t="inlineStr">
        <is>
          <t>Q15</t>
        </is>
      </c>
      <c r="G1234" t="inlineStr">
        <is>
          <t>K1.B1</t>
        </is>
      </c>
      <c r="H1234" t="inlineStr">
        <is>
          <t>R1</t>
        </is>
      </c>
      <c r="I1234" t="inlineStr">
        <is>
          <t>x2</t>
        </is>
      </c>
      <c r="J1234">
        <f>Q15+K1.B1-A21:X2:4</f>
        <v/>
      </c>
      <c r="K1234" t="inlineStr">
        <is>
          <t>Q15</t>
        </is>
      </c>
      <c r="L1234" t="inlineStr">
        <is>
          <t>K1.B1</t>
        </is>
      </c>
      <c r="M1234" t="inlineStr">
        <is>
          <t>A21</t>
        </is>
      </c>
      <c r="N1234" t="inlineStr">
        <is>
          <t>X2:4</t>
        </is>
      </c>
    </row>
    <row r="1235">
      <c r="A1235" t="n">
        <v>1234</v>
      </c>
      <c r="B1235" t="inlineStr">
        <is>
          <t>1234</t>
        </is>
      </c>
      <c r="C1235" t="inlineStr">
        <is>
          <t>BU</t>
        </is>
      </c>
      <c r="D1235" t="inlineStr">
        <is>
          <t>BU</t>
        </is>
      </c>
      <c r="E1235">
        <f>Q15+K1.B1-W5(-P1):P1:1</f>
        <v/>
      </c>
      <c r="F1235" t="inlineStr">
        <is>
          <t>Q15</t>
        </is>
      </c>
      <c r="G1235" t="inlineStr">
        <is>
          <t>K1.B1</t>
        </is>
      </c>
      <c r="H1235" t="inlineStr">
        <is>
          <t>W5(-P1)</t>
        </is>
      </c>
      <c r="I1235" t="inlineStr">
        <is>
          <t>P1:1</t>
        </is>
      </c>
      <c r="J1235">
        <f>Q15+K1.B1-K1:14</f>
        <v/>
      </c>
      <c r="K1235" t="inlineStr">
        <is>
          <t>Q15</t>
        </is>
      </c>
      <c r="L1235" t="inlineStr">
        <is>
          <t>K1.B1</t>
        </is>
      </c>
      <c r="M1235" t="inlineStr">
        <is>
          <t>K1</t>
        </is>
      </c>
      <c r="N1235" t="inlineStr">
        <is>
          <t>14</t>
        </is>
      </c>
    </row>
    <row r="1236">
      <c r="A1236" t="n">
        <v>1235</v>
      </c>
      <c r="B1236" t="inlineStr">
        <is>
          <t>1235</t>
        </is>
      </c>
      <c r="C1236" t="inlineStr">
        <is>
          <t>BU</t>
        </is>
      </c>
      <c r="D1236" t="inlineStr">
        <is>
          <t>BU</t>
        </is>
      </c>
      <c r="E1236">
        <f>Q15+K1.B1-K1:A1</f>
        <v/>
      </c>
      <c r="F1236" t="inlineStr">
        <is>
          <t>Q15</t>
        </is>
      </c>
      <c r="G1236" t="inlineStr">
        <is>
          <t>K1.B1</t>
        </is>
      </c>
      <c r="H1236" t="inlineStr">
        <is>
          <t>K1</t>
        </is>
      </c>
      <c r="I1236" t="inlineStr">
        <is>
          <t>A1</t>
        </is>
      </c>
      <c r="J1236">
        <f>Q15+K1.B1-A1:1</f>
        <v/>
      </c>
      <c r="K1236" t="inlineStr">
        <is>
          <t>Q15</t>
        </is>
      </c>
      <c r="L1236" t="inlineStr">
        <is>
          <t>K1.B1</t>
        </is>
      </c>
      <c r="M1236" t="inlineStr">
        <is>
          <t>A1</t>
        </is>
      </c>
      <c r="N1236" t="inlineStr">
        <is>
          <t>1</t>
        </is>
      </c>
    </row>
    <row r="1237">
      <c r="A1237" t="n">
        <v>1236</v>
      </c>
      <c r="B1237" t="inlineStr">
        <is>
          <t>1236</t>
        </is>
      </c>
      <c r="C1237" t="inlineStr">
        <is>
          <t>RD</t>
        </is>
      </c>
      <c r="D1237" t="inlineStr">
        <is>
          <t>RD</t>
        </is>
      </c>
      <c r="E1237">
        <f>Q15+K1.B1-A21:X1:17</f>
        <v/>
      </c>
      <c r="F1237" t="inlineStr">
        <is>
          <t>Q15</t>
        </is>
      </c>
      <c r="G1237" t="inlineStr">
        <is>
          <t>K1.B1</t>
        </is>
      </c>
      <c r="H1237" t="inlineStr">
        <is>
          <t>A21</t>
        </is>
      </c>
      <c r="I1237" t="inlineStr">
        <is>
          <t>X1:17</t>
        </is>
      </c>
      <c r="J1237">
        <f>Q15+K1.G1-G1:17</f>
        <v/>
      </c>
      <c r="K1237" t="inlineStr">
        <is>
          <t>Q15</t>
        </is>
      </c>
      <c r="L1237" t="inlineStr">
        <is>
          <t>K1.G1</t>
        </is>
      </c>
      <c r="M1237" t="inlineStr">
        <is>
          <t>G1</t>
        </is>
      </c>
      <c r="N1237" t="inlineStr">
        <is>
          <t>17</t>
        </is>
      </c>
    </row>
    <row r="1238">
      <c r="A1238" t="n">
        <v>1237</v>
      </c>
      <c r="B1238" t="inlineStr">
        <is>
          <t>1237</t>
        </is>
      </c>
      <c r="C1238" t="inlineStr">
        <is>
          <t>WH</t>
        </is>
      </c>
      <c r="D1238" t="inlineStr">
        <is>
          <t>WH</t>
        </is>
      </c>
      <c r="E1238">
        <f>Q15+K1.B1-A21:X1:5</f>
        <v/>
      </c>
      <c r="F1238" t="inlineStr">
        <is>
          <t>Q15</t>
        </is>
      </c>
      <c r="G1238" t="inlineStr">
        <is>
          <t>K1.B1</t>
        </is>
      </c>
      <c r="H1238" t="inlineStr">
        <is>
          <t>A21</t>
        </is>
      </c>
      <c r="I1238" t="inlineStr">
        <is>
          <t>X1:5</t>
        </is>
      </c>
      <c r="J1238">
        <f>Q15+K1.G1-G1:5</f>
        <v/>
      </c>
      <c r="K1238" t="inlineStr">
        <is>
          <t>Q15</t>
        </is>
      </c>
      <c r="L1238" t="inlineStr">
        <is>
          <t>K1.G1</t>
        </is>
      </c>
      <c r="M1238" t="inlineStr">
        <is>
          <t>G1</t>
        </is>
      </c>
      <c r="N1238" t="inlineStr">
        <is>
          <t>5</t>
        </is>
      </c>
    </row>
    <row r="1239">
      <c r="A1239" t="n">
        <v>1238</v>
      </c>
      <c r="B1239" t="inlineStr">
        <is>
          <t>1238</t>
        </is>
      </c>
      <c r="C1239" t="inlineStr">
        <is>
          <t>BN</t>
        </is>
      </c>
      <c r="D1239" t="inlineStr">
        <is>
          <t>BN</t>
        </is>
      </c>
      <c r="E1239">
        <f>Q15+K1.B1-A21:X1:18</f>
        <v/>
      </c>
      <c r="F1239" t="inlineStr">
        <is>
          <t>Q15</t>
        </is>
      </c>
      <c r="G1239" t="inlineStr">
        <is>
          <t>K1.B1</t>
        </is>
      </c>
      <c r="H1239" t="inlineStr">
        <is>
          <t>A21</t>
        </is>
      </c>
      <c r="I1239" t="inlineStr">
        <is>
          <t>X1:18</t>
        </is>
      </c>
      <c r="J1239">
        <f>Q15+K1.G1-G1:18</f>
        <v/>
      </c>
      <c r="K1239" t="inlineStr">
        <is>
          <t>Q15</t>
        </is>
      </c>
      <c r="L1239" t="inlineStr">
        <is>
          <t>K1.G1</t>
        </is>
      </c>
      <c r="M1239" t="inlineStr">
        <is>
          <t>G1</t>
        </is>
      </c>
      <c r="N1239" t="inlineStr">
        <is>
          <t>18</t>
        </is>
      </c>
    </row>
    <row r="1240">
      <c r="A1240" t="n">
        <v>1239</v>
      </c>
      <c r="B1240" t="inlineStr">
        <is>
          <t>1239</t>
        </is>
      </c>
      <c r="C1240" t="inlineStr">
        <is>
          <t>GN</t>
        </is>
      </c>
      <c r="D1240" t="inlineStr">
        <is>
          <t>GN</t>
        </is>
      </c>
      <c r="E1240">
        <f>Q15+K1.B1-A21:X1:2</f>
        <v/>
      </c>
      <c r="F1240" t="inlineStr">
        <is>
          <t>Q15</t>
        </is>
      </c>
      <c r="G1240" t="inlineStr">
        <is>
          <t>K1.B1</t>
        </is>
      </c>
      <c r="H1240" t="inlineStr">
        <is>
          <t>A21</t>
        </is>
      </c>
      <c r="I1240" t="inlineStr">
        <is>
          <t>X1:2</t>
        </is>
      </c>
      <c r="J1240">
        <f>Q15+K1.G1-G1:2</f>
        <v/>
      </c>
      <c r="K1240" t="inlineStr">
        <is>
          <t>Q15</t>
        </is>
      </c>
      <c r="L1240" t="inlineStr">
        <is>
          <t>K1.G1</t>
        </is>
      </c>
      <c r="M1240" t="inlineStr">
        <is>
          <t>G1</t>
        </is>
      </c>
      <c r="N1240" t="inlineStr">
        <is>
          <t>2</t>
        </is>
      </c>
    </row>
    <row r="1241">
      <c r="A1241" t="n">
        <v>1240</v>
      </c>
      <c r="B1241" t="inlineStr">
        <is>
          <t>1240</t>
        </is>
      </c>
      <c r="C1241" t="inlineStr">
        <is>
          <t>YE</t>
        </is>
      </c>
      <c r="D1241" t="inlineStr">
        <is>
          <t>YE</t>
        </is>
      </c>
      <c r="E1241">
        <f>Q15+K1.B1-A21:X1:15</f>
        <v/>
      </c>
      <c r="F1241" t="inlineStr">
        <is>
          <t>Q15</t>
        </is>
      </c>
      <c r="G1241" t="inlineStr">
        <is>
          <t>K1.B1</t>
        </is>
      </c>
      <c r="H1241" t="inlineStr">
        <is>
          <t>A21</t>
        </is>
      </c>
      <c r="I1241" t="inlineStr">
        <is>
          <t>X1:15</t>
        </is>
      </c>
      <c r="J1241">
        <f>Q15+K1.G1-G1:15</f>
        <v/>
      </c>
      <c r="K1241" t="inlineStr">
        <is>
          <t>Q15</t>
        </is>
      </c>
      <c r="L1241" t="inlineStr">
        <is>
          <t>K1.G1</t>
        </is>
      </c>
      <c r="M1241" t="inlineStr">
        <is>
          <t>G1</t>
        </is>
      </c>
      <c r="N1241" t="inlineStr">
        <is>
          <t>15</t>
        </is>
      </c>
    </row>
    <row r="1242">
      <c r="A1242" t="n">
        <v>1241</v>
      </c>
      <c r="B1242" t="inlineStr">
        <is>
          <t>1241</t>
        </is>
      </c>
      <c r="C1242" t="inlineStr">
        <is>
          <t>GY</t>
        </is>
      </c>
      <c r="D1242" t="inlineStr">
        <is>
          <t>GY</t>
        </is>
      </c>
      <c r="E1242">
        <f>Q15+K1.B1-A21:X1:3</f>
        <v/>
      </c>
      <c r="F1242" t="inlineStr">
        <is>
          <t>Q15</t>
        </is>
      </c>
      <c r="G1242" t="inlineStr">
        <is>
          <t>K1.B1</t>
        </is>
      </c>
      <c r="H1242" t="inlineStr">
        <is>
          <t>A21</t>
        </is>
      </c>
      <c r="I1242" t="inlineStr">
        <is>
          <t>X1:3</t>
        </is>
      </c>
      <c r="J1242">
        <f>Q15+K1.G1-G1:3</f>
        <v/>
      </c>
      <c r="K1242" t="inlineStr">
        <is>
          <t>Q15</t>
        </is>
      </c>
      <c r="L1242" t="inlineStr">
        <is>
          <t>K1.G1</t>
        </is>
      </c>
      <c r="M1242" t="inlineStr">
        <is>
          <t>G1</t>
        </is>
      </c>
      <c r="N1242" t="inlineStr">
        <is>
          <t>3</t>
        </is>
      </c>
    </row>
    <row r="1243">
      <c r="A1243" t="n">
        <v>1242</v>
      </c>
      <c r="B1243" t="inlineStr">
        <is>
          <t>1242</t>
        </is>
      </c>
      <c r="C1243" t="inlineStr">
        <is>
          <t>nan</t>
        </is>
      </c>
      <c r="D1243" t="inlineStr">
        <is>
          <t>nan</t>
        </is>
      </c>
      <c r="E1243">
        <f>Q15+K1-W411</f>
        <v/>
      </c>
      <c r="F1243" t="inlineStr">
        <is>
          <t>Q15</t>
        </is>
      </c>
      <c r="G1243" t="inlineStr">
        <is>
          <t>K1</t>
        </is>
      </c>
      <c r="H1243" t="inlineStr">
        <is>
          <t>W411</t>
        </is>
      </c>
      <c r="I1243" t="inlineStr"/>
      <c r="J1243">
        <f>A02+K1.B1-W11:SE</f>
        <v/>
      </c>
      <c r="K1243" t="inlineStr">
        <is>
          <t>A02</t>
        </is>
      </c>
      <c r="L1243" t="inlineStr">
        <is>
          <t>K1.B1</t>
        </is>
      </c>
      <c r="M1243" t="inlineStr">
        <is>
          <t>W11</t>
        </is>
      </c>
      <c r="N1243" t="inlineStr">
        <is>
          <t>SE</t>
        </is>
      </c>
    </row>
    <row r="1244">
      <c r="A1244" t="n">
        <v>1243</v>
      </c>
      <c r="B1244" t="inlineStr">
        <is>
          <t>1243</t>
        </is>
      </c>
      <c r="C1244" t="inlineStr">
        <is>
          <t>BK</t>
        </is>
      </c>
      <c r="D1244" t="inlineStr">
        <is>
          <t>BK</t>
        </is>
      </c>
      <c r="E1244">
        <f>Q15+K1.B1-A21:X1:10</f>
        <v/>
      </c>
      <c r="F1244" t="inlineStr">
        <is>
          <t>Q15</t>
        </is>
      </c>
      <c r="G1244" t="inlineStr">
        <is>
          <t>K1.B1</t>
        </is>
      </c>
      <c r="H1244" t="inlineStr">
        <is>
          <t>A21</t>
        </is>
      </c>
      <c r="I1244" t="inlineStr">
        <is>
          <t>X1:10</t>
        </is>
      </c>
      <c r="J1244">
        <f>Q15+K1.G1-G1:10</f>
        <v/>
      </c>
      <c r="K1244" t="inlineStr">
        <is>
          <t>Q15</t>
        </is>
      </c>
      <c r="L1244" t="inlineStr">
        <is>
          <t>K1.G1</t>
        </is>
      </c>
      <c r="M1244" t="inlineStr">
        <is>
          <t>G1</t>
        </is>
      </c>
      <c r="N1244" t="inlineStr">
        <is>
          <t>10</t>
        </is>
      </c>
    </row>
    <row r="1245">
      <c r="A1245" t="n">
        <v>1244</v>
      </c>
      <c r="B1245" t="inlineStr">
        <is>
          <t>1244</t>
        </is>
      </c>
      <c r="C1245" t="inlineStr">
        <is>
          <t>BU</t>
        </is>
      </c>
      <c r="D1245" t="inlineStr">
        <is>
          <t>BU</t>
        </is>
      </c>
      <c r="E1245">
        <f>Q15+K1.B1-A21:X2:10</f>
        <v/>
      </c>
      <c r="F1245" t="inlineStr">
        <is>
          <t>Q15</t>
        </is>
      </c>
      <c r="G1245" t="inlineStr">
        <is>
          <t>K1.B1</t>
        </is>
      </c>
      <c r="H1245" t="inlineStr">
        <is>
          <t>A21</t>
        </is>
      </c>
      <c r="I1245" t="inlineStr">
        <is>
          <t>X2:10</t>
        </is>
      </c>
      <c r="J1245">
        <f>Q15+K1.B1-A21:X2:23</f>
        <v/>
      </c>
      <c r="K1245" t="inlineStr">
        <is>
          <t>Q15</t>
        </is>
      </c>
      <c r="L1245" t="inlineStr">
        <is>
          <t>K1.B1</t>
        </is>
      </c>
      <c r="M1245" t="inlineStr">
        <is>
          <t>A21</t>
        </is>
      </c>
      <c r="N1245" t="inlineStr">
        <is>
          <t>X2:23</t>
        </is>
      </c>
    </row>
    <row r="1246">
      <c r="A1246" t="n">
        <v>1245</v>
      </c>
      <c r="B1246" t="inlineStr">
        <is>
          <t>1245</t>
        </is>
      </c>
      <c r="C1246" t="inlineStr">
        <is>
          <t>VT</t>
        </is>
      </c>
      <c r="D1246" t="inlineStr">
        <is>
          <t>VT</t>
        </is>
      </c>
      <c r="E1246">
        <f>Q15+K1.B1-A21:X1:23</f>
        <v/>
      </c>
      <c r="F1246" t="inlineStr">
        <is>
          <t>Q15</t>
        </is>
      </c>
      <c r="G1246" t="inlineStr">
        <is>
          <t>K1.B1</t>
        </is>
      </c>
      <c r="H1246" t="inlineStr">
        <is>
          <t>A21</t>
        </is>
      </c>
      <c r="I1246" t="inlineStr">
        <is>
          <t>X1:23</t>
        </is>
      </c>
      <c r="J1246">
        <f>Q15+K1.G1-G1:23</f>
        <v/>
      </c>
      <c r="K1246" t="inlineStr">
        <is>
          <t>Q15</t>
        </is>
      </c>
      <c r="L1246" t="inlineStr">
        <is>
          <t>K1.G1</t>
        </is>
      </c>
      <c r="M1246" t="inlineStr">
        <is>
          <t>G1</t>
        </is>
      </c>
      <c r="N1246" t="inlineStr">
        <is>
          <t>23</t>
        </is>
      </c>
    </row>
    <row r="1247">
      <c r="A1247" t="n">
        <v>1246</v>
      </c>
      <c r="B1247" t="inlineStr">
        <is>
          <t>1246</t>
        </is>
      </c>
      <c r="C1247" t="inlineStr">
        <is>
          <t>BK</t>
        </is>
      </c>
      <c r="D1247" t="inlineStr">
        <is>
          <t>BK</t>
        </is>
      </c>
      <c r="E1247">
        <f>Q15+K1-W410:BK</f>
        <v/>
      </c>
      <c r="F1247" t="inlineStr">
        <is>
          <t>Q15</t>
        </is>
      </c>
      <c r="G1247" t="inlineStr">
        <is>
          <t>K1</t>
        </is>
      </c>
      <c r="H1247" t="inlineStr">
        <is>
          <t>W410</t>
        </is>
      </c>
      <c r="I1247" t="inlineStr">
        <is>
          <t>BK</t>
        </is>
      </c>
      <c r="J1247">
        <f>Q15+K1.G1-G1:CASE</f>
        <v/>
      </c>
      <c r="K1247" t="inlineStr">
        <is>
          <t>Q15</t>
        </is>
      </c>
      <c r="L1247" t="inlineStr">
        <is>
          <t>K1.G1</t>
        </is>
      </c>
      <c r="M1247" t="inlineStr">
        <is>
          <t>G1</t>
        </is>
      </c>
      <c r="N1247" t="inlineStr">
        <is>
          <t>CASE</t>
        </is>
      </c>
    </row>
    <row r="1248">
      <c r="A1248" t="n">
        <v>1247</v>
      </c>
      <c r="B1248" t="inlineStr">
        <is>
          <t>1247</t>
        </is>
      </c>
      <c r="C1248" t="inlineStr">
        <is>
          <t>Schirm</t>
        </is>
      </c>
      <c r="D1248" t="inlineStr">
        <is>
          <t>Schirm</t>
        </is>
      </c>
      <c r="E1248">
        <f>Q15+K1-W410:Schirm</f>
        <v/>
      </c>
      <c r="F1248" t="inlineStr">
        <is>
          <t>Q15</t>
        </is>
      </c>
      <c r="G1248" t="inlineStr">
        <is>
          <t>K1</t>
        </is>
      </c>
      <c r="H1248" t="inlineStr">
        <is>
          <t>W410</t>
        </is>
      </c>
      <c r="I1248" t="inlineStr">
        <is>
          <t>Schirm</t>
        </is>
      </c>
      <c r="J1248">
        <f>A02+K1.B1-W9:SE</f>
        <v/>
      </c>
      <c r="K1248" t="inlineStr">
        <is>
          <t>A02</t>
        </is>
      </c>
      <c r="L1248" t="inlineStr">
        <is>
          <t>K1.B1</t>
        </is>
      </c>
      <c r="M1248" t="inlineStr">
        <is>
          <t>W9</t>
        </is>
      </c>
      <c r="N1248" t="inlineStr">
        <is>
          <t>SE</t>
        </is>
      </c>
    </row>
    <row r="1249">
      <c r="A1249" t="n">
        <v>1248</v>
      </c>
      <c r="B1249" t="inlineStr">
        <is>
          <t>1248</t>
        </is>
      </c>
      <c r="C1249" t="inlineStr">
        <is>
          <t>nan</t>
        </is>
      </c>
      <c r="D1249" t="inlineStr">
        <is>
          <t>nan</t>
        </is>
      </c>
      <c r="E1249" t="inlineStr">
        <is>
          <t>nan</t>
        </is>
      </c>
      <c r="F1249" t="inlineStr"/>
      <c r="G1249" t="inlineStr"/>
      <c r="H1249" t="inlineStr"/>
      <c r="I1249" t="inlineStr"/>
      <c r="J1249" t="inlineStr">
        <is>
          <t>nan</t>
        </is>
      </c>
      <c r="K1249" t="inlineStr"/>
      <c r="L1249" t="inlineStr"/>
      <c r="M1249" t="inlineStr"/>
      <c r="N1249" t="inlineStr"/>
    </row>
    <row r="1250">
      <c r="A1250" t="n">
        <v>1249</v>
      </c>
      <c r="B1250" t="inlineStr">
        <is>
          <t>1249</t>
        </is>
      </c>
      <c r="C1250" t="inlineStr">
        <is>
          <t>BU</t>
        </is>
      </c>
      <c r="D1250" t="inlineStr">
        <is>
          <t>BU</t>
        </is>
      </c>
      <c r="E1250">
        <f>Q15+K1.B1-A21:X2:17</f>
        <v/>
      </c>
      <c r="F1250" t="inlineStr">
        <is>
          <t>Q15</t>
        </is>
      </c>
      <c r="G1250" t="inlineStr">
        <is>
          <t>K1.B1</t>
        </is>
      </c>
      <c r="H1250" t="inlineStr">
        <is>
          <t>A21</t>
        </is>
      </c>
      <c r="I1250" t="inlineStr">
        <is>
          <t>X2:17</t>
        </is>
      </c>
      <c r="J1250">
        <f>Q15+K1.B1-K1:A2</f>
        <v/>
      </c>
      <c r="K1250" t="inlineStr">
        <is>
          <t>Q15</t>
        </is>
      </c>
      <c r="L1250" t="inlineStr">
        <is>
          <t>K1.B1</t>
        </is>
      </c>
      <c r="M1250" t="inlineStr">
        <is>
          <t>K1</t>
        </is>
      </c>
      <c r="N1250" t="inlineStr">
        <is>
          <t>A2</t>
        </is>
      </c>
    </row>
    <row r="1251">
      <c r="A1251" t="n">
        <v>1250</v>
      </c>
      <c r="B1251" t="inlineStr">
        <is>
          <t>1250</t>
        </is>
      </c>
      <c r="C1251" t="inlineStr">
        <is>
          <t>BU</t>
        </is>
      </c>
      <c r="D1251" t="inlineStr">
        <is>
          <t>BU</t>
        </is>
      </c>
      <c r="E1251">
        <f>Q15+K1.B1-W5(-P2):P2:2</f>
        <v/>
      </c>
      <c r="F1251" t="inlineStr">
        <is>
          <t>Q15</t>
        </is>
      </c>
      <c r="G1251" t="inlineStr">
        <is>
          <t>K1.B1</t>
        </is>
      </c>
      <c r="H1251" t="inlineStr">
        <is>
          <t>W5(-P2)</t>
        </is>
      </c>
      <c r="I1251" t="inlineStr">
        <is>
          <t>P2:2</t>
        </is>
      </c>
      <c r="J1251">
        <f>Q15+K1.B1-A21:X2:17</f>
        <v/>
      </c>
      <c r="K1251" t="inlineStr">
        <is>
          <t>Q15</t>
        </is>
      </c>
      <c r="L1251" t="inlineStr">
        <is>
          <t>K1.B1</t>
        </is>
      </c>
      <c r="M1251" t="inlineStr">
        <is>
          <t>A21</t>
        </is>
      </c>
      <c r="N1251" t="inlineStr">
        <is>
          <t>X2:17</t>
        </is>
      </c>
    </row>
    <row r="1252">
      <c r="A1252" t="n">
        <v>1251</v>
      </c>
      <c r="B1252" t="inlineStr">
        <is>
          <t>1251</t>
        </is>
      </c>
      <c r="C1252" t="inlineStr">
        <is>
          <t>WH</t>
        </is>
      </c>
      <c r="D1252" t="inlineStr">
        <is>
          <t>WH</t>
        </is>
      </c>
      <c r="E1252">
        <f>Q15+K1.B1-A3:1</f>
        <v/>
      </c>
      <c r="F1252" t="inlineStr">
        <is>
          <t>Q15</t>
        </is>
      </c>
      <c r="G1252" t="inlineStr">
        <is>
          <t>K1.B1</t>
        </is>
      </c>
      <c r="H1252" t="inlineStr">
        <is>
          <t>A3</t>
        </is>
      </c>
      <c r="I1252" t="inlineStr">
        <is>
          <t>1</t>
        </is>
      </c>
      <c r="J1252">
        <f>Q15+K1.B1-A21:X2:5</f>
        <v/>
      </c>
      <c r="K1252" t="inlineStr">
        <is>
          <t>Q15</t>
        </is>
      </c>
      <c r="L1252" t="inlineStr">
        <is>
          <t>K1.B1</t>
        </is>
      </c>
      <c r="M1252" t="inlineStr">
        <is>
          <t>A21</t>
        </is>
      </c>
      <c r="N1252" t="inlineStr">
        <is>
          <t>X2:5</t>
        </is>
      </c>
    </row>
    <row r="1253">
      <c r="A1253" t="n">
        <v>1252</v>
      </c>
      <c r="B1253" t="inlineStr">
        <is>
          <t>1252</t>
        </is>
      </c>
      <c r="C1253" t="inlineStr">
        <is>
          <t>BN</t>
        </is>
      </c>
      <c r="D1253" t="inlineStr">
        <is>
          <t>BN</t>
        </is>
      </c>
      <c r="E1253">
        <f>Q15+K1.B1-A3:2</f>
        <v/>
      </c>
      <c r="F1253" t="inlineStr">
        <is>
          <t>Q15</t>
        </is>
      </c>
      <c r="G1253" t="inlineStr">
        <is>
          <t>K1.B1</t>
        </is>
      </c>
      <c r="H1253" t="inlineStr">
        <is>
          <t>A3</t>
        </is>
      </c>
      <c r="I1253" t="inlineStr">
        <is>
          <t>2</t>
        </is>
      </c>
      <c r="J1253">
        <f>Q15+K1.B1-A21:X2:18</f>
        <v/>
      </c>
      <c r="K1253" t="inlineStr">
        <is>
          <t>Q15</t>
        </is>
      </c>
      <c r="L1253" t="inlineStr">
        <is>
          <t>K1.B1</t>
        </is>
      </c>
      <c r="M1253" t="inlineStr">
        <is>
          <t>A21</t>
        </is>
      </c>
      <c r="N1253" t="inlineStr">
        <is>
          <t>X2:18</t>
        </is>
      </c>
    </row>
    <row r="1254">
      <c r="A1254" t="n">
        <v>1253</v>
      </c>
      <c r="B1254" t="inlineStr">
        <is>
          <t>1253</t>
        </is>
      </c>
      <c r="C1254" t="inlineStr">
        <is>
          <t>GN</t>
        </is>
      </c>
      <c r="D1254" t="inlineStr">
        <is>
          <t>GN</t>
        </is>
      </c>
      <c r="E1254">
        <f>Q15+K1.B1-A4:1</f>
        <v/>
      </c>
      <c r="F1254" t="inlineStr">
        <is>
          <t>Q15</t>
        </is>
      </c>
      <c r="G1254" t="inlineStr">
        <is>
          <t>K1.B1</t>
        </is>
      </c>
      <c r="H1254" t="inlineStr">
        <is>
          <t>A4</t>
        </is>
      </c>
      <c r="I1254" t="inlineStr">
        <is>
          <t>1</t>
        </is>
      </c>
      <c r="J1254">
        <f>Q15+K1.B1-A21:X2:2</f>
        <v/>
      </c>
      <c r="K1254" t="inlineStr">
        <is>
          <t>Q15</t>
        </is>
      </c>
      <c r="L1254" t="inlineStr">
        <is>
          <t>K1.B1</t>
        </is>
      </c>
      <c r="M1254" t="inlineStr">
        <is>
          <t>A21</t>
        </is>
      </c>
      <c r="N1254" t="inlineStr">
        <is>
          <t>X2:2</t>
        </is>
      </c>
    </row>
    <row r="1255">
      <c r="A1255" t="n">
        <v>1254</v>
      </c>
      <c r="B1255" t="inlineStr">
        <is>
          <t>1254</t>
        </is>
      </c>
      <c r="C1255" t="inlineStr">
        <is>
          <t>YE</t>
        </is>
      </c>
      <c r="D1255" t="inlineStr">
        <is>
          <t>YE</t>
        </is>
      </c>
      <c r="E1255">
        <f>Q15+K1.B1-A4:2</f>
        <v/>
      </c>
      <c r="F1255" t="inlineStr">
        <is>
          <t>Q15</t>
        </is>
      </c>
      <c r="G1255" t="inlineStr">
        <is>
          <t>K1.B1</t>
        </is>
      </c>
      <c r="H1255" t="inlineStr">
        <is>
          <t>A4</t>
        </is>
      </c>
      <c r="I1255" t="inlineStr">
        <is>
          <t>2</t>
        </is>
      </c>
      <c r="J1255">
        <f>Q15+K1.B1-A21:X2:15</f>
        <v/>
      </c>
      <c r="K1255" t="inlineStr">
        <is>
          <t>Q15</t>
        </is>
      </c>
      <c r="L1255" t="inlineStr">
        <is>
          <t>K1.B1</t>
        </is>
      </c>
      <c r="M1255" t="inlineStr">
        <is>
          <t>A21</t>
        </is>
      </c>
      <c r="N1255" t="inlineStr">
        <is>
          <t>X2:15</t>
        </is>
      </c>
    </row>
    <row r="1256">
      <c r="A1256" t="n">
        <v>1255</v>
      </c>
      <c r="B1256" t="inlineStr">
        <is>
          <t>1255</t>
        </is>
      </c>
      <c r="C1256" t="inlineStr">
        <is>
          <t>GY</t>
        </is>
      </c>
      <c r="D1256" t="inlineStr">
        <is>
          <t>GY</t>
        </is>
      </c>
      <c r="E1256">
        <f>Q15+K1.B1-A4:5</f>
        <v/>
      </c>
      <c r="F1256" t="inlineStr">
        <is>
          <t>Q15</t>
        </is>
      </c>
      <c r="G1256" t="inlineStr">
        <is>
          <t>K1.B1</t>
        </is>
      </c>
      <c r="H1256" t="inlineStr">
        <is>
          <t>A4</t>
        </is>
      </c>
      <c r="I1256" t="inlineStr">
        <is>
          <t>5</t>
        </is>
      </c>
      <c r="J1256">
        <f>Q15+K1.B1-A21:X2:3</f>
        <v/>
      </c>
      <c r="K1256" t="inlineStr">
        <is>
          <t>Q15</t>
        </is>
      </c>
      <c r="L1256" t="inlineStr">
        <is>
          <t>K1.B1</t>
        </is>
      </c>
      <c r="M1256" t="inlineStr">
        <is>
          <t>A21</t>
        </is>
      </c>
      <c r="N1256" t="inlineStr">
        <is>
          <t>X2:3</t>
        </is>
      </c>
    </row>
    <row r="1257">
      <c r="A1257" t="n">
        <v>1256</v>
      </c>
      <c r="B1257" t="inlineStr">
        <is>
          <t>1256</t>
        </is>
      </c>
      <c r="C1257" t="inlineStr">
        <is>
          <t>PK</t>
        </is>
      </c>
      <c r="D1257" t="inlineStr">
        <is>
          <t>PK</t>
        </is>
      </c>
      <c r="E1257">
        <f>Q15+K1.B1-A21:X1:16</f>
        <v/>
      </c>
      <c r="F1257" t="inlineStr">
        <is>
          <t>Q15</t>
        </is>
      </c>
      <c r="G1257" t="inlineStr">
        <is>
          <t>K1.B1</t>
        </is>
      </c>
      <c r="H1257" t="inlineStr">
        <is>
          <t>A21</t>
        </is>
      </c>
      <c r="I1257" t="inlineStr">
        <is>
          <t>X1:16</t>
        </is>
      </c>
      <c r="J1257">
        <f>Q15+K1.G1-G1:16</f>
        <v/>
      </c>
      <c r="K1257" t="inlineStr">
        <is>
          <t>Q15</t>
        </is>
      </c>
      <c r="L1257" t="inlineStr">
        <is>
          <t>K1.G1</t>
        </is>
      </c>
      <c r="M1257" t="inlineStr">
        <is>
          <t>G1</t>
        </is>
      </c>
      <c r="N1257" t="inlineStr">
        <is>
          <t>16</t>
        </is>
      </c>
    </row>
    <row r="1258">
      <c r="A1258" t="n">
        <v>1257</v>
      </c>
      <c r="B1258" t="inlineStr">
        <is>
          <t>1257</t>
        </is>
      </c>
      <c r="C1258" t="inlineStr">
        <is>
          <t>BU</t>
        </is>
      </c>
      <c r="D1258" t="inlineStr">
        <is>
          <t>BU</t>
        </is>
      </c>
      <c r="E1258">
        <f>Q15+K1.B1-A21:X2:16</f>
        <v/>
      </c>
      <c r="F1258" t="inlineStr">
        <is>
          <t>Q15</t>
        </is>
      </c>
      <c r="G1258" t="inlineStr">
        <is>
          <t>K1.B1</t>
        </is>
      </c>
      <c r="H1258" t="inlineStr">
        <is>
          <t>A21</t>
        </is>
      </c>
      <c r="I1258" t="inlineStr">
        <is>
          <t>X2:16</t>
        </is>
      </c>
      <c r="J1258">
        <f>Q15+K1.B1-A4:6</f>
        <v/>
      </c>
      <c r="K1258" t="inlineStr">
        <is>
          <t>Q15</t>
        </is>
      </c>
      <c r="L1258" t="inlineStr">
        <is>
          <t>K1.B1</t>
        </is>
      </c>
      <c r="M1258" t="inlineStr">
        <is>
          <t>A4</t>
        </is>
      </c>
      <c r="N1258" t="inlineStr">
        <is>
          <t>6</t>
        </is>
      </c>
    </row>
    <row r="1259">
      <c r="A1259" t="n">
        <v>1258</v>
      </c>
      <c r="B1259" t="inlineStr">
        <is>
          <t>1258</t>
        </is>
      </c>
      <c r="C1259" t="inlineStr">
        <is>
          <t>1</t>
        </is>
      </c>
      <c r="D1259" t="inlineStr">
        <is>
          <t>1</t>
        </is>
      </c>
      <c r="E1259">
        <f>Q15+K1.B1-X20:3:4</f>
        <v/>
      </c>
      <c r="F1259" t="inlineStr">
        <is>
          <t>Q15</t>
        </is>
      </c>
      <c r="G1259" t="inlineStr">
        <is>
          <t>K1.B1</t>
        </is>
      </c>
      <c r="H1259" t="inlineStr">
        <is>
          <t>X20</t>
        </is>
      </c>
      <c r="I1259" t="inlineStr">
        <is>
          <t>3:4</t>
        </is>
      </c>
      <c r="J1259">
        <f>Q15+K1.G1-G2:X2.L</f>
        <v/>
      </c>
      <c r="K1259" t="inlineStr">
        <is>
          <t>Q15</t>
        </is>
      </c>
      <c r="L1259" t="inlineStr">
        <is>
          <t>K1.G1</t>
        </is>
      </c>
      <c r="M1259" t="inlineStr">
        <is>
          <t>G2</t>
        </is>
      </c>
      <c r="N1259" t="inlineStr">
        <is>
          <t>X2.L</t>
        </is>
      </c>
    </row>
    <row r="1260">
      <c r="A1260" t="n">
        <v>1259</v>
      </c>
      <c r="B1260" t="inlineStr">
        <is>
          <t>1259</t>
        </is>
      </c>
      <c r="C1260" t="inlineStr">
        <is>
          <t>BK</t>
        </is>
      </c>
      <c r="D1260" t="inlineStr">
        <is>
          <t>BK</t>
        </is>
      </c>
      <c r="E1260">
        <f>Q15+K1.H2-F12:2</f>
        <v/>
      </c>
      <c r="F1260" t="inlineStr">
        <is>
          <t>Q15</t>
        </is>
      </c>
      <c r="G1260" t="inlineStr">
        <is>
          <t>K1.H2</t>
        </is>
      </c>
      <c r="H1260" t="inlineStr">
        <is>
          <t>F12</t>
        </is>
      </c>
      <c r="I1260" t="inlineStr">
        <is>
          <t>2</t>
        </is>
      </c>
      <c r="J1260">
        <f>Q15+K1.B1-X20:3:3</f>
        <v/>
      </c>
      <c r="K1260" t="inlineStr">
        <is>
          <t>Q15</t>
        </is>
      </c>
      <c r="L1260" t="inlineStr">
        <is>
          <t>K1.B1</t>
        </is>
      </c>
      <c r="M1260" t="inlineStr">
        <is>
          <t>X20</t>
        </is>
      </c>
      <c r="N1260" t="inlineStr">
        <is>
          <t>3:3</t>
        </is>
      </c>
    </row>
    <row r="1261">
      <c r="A1261" t="n">
        <v>1260</v>
      </c>
      <c r="B1261" t="inlineStr">
        <is>
          <t>1260</t>
        </is>
      </c>
      <c r="C1261" t="inlineStr">
        <is>
          <t>BK</t>
        </is>
      </c>
      <c r="D1261" t="inlineStr">
        <is>
          <t>BK</t>
        </is>
      </c>
      <c r="E1261">
        <f>A02+K1.H2-W2.1:2L2</f>
        <v/>
      </c>
      <c r="F1261" t="inlineStr">
        <is>
          <t>A02</t>
        </is>
      </c>
      <c r="G1261" t="inlineStr">
        <is>
          <t>K1.H2</t>
        </is>
      </c>
      <c r="H1261" t="inlineStr">
        <is>
          <t>W2.1</t>
        </is>
      </c>
      <c r="I1261" t="inlineStr">
        <is>
          <t>2L2</t>
        </is>
      </c>
      <c r="J1261">
        <f>Q15+K1.H2-F12:1</f>
        <v/>
      </c>
      <c r="K1261" t="inlineStr">
        <is>
          <t>Q15</t>
        </is>
      </c>
      <c r="L1261" t="inlineStr">
        <is>
          <t>K1.H2</t>
        </is>
      </c>
      <c r="M1261" t="inlineStr">
        <is>
          <t>F12</t>
        </is>
      </c>
      <c r="N1261" t="inlineStr">
        <is>
          <t>1</t>
        </is>
      </c>
    </row>
    <row r="1262">
      <c r="A1262" t="n">
        <v>1261</v>
      </c>
      <c r="B1262" t="inlineStr">
        <is>
          <t>1261</t>
        </is>
      </c>
      <c r="C1262" t="inlineStr">
        <is>
          <t>2</t>
        </is>
      </c>
      <c r="D1262" t="inlineStr">
        <is>
          <t>2</t>
        </is>
      </c>
      <c r="E1262">
        <f>Q15+K1.B1-X20:4:5</f>
        <v/>
      </c>
      <c r="F1262" t="inlineStr">
        <is>
          <t>Q15</t>
        </is>
      </c>
      <c r="G1262" t="inlineStr">
        <is>
          <t>K1.B1</t>
        </is>
      </c>
      <c r="H1262" t="inlineStr">
        <is>
          <t>X20</t>
        </is>
      </c>
      <c r="I1262" t="inlineStr">
        <is>
          <t>4:5</t>
        </is>
      </c>
      <c r="J1262">
        <f>Q15+K1.G1-G2:X2.N</f>
        <v/>
      </c>
      <c r="K1262" t="inlineStr">
        <is>
          <t>Q15</t>
        </is>
      </c>
      <c r="L1262" t="inlineStr">
        <is>
          <t>K1.G1</t>
        </is>
      </c>
      <c r="M1262" t="inlineStr">
        <is>
          <t>G2</t>
        </is>
      </c>
      <c r="N1262" t="inlineStr">
        <is>
          <t>X2.N</t>
        </is>
      </c>
    </row>
    <row r="1263">
      <c r="A1263" t="n">
        <v>1262</v>
      </c>
      <c r="B1263" t="inlineStr">
        <is>
          <t>1262</t>
        </is>
      </c>
      <c r="C1263" t="inlineStr">
        <is>
          <t>BU</t>
        </is>
      </c>
      <c r="D1263" t="inlineStr">
        <is>
          <t>BU</t>
        </is>
      </c>
      <c r="E1263">
        <f>A02+K1.H2-X5:N:2</f>
        <v/>
      </c>
      <c r="F1263" t="inlineStr">
        <is>
          <t>A02</t>
        </is>
      </c>
      <c r="G1263" t="inlineStr">
        <is>
          <t>K1.H2</t>
        </is>
      </c>
      <c r="H1263" t="inlineStr">
        <is>
          <t>X5</t>
        </is>
      </c>
      <c r="I1263" t="inlineStr">
        <is>
          <t>N:2</t>
        </is>
      </c>
      <c r="J1263">
        <f>Q15+K1.B1-X20:4:2</f>
        <v/>
      </c>
      <c r="K1263" t="inlineStr">
        <is>
          <t>Q15</t>
        </is>
      </c>
      <c r="L1263" t="inlineStr">
        <is>
          <t>K1.B1</t>
        </is>
      </c>
      <c r="M1263" t="inlineStr">
        <is>
          <t>X20</t>
        </is>
      </c>
      <c r="N1263" t="inlineStr">
        <is>
          <t>4:2</t>
        </is>
      </c>
    </row>
    <row r="1264">
      <c r="A1264" t="n">
        <v>1263</v>
      </c>
      <c r="B1264" t="inlineStr">
        <is>
          <t>1263</t>
        </is>
      </c>
      <c r="C1264" t="inlineStr">
        <is>
          <t>GNYE</t>
        </is>
      </c>
      <c r="D1264" t="inlineStr">
        <is>
          <t>GNYE</t>
        </is>
      </c>
      <c r="E1264">
        <f>Q15+K1.B1-X20:PE:1</f>
        <v/>
      </c>
      <c r="F1264" t="inlineStr">
        <is>
          <t>Q15</t>
        </is>
      </c>
      <c r="G1264" t="inlineStr">
        <is>
          <t>K1.B1</t>
        </is>
      </c>
      <c r="H1264" t="inlineStr">
        <is>
          <t>X20</t>
        </is>
      </c>
      <c r="I1264" t="inlineStr">
        <is>
          <t>PE:1</t>
        </is>
      </c>
      <c r="J1264">
        <f>Q15+K1.G1-G2:X2.PE</f>
        <v/>
      </c>
      <c r="K1264" t="inlineStr">
        <is>
          <t>Q15</t>
        </is>
      </c>
      <c r="L1264" t="inlineStr">
        <is>
          <t>K1.G1</t>
        </is>
      </c>
      <c r="M1264" t="inlineStr">
        <is>
          <t>G2</t>
        </is>
      </c>
      <c r="N1264" t="inlineStr">
        <is>
          <t>X2.PE</t>
        </is>
      </c>
    </row>
    <row r="1265">
      <c r="A1265" t="n">
        <v>1264</v>
      </c>
      <c r="B1265" t="inlineStr">
        <is>
          <t>1264</t>
        </is>
      </c>
      <c r="C1265" t="inlineStr">
        <is>
          <t>GNYE</t>
        </is>
      </c>
      <c r="D1265" t="inlineStr">
        <is>
          <t>GNYE</t>
        </is>
      </c>
      <c r="E1265">
        <f>A02+K1.H2-X6:PE:2</f>
        <v/>
      </c>
      <c r="F1265" t="inlineStr">
        <is>
          <t>A02</t>
        </is>
      </c>
      <c r="G1265" t="inlineStr">
        <is>
          <t>K1.H2</t>
        </is>
      </c>
      <c r="H1265" t="inlineStr">
        <is>
          <t>X6</t>
        </is>
      </c>
      <c r="I1265" t="inlineStr">
        <is>
          <t>PE:2</t>
        </is>
      </c>
      <c r="J1265">
        <f>Q15+K1.G1-G2:PE</f>
        <v/>
      </c>
      <c r="K1265" t="inlineStr">
        <is>
          <t>Q15</t>
        </is>
      </c>
      <c r="L1265" t="inlineStr">
        <is>
          <t>K1.G1</t>
        </is>
      </c>
      <c r="M1265" t="inlineStr">
        <is>
          <t>G2</t>
        </is>
      </c>
      <c r="N1265" t="inlineStr">
        <is>
          <t>PE</t>
        </is>
      </c>
    </row>
    <row r="1266">
      <c r="A1266" t="n">
        <v>1265</v>
      </c>
      <c r="B1266" t="inlineStr">
        <is>
          <t>1265</t>
        </is>
      </c>
      <c r="C1266" t="inlineStr">
        <is>
          <t>BU</t>
        </is>
      </c>
      <c r="D1266" t="inlineStr">
        <is>
          <t>BU</t>
        </is>
      </c>
      <c r="E1266">
        <f>Q15+K1.H2-F12:14</f>
        <v/>
      </c>
      <c r="F1266" t="inlineStr">
        <is>
          <t>Q15</t>
        </is>
      </c>
      <c r="G1266" t="inlineStr">
        <is>
          <t>K1.H2</t>
        </is>
      </c>
      <c r="H1266" t="inlineStr">
        <is>
          <t>F12</t>
        </is>
      </c>
      <c r="I1266" t="inlineStr">
        <is>
          <t>14</t>
        </is>
      </c>
      <c r="J1266">
        <f>Q15+K1.B1-A2:3</f>
        <v/>
      </c>
      <c r="K1266" t="inlineStr">
        <is>
          <t>Q15</t>
        </is>
      </c>
      <c r="L1266" t="inlineStr">
        <is>
          <t>K1.B1</t>
        </is>
      </c>
      <c r="M1266" t="inlineStr">
        <is>
          <t>A2</t>
        </is>
      </c>
      <c r="N1266" t="inlineStr">
        <is>
          <t>3</t>
        </is>
      </c>
    </row>
    <row r="1267">
      <c r="A1267" t="n">
        <v>1266</v>
      </c>
      <c r="B1267" t="inlineStr">
        <is>
          <t>1266</t>
        </is>
      </c>
      <c r="C1267" t="inlineStr">
        <is>
          <t>BU</t>
        </is>
      </c>
      <c r="D1267" t="inlineStr">
        <is>
          <t>BU</t>
        </is>
      </c>
      <c r="E1267">
        <f>Q15+K1.B1-A2:3</f>
        <v/>
      </c>
      <c r="F1267" t="inlineStr">
        <is>
          <t>Q15</t>
        </is>
      </c>
      <c r="G1267" t="inlineStr">
        <is>
          <t>K1.B1</t>
        </is>
      </c>
      <c r="H1267" t="inlineStr">
        <is>
          <t>A2</t>
        </is>
      </c>
      <c r="I1267" t="inlineStr">
        <is>
          <t>3</t>
        </is>
      </c>
      <c r="J1267">
        <f>Q15+K1.B1-A2:4</f>
        <v/>
      </c>
      <c r="K1267" t="inlineStr">
        <is>
          <t>Q15</t>
        </is>
      </c>
      <c r="L1267" t="inlineStr">
        <is>
          <t>K1.B1</t>
        </is>
      </c>
      <c r="M1267" t="inlineStr">
        <is>
          <t>A2</t>
        </is>
      </c>
      <c r="N1267" t="inlineStr">
        <is>
          <t>4</t>
        </is>
      </c>
    </row>
    <row r="1268">
      <c r="A1268" t="n">
        <v>1267</v>
      </c>
      <c r="B1268" t="inlineStr">
        <is>
          <t>1267</t>
        </is>
      </c>
      <c r="C1268" t="inlineStr">
        <is>
          <t>BU</t>
        </is>
      </c>
      <c r="D1268" t="inlineStr">
        <is>
          <t>BU</t>
        </is>
      </c>
      <c r="E1268">
        <f>Q15+K1.B1-W5(-P2):P2:1</f>
        <v/>
      </c>
      <c r="F1268" t="inlineStr">
        <is>
          <t>Q15</t>
        </is>
      </c>
      <c r="G1268" t="inlineStr">
        <is>
          <t>K1.B1</t>
        </is>
      </c>
      <c r="H1268" t="inlineStr">
        <is>
          <t>W5(-P2)</t>
        </is>
      </c>
      <c r="I1268" t="inlineStr">
        <is>
          <t>P2:1</t>
        </is>
      </c>
      <c r="J1268">
        <f>Q15+K1.B1-K22:A2</f>
        <v/>
      </c>
      <c r="K1268" t="inlineStr">
        <is>
          <t>Q15</t>
        </is>
      </c>
      <c r="L1268" t="inlineStr">
        <is>
          <t>K1.B1</t>
        </is>
      </c>
      <c r="M1268" t="inlineStr">
        <is>
          <t>K22</t>
        </is>
      </c>
      <c r="N1268" t="inlineStr">
        <is>
          <t>A2</t>
        </is>
      </c>
    </row>
    <row r="1269">
      <c r="A1269" t="n">
        <v>1268</v>
      </c>
      <c r="B1269" t="inlineStr">
        <is>
          <t>1268</t>
        </is>
      </c>
      <c r="C1269" t="inlineStr">
        <is>
          <t>BU</t>
        </is>
      </c>
      <c r="D1269" t="inlineStr">
        <is>
          <t>BU</t>
        </is>
      </c>
      <c r="E1269">
        <f>Q15+K1.B1-K22:A1</f>
        <v/>
      </c>
      <c r="F1269" t="inlineStr">
        <is>
          <t>Q15</t>
        </is>
      </c>
      <c r="G1269" t="inlineStr">
        <is>
          <t>K1.B1</t>
        </is>
      </c>
      <c r="H1269" t="inlineStr">
        <is>
          <t>K22</t>
        </is>
      </c>
      <c r="I1269" t="inlineStr">
        <is>
          <t>A1</t>
        </is>
      </c>
      <c r="J1269">
        <f>Q15+K1.B1-A1:2</f>
        <v/>
      </c>
      <c r="K1269" t="inlineStr">
        <is>
          <t>Q15</t>
        </is>
      </c>
      <c r="L1269" t="inlineStr">
        <is>
          <t>K1.B1</t>
        </is>
      </c>
      <c r="M1269" t="inlineStr">
        <is>
          <t>A1</t>
        </is>
      </c>
      <c r="N1269" t="inlineStr">
        <is>
          <t>2</t>
        </is>
      </c>
    </row>
    <row r="1270">
      <c r="A1270" t="n">
        <v>1269</v>
      </c>
      <c r="B1270" t="inlineStr">
        <is>
          <t>1269</t>
        </is>
      </c>
      <c r="C1270" t="inlineStr">
        <is>
          <t>BU</t>
        </is>
      </c>
      <c r="D1270" t="inlineStr">
        <is>
          <t>BU</t>
        </is>
      </c>
      <c r="E1270">
        <f>Q15+K1.B1-W5(-P1):P1:1</f>
        <v/>
      </c>
      <c r="F1270" t="inlineStr">
        <is>
          <t>Q15</t>
        </is>
      </c>
      <c r="G1270" t="inlineStr">
        <is>
          <t>K1.B1</t>
        </is>
      </c>
      <c r="H1270" t="inlineStr">
        <is>
          <t>W5(-P1)</t>
        </is>
      </c>
      <c r="I1270" t="inlineStr">
        <is>
          <t>P1:1</t>
        </is>
      </c>
      <c r="J1270">
        <f>Q15+K1.B1-K22:12</f>
        <v/>
      </c>
      <c r="K1270" t="inlineStr">
        <is>
          <t>Q15</t>
        </is>
      </c>
      <c r="L1270" t="inlineStr">
        <is>
          <t>K1.B1</t>
        </is>
      </c>
      <c r="M1270" t="inlineStr">
        <is>
          <t>K22</t>
        </is>
      </c>
      <c r="N1270" t="inlineStr">
        <is>
          <t>12</t>
        </is>
      </c>
    </row>
    <row r="1271">
      <c r="A1271" t="n">
        <v>1270</v>
      </c>
      <c r="B1271" t="inlineStr">
        <is>
          <t>1270</t>
        </is>
      </c>
      <c r="C1271" t="inlineStr">
        <is>
          <t>BK</t>
        </is>
      </c>
      <c r="D1271" t="inlineStr">
        <is>
          <t>BK</t>
        </is>
      </c>
      <c r="E1271">
        <f>Q15+K1.B1-A22:X1:8</f>
        <v/>
      </c>
      <c r="F1271" t="inlineStr">
        <is>
          <t>Q15</t>
        </is>
      </c>
      <c r="G1271" t="inlineStr">
        <is>
          <t>K1.B1</t>
        </is>
      </c>
      <c r="H1271" t="inlineStr">
        <is>
          <t>A22</t>
        </is>
      </c>
      <c r="I1271" t="inlineStr">
        <is>
          <t>X1:8</t>
        </is>
      </c>
      <c r="J1271">
        <f>Q15+K1.G1-G2:REMOTE I/O:8</f>
        <v/>
      </c>
      <c r="K1271" t="inlineStr">
        <is>
          <t>Q15</t>
        </is>
      </c>
      <c r="L1271" t="inlineStr">
        <is>
          <t>K1.G1</t>
        </is>
      </c>
      <c r="M1271" t="inlineStr">
        <is>
          <t>G2</t>
        </is>
      </c>
      <c r="N1271" t="inlineStr">
        <is>
          <t>REMOTE I/O:8</t>
        </is>
      </c>
    </row>
    <row r="1272">
      <c r="A1272" t="n">
        <v>1271</v>
      </c>
      <c r="B1272" t="inlineStr">
        <is>
          <t>1271</t>
        </is>
      </c>
      <c r="C1272" t="inlineStr">
        <is>
          <t>BU</t>
        </is>
      </c>
      <c r="D1272" t="inlineStr">
        <is>
          <t>BU</t>
        </is>
      </c>
      <c r="E1272">
        <f>Q15+K1.B1-K22:11</f>
        <v/>
      </c>
      <c r="F1272" t="inlineStr">
        <is>
          <t>Q15</t>
        </is>
      </c>
      <c r="G1272" t="inlineStr">
        <is>
          <t>K1.B1</t>
        </is>
      </c>
      <c r="H1272" t="inlineStr">
        <is>
          <t>K22</t>
        </is>
      </c>
      <c r="I1272" t="inlineStr">
        <is>
          <t>11</t>
        </is>
      </c>
      <c r="J1272">
        <f>Q15+K1.B1-A22:X2:8</f>
        <v/>
      </c>
      <c r="K1272" t="inlineStr">
        <is>
          <t>Q15</t>
        </is>
      </c>
      <c r="L1272" t="inlineStr">
        <is>
          <t>K1.B1</t>
        </is>
      </c>
      <c r="M1272" t="inlineStr">
        <is>
          <t>A22</t>
        </is>
      </c>
      <c r="N1272" t="inlineStr">
        <is>
          <t>X2:8</t>
        </is>
      </c>
    </row>
    <row r="1273">
      <c r="A1273" t="n">
        <v>1272</v>
      </c>
      <c r="B1273" t="inlineStr">
        <is>
          <t>1272</t>
        </is>
      </c>
      <c r="C1273" t="inlineStr">
        <is>
          <t>BU</t>
        </is>
      </c>
      <c r="D1273" t="inlineStr">
        <is>
          <t>BU</t>
        </is>
      </c>
      <c r="E1273">
        <f>Q15+K1.B1-W5(-P2):P2:1</f>
        <v/>
      </c>
      <c r="F1273" t="inlineStr">
        <is>
          <t>Q15</t>
        </is>
      </c>
      <c r="G1273" t="inlineStr">
        <is>
          <t>K1.B1</t>
        </is>
      </c>
      <c r="H1273" t="inlineStr">
        <is>
          <t>W5(-P2)</t>
        </is>
      </c>
      <c r="I1273" t="inlineStr">
        <is>
          <t>P2:1</t>
        </is>
      </c>
      <c r="J1273">
        <f>Q15+K1.B1-K2:A2</f>
        <v/>
      </c>
      <c r="K1273" t="inlineStr">
        <is>
          <t>Q15</t>
        </is>
      </c>
      <c r="L1273" t="inlineStr">
        <is>
          <t>K1.B1</t>
        </is>
      </c>
      <c r="M1273" t="inlineStr">
        <is>
          <t>K2</t>
        </is>
      </c>
      <c r="N1273" t="inlineStr">
        <is>
          <t>A2</t>
        </is>
      </c>
    </row>
    <row r="1274">
      <c r="A1274" t="n">
        <v>1273</v>
      </c>
      <c r="B1274" t="inlineStr">
        <is>
          <t>1273</t>
        </is>
      </c>
      <c r="C1274" t="inlineStr">
        <is>
          <t>BU</t>
        </is>
      </c>
      <c r="D1274" t="inlineStr">
        <is>
          <t>BU</t>
        </is>
      </c>
      <c r="E1274">
        <f>Q15+K1.B1-K2:A1</f>
        <v/>
      </c>
      <c r="F1274" t="inlineStr">
        <is>
          <t>Q15</t>
        </is>
      </c>
      <c r="G1274" t="inlineStr">
        <is>
          <t>K1.B1</t>
        </is>
      </c>
      <c r="H1274" t="inlineStr">
        <is>
          <t>K2</t>
        </is>
      </c>
      <c r="I1274" t="inlineStr">
        <is>
          <t>A1</t>
        </is>
      </c>
      <c r="J1274">
        <f>Q15+K1.B1-A1:3</f>
        <v/>
      </c>
      <c r="K1274" t="inlineStr">
        <is>
          <t>Q15</t>
        </is>
      </c>
      <c r="L1274" t="inlineStr">
        <is>
          <t>K1.B1</t>
        </is>
      </c>
      <c r="M1274" t="inlineStr">
        <is>
          <t>A1</t>
        </is>
      </c>
      <c r="N1274" t="inlineStr">
        <is>
          <t>3</t>
        </is>
      </c>
    </row>
    <row r="1275">
      <c r="A1275" t="n">
        <v>1274</v>
      </c>
      <c r="B1275" t="inlineStr">
        <is>
          <t>1274</t>
        </is>
      </c>
      <c r="C1275" t="inlineStr">
        <is>
          <t>VT</t>
        </is>
      </c>
      <c r="D1275" t="inlineStr">
        <is>
          <t>VT</t>
        </is>
      </c>
      <c r="E1275">
        <f>Q15+K1.B1-A22:X1:14</f>
        <v/>
      </c>
      <c r="F1275" t="inlineStr">
        <is>
          <t>Q15</t>
        </is>
      </c>
      <c r="G1275" t="inlineStr">
        <is>
          <t>K1.B1</t>
        </is>
      </c>
      <c r="H1275" t="inlineStr">
        <is>
          <t>A22</t>
        </is>
      </c>
      <c r="I1275" t="inlineStr">
        <is>
          <t>X1:14</t>
        </is>
      </c>
      <c r="J1275">
        <f>Q15+K1.G1-G2:REMOTE I/O:14</f>
        <v/>
      </c>
      <c r="K1275" t="inlineStr">
        <is>
          <t>Q15</t>
        </is>
      </c>
      <c r="L1275" t="inlineStr">
        <is>
          <t>K1.G1</t>
        </is>
      </c>
      <c r="M1275" t="inlineStr">
        <is>
          <t>G2</t>
        </is>
      </c>
      <c r="N1275" t="inlineStr">
        <is>
          <t>REMOTE I/O:14</t>
        </is>
      </c>
    </row>
    <row r="1276">
      <c r="A1276" t="n">
        <v>1275</v>
      </c>
      <c r="B1276" t="inlineStr">
        <is>
          <t>1275</t>
        </is>
      </c>
      <c r="C1276" t="inlineStr">
        <is>
          <t>BU</t>
        </is>
      </c>
      <c r="D1276" t="inlineStr">
        <is>
          <t>BU</t>
        </is>
      </c>
      <c r="E1276">
        <f>Q15+K1.B1-A22:X2:14</f>
        <v/>
      </c>
      <c r="F1276" t="inlineStr">
        <is>
          <t>Q15</t>
        </is>
      </c>
      <c r="G1276" t="inlineStr">
        <is>
          <t>K1.B1</t>
        </is>
      </c>
      <c r="H1276" t="inlineStr">
        <is>
          <t>A22</t>
        </is>
      </c>
      <c r="I1276" t="inlineStr">
        <is>
          <t>X2:14</t>
        </is>
      </c>
      <c r="J1276">
        <f>Q15+K1.B1-K2:11</f>
        <v/>
      </c>
      <c r="K1276" t="inlineStr">
        <is>
          <t>Q15</t>
        </is>
      </c>
      <c r="L1276" t="inlineStr">
        <is>
          <t>K1.B1</t>
        </is>
      </c>
      <c r="M1276" t="inlineStr">
        <is>
          <t>K2</t>
        </is>
      </c>
      <c r="N1276" t="inlineStr">
        <is>
          <t>11</t>
        </is>
      </c>
    </row>
    <row r="1277">
      <c r="A1277" t="n">
        <v>1276</v>
      </c>
      <c r="B1277" t="inlineStr">
        <is>
          <t>1276</t>
        </is>
      </c>
      <c r="C1277" t="inlineStr">
        <is>
          <t>BU</t>
        </is>
      </c>
      <c r="D1277" t="inlineStr">
        <is>
          <t>BU</t>
        </is>
      </c>
      <c r="E1277">
        <f>Q15+K1.B1-K2:14</f>
        <v/>
      </c>
      <c r="F1277" t="inlineStr">
        <is>
          <t>Q15</t>
        </is>
      </c>
      <c r="G1277" t="inlineStr">
        <is>
          <t>K1.B1</t>
        </is>
      </c>
      <c r="H1277" t="inlineStr">
        <is>
          <t>K2</t>
        </is>
      </c>
      <c r="I1277" t="inlineStr">
        <is>
          <t>14</t>
        </is>
      </c>
      <c r="J1277">
        <f>Q15+K1.B1-A22:X2:13</f>
        <v/>
      </c>
      <c r="K1277" t="inlineStr">
        <is>
          <t>Q15</t>
        </is>
      </c>
      <c r="L1277" t="inlineStr">
        <is>
          <t>K1.B1</t>
        </is>
      </c>
      <c r="M1277" t="inlineStr">
        <is>
          <t>A22</t>
        </is>
      </c>
      <c r="N1277" t="inlineStr">
        <is>
          <t>X2:13</t>
        </is>
      </c>
    </row>
    <row r="1278">
      <c r="A1278" t="n">
        <v>1277</v>
      </c>
      <c r="B1278" t="inlineStr">
        <is>
          <t>1277</t>
        </is>
      </c>
      <c r="C1278" t="inlineStr">
        <is>
          <t>GYPK</t>
        </is>
      </c>
      <c r="D1278" t="inlineStr">
        <is>
          <t>GYPK</t>
        </is>
      </c>
      <c r="E1278">
        <f>Q15+K1.B1-A22:X1:13</f>
        <v/>
      </c>
      <c r="F1278" t="inlineStr">
        <is>
          <t>Q15</t>
        </is>
      </c>
      <c r="G1278" t="inlineStr">
        <is>
          <t>K1.B1</t>
        </is>
      </c>
      <c r="H1278" t="inlineStr">
        <is>
          <t>A22</t>
        </is>
      </c>
      <c r="I1278" t="inlineStr">
        <is>
          <t>X1:13</t>
        </is>
      </c>
      <c r="J1278">
        <f>Q15+K1.G1-G2:REMOTE I/O:13</f>
        <v/>
      </c>
      <c r="K1278" t="inlineStr">
        <is>
          <t>Q15</t>
        </is>
      </c>
      <c r="L1278" t="inlineStr">
        <is>
          <t>K1.G1</t>
        </is>
      </c>
      <c r="M1278" t="inlineStr">
        <is>
          <t>G2</t>
        </is>
      </c>
      <c r="N1278" t="inlineStr">
        <is>
          <t>REMOTE I/O:13</t>
        </is>
      </c>
    </row>
    <row r="1279">
      <c r="A1279" t="n">
        <v>1278</v>
      </c>
      <c r="B1279" t="inlineStr">
        <is>
          <t>1278</t>
        </is>
      </c>
      <c r="C1279" t="inlineStr">
        <is>
          <t>WH</t>
        </is>
      </c>
      <c r="D1279" t="inlineStr">
        <is>
          <t>WH</t>
        </is>
      </c>
      <c r="E1279">
        <f>Q15+K1.B1-A22:X1:6</f>
        <v/>
      </c>
      <c r="F1279" t="inlineStr">
        <is>
          <t>Q15</t>
        </is>
      </c>
      <c r="G1279" t="inlineStr">
        <is>
          <t>K1.B1</t>
        </is>
      </c>
      <c r="H1279" t="inlineStr">
        <is>
          <t>A22</t>
        </is>
      </c>
      <c r="I1279" t="inlineStr">
        <is>
          <t>X1:6</t>
        </is>
      </c>
      <c r="J1279">
        <f>Q15+K1.G1-G2:REMOTE I/O:6</f>
        <v/>
      </c>
      <c r="K1279" t="inlineStr">
        <is>
          <t>Q15</t>
        </is>
      </c>
      <c r="L1279" t="inlineStr">
        <is>
          <t>K1.G1</t>
        </is>
      </c>
      <c r="M1279" t="inlineStr">
        <is>
          <t>G2</t>
        </is>
      </c>
      <c r="N1279" t="inlineStr">
        <is>
          <t>REMOTE I/O:6</t>
        </is>
      </c>
    </row>
    <row r="1280">
      <c r="A1280" t="n">
        <v>1279</v>
      </c>
      <c r="B1280" t="inlineStr">
        <is>
          <t>1279</t>
        </is>
      </c>
      <c r="C1280" t="inlineStr">
        <is>
          <t>BN</t>
        </is>
      </c>
      <c r="D1280" t="inlineStr">
        <is>
          <t>BN</t>
        </is>
      </c>
      <c r="E1280">
        <f>Q15+K1.B1-A22:X1:7</f>
        <v/>
      </c>
      <c r="F1280" t="inlineStr">
        <is>
          <t>Q15</t>
        </is>
      </c>
      <c r="G1280" t="inlineStr">
        <is>
          <t>K1.B1</t>
        </is>
      </c>
      <c r="H1280" t="inlineStr">
        <is>
          <t>A22</t>
        </is>
      </c>
      <c r="I1280" t="inlineStr">
        <is>
          <t>X1:7</t>
        </is>
      </c>
      <c r="J1280">
        <f>Q15+K1.G1-G2:REMOTE I/O:7</f>
        <v/>
      </c>
      <c r="K1280" t="inlineStr">
        <is>
          <t>Q15</t>
        </is>
      </c>
      <c r="L1280" t="inlineStr">
        <is>
          <t>K1.G1</t>
        </is>
      </c>
      <c r="M1280" t="inlineStr">
        <is>
          <t>G2</t>
        </is>
      </c>
      <c r="N1280" t="inlineStr">
        <is>
          <t>REMOTE I/O:7</t>
        </is>
      </c>
    </row>
    <row r="1281">
      <c r="A1281" t="n">
        <v>1280</v>
      </c>
      <c r="B1281" t="inlineStr">
        <is>
          <t>1280</t>
        </is>
      </c>
      <c r="C1281" t="inlineStr">
        <is>
          <t>GN</t>
        </is>
      </c>
      <c r="D1281" t="inlineStr">
        <is>
          <t>GN</t>
        </is>
      </c>
      <c r="E1281">
        <f>Q15+K1.B1-A22:X1:18</f>
        <v/>
      </c>
      <c r="F1281" t="inlineStr">
        <is>
          <t>Q15</t>
        </is>
      </c>
      <c r="G1281" t="inlineStr">
        <is>
          <t>K1.B1</t>
        </is>
      </c>
      <c r="H1281" t="inlineStr">
        <is>
          <t>A22</t>
        </is>
      </c>
      <c r="I1281" t="inlineStr">
        <is>
          <t>X1:18</t>
        </is>
      </c>
      <c r="J1281">
        <f>Q15+K1.G1-G2:REMOTE I/O:18</f>
        <v/>
      </c>
      <c r="K1281" t="inlineStr">
        <is>
          <t>Q15</t>
        </is>
      </c>
      <c r="L1281" t="inlineStr">
        <is>
          <t>K1.G1</t>
        </is>
      </c>
      <c r="M1281" t="inlineStr">
        <is>
          <t>G2</t>
        </is>
      </c>
      <c r="N1281" t="inlineStr">
        <is>
          <t>REMOTE I/O:18</t>
        </is>
      </c>
    </row>
    <row r="1282">
      <c r="A1282" t="n">
        <v>1281</v>
      </c>
      <c r="B1282" t="inlineStr">
        <is>
          <t>1281</t>
        </is>
      </c>
      <c r="C1282" t="inlineStr">
        <is>
          <t>YE</t>
        </is>
      </c>
      <c r="D1282" t="inlineStr">
        <is>
          <t>YE</t>
        </is>
      </c>
      <c r="E1282">
        <f>Q15+K1.B1-A22:X1:19</f>
        <v/>
      </c>
      <c r="F1282" t="inlineStr">
        <is>
          <t>Q15</t>
        </is>
      </c>
      <c r="G1282" t="inlineStr">
        <is>
          <t>K1.B1</t>
        </is>
      </c>
      <c r="H1282" t="inlineStr">
        <is>
          <t>A22</t>
        </is>
      </c>
      <c r="I1282" t="inlineStr">
        <is>
          <t>X1:19</t>
        </is>
      </c>
      <c r="J1282">
        <f>Q15+K1.G1-G2:REMOTE I/O:19</f>
        <v/>
      </c>
      <c r="K1282" t="inlineStr">
        <is>
          <t>Q15</t>
        </is>
      </c>
      <c r="L1282" t="inlineStr">
        <is>
          <t>K1.G1</t>
        </is>
      </c>
      <c r="M1282" t="inlineStr">
        <is>
          <t>G2</t>
        </is>
      </c>
      <c r="N1282" t="inlineStr">
        <is>
          <t>REMOTE I/O:19</t>
        </is>
      </c>
    </row>
    <row r="1283">
      <c r="A1283" t="n">
        <v>1282</v>
      </c>
      <c r="B1283" t="inlineStr">
        <is>
          <t>1282</t>
        </is>
      </c>
      <c r="C1283" t="inlineStr">
        <is>
          <t>GY</t>
        </is>
      </c>
      <c r="D1283" t="inlineStr">
        <is>
          <t>GY</t>
        </is>
      </c>
      <c r="E1283">
        <f>Q15+K1.B1-A22:X1:5</f>
        <v/>
      </c>
      <c r="F1283" t="inlineStr">
        <is>
          <t>Q15</t>
        </is>
      </c>
      <c r="G1283" t="inlineStr">
        <is>
          <t>K1.B1</t>
        </is>
      </c>
      <c r="H1283" t="inlineStr">
        <is>
          <t>A22</t>
        </is>
      </c>
      <c r="I1283" t="inlineStr">
        <is>
          <t>X1:5</t>
        </is>
      </c>
      <c r="J1283">
        <f>Q15+K1.G1-G2:REMOTE I/O:5</f>
        <v/>
      </c>
      <c r="K1283" t="inlineStr">
        <is>
          <t>Q15</t>
        </is>
      </c>
      <c r="L1283" t="inlineStr">
        <is>
          <t>K1.G1</t>
        </is>
      </c>
      <c r="M1283" t="inlineStr">
        <is>
          <t>G2</t>
        </is>
      </c>
      <c r="N1283" t="inlineStr">
        <is>
          <t>REMOTE I/O:5</t>
        </is>
      </c>
    </row>
    <row r="1284">
      <c r="A1284" t="n">
        <v>1283</v>
      </c>
      <c r="B1284" t="inlineStr">
        <is>
          <t>1283</t>
        </is>
      </c>
      <c r="C1284" t="inlineStr">
        <is>
          <t>PK</t>
        </is>
      </c>
      <c r="D1284" t="inlineStr">
        <is>
          <t>PK</t>
        </is>
      </c>
      <c r="E1284">
        <f>Q15+K1.B1-A22:X1:4</f>
        <v/>
      </c>
      <c r="F1284" t="inlineStr">
        <is>
          <t>Q15</t>
        </is>
      </c>
      <c r="G1284" t="inlineStr">
        <is>
          <t>K1.B1</t>
        </is>
      </c>
      <c r="H1284" t="inlineStr">
        <is>
          <t>A22</t>
        </is>
      </c>
      <c r="I1284" t="inlineStr">
        <is>
          <t>X1:4</t>
        </is>
      </c>
      <c r="J1284">
        <f>Q15+K1.G1-G2:REMOTE I/O:4</f>
        <v/>
      </c>
      <c r="K1284" t="inlineStr">
        <is>
          <t>Q15</t>
        </is>
      </c>
      <c r="L1284" t="inlineStr">
        <is>
          <t>K1.G1</t>
        </is>
      </c>
      <c r="M1284" t="inlineStr">
        <is>
          <t>G2</t>
        </is>
      </c>
      <c r="N1284" t="inlineStr">
        <is>
          <t>REMOTE I/O:4</t>
        </is>
      </c>
    </row>
    <row r="1285">
      <c r="A1285" t="n">
        <v>1284</v>
      </c>
      <c r="B1285" t="inlineStr">
        <is>
          <t>1284</t>
        </is>
      </c>
      <c r="C1285" t="inlineStr">
        <is>
          <t>BU</t>
        </is>
      </c>
      <c r="D1285" t="inlineStr">
        <is>
          <t>BU</t>
        </is>
      </c>
      <c r="E1285">
        <f>Q15+K1.B1-A22:X1:17</f>
        <v/>
      </c>
      <c r="F1285" t="inlineStr">
        <is>
          <t>Q15</t>
        </is>
      </c>
      <c r="G1285" t="inlineStr">
        <is>
          <t>K1.B1</t>
        </is>
      </c>
      <c r="H1285" t="inlineStr">
        <is>
          <t>A22</t>
        </is>
      </c>
      <c r="I1285" t="inlineStr">
        <is>
          <t>X1:17</t>
        </is>
      </c>
      <c r="J1285">
        <f>Q15+K1.G1-G2:REMOTE I/O:17</f>
        <v/>
      </c>
      <c r="K1285" t="inlineStr">
        <is>
          <t>Q15</t>
        </is>
      </c>
      <c r="L1285" t="inlineStr">
        <is>
          <t>K1.G1</t>
        </is>
      </c>
      <c r="M1285" t="inlineStr">
        <is>
          <t>G2</t>
        </is>
      </c>
      <c r="N1285" t="inlineStr">
        <is>
          <t>REMOTE I/O:17</t>
        </is>
      </c>
    </row>
    <row r="1286">
      <c r="A1286" t="n">
        <v>1285</v>
      </c>
      <c r="B1286" t="inlineStr">
        <is>
          <t>1285</t>
        </is>
      </c>
      <c r="C1286" t="inlineStr">
        <is>
          <t>RD</t>
        </is>
      </c>
      <c r="D1286" t="inlineStr">
        <is>
          <t>RD</t>
        </is>
      </c>
      <c r="E1286">
        <f>Q15+K1.B1-A22:X1:16</f>
        <v/>
      </c>
      <c r="F1286" t="inlineStr">
        <is>
          <t>Q15</t>
        </is>
      </c>
      <c r="G1286" t="inlineStr">
        <is>
          <t>K1.B1</t>
        </is>
      </c>
      <c r="H1286" t="inlineStr">
        <is>
          <t>A22</t>
        </is>
      </c>
      <c r="I1286" t="inlineStr">
        <is>
          <t>X1:16</t>
        </is>
      </c>
      <c r="J1286">
        <f>Q15+K1.G1-G2:REMOTE I/O:16</f>
        <v/>
      </c>
      <c r="K1286" t="inlineStr">
        <is>
          <t>Q15</t>
        </is>
      </c>
      <c r="L1286" t="inlineStr">
        <is>
          <t>K1.G1</t>
        </is>
      </c>
      <c r="M1286" t="inlineStr">
        <is>
          <t>G2</t>
        </is>
      </c>
      <c r="N1286" t="inlineStr">
        <is>
          <t>REMOTE I/O:16</t>
        </is>
      </c>
    </row>
    <row r="1287">
      <c r="A1287" t="n">
        <v>1286</v>
      </c>
      <c r="B1287" t="inlineStr">
        <is>
          <t>1286</t>
        </is>
      </c>
      <c r="C1287" t="inlineStr">
        <is>
          <t>BU</t>
        </is>
      </c>
      <c r="D1287" t="inlineStr">
        <is>
          <t>BU</t>
        </is>
      </c>
      <c r="E1287">
        <f>Q15+K1.B1-A22:X1:11</f>
        <v/>
      </c>
      <c r="F1287" t="inlineStr">
        <is>
          <t>Q15</t>
        </is>
      </c>
      <c r="G1287" t="inlineStr">
        <is>
          <t>K1.B1</t>
        </is>
      </c>
      <c r="H1287" t="inlineStr">
        <is>
          <t>A22</t>
        </is>
      </c>
      <c r="I1287" t="inlineStr">
        <is>
          <t>X1:11</t>
        </is>
      </c>
      <c r="J1287">
        <f>Q15+K1.G1-G2:REMOTE I/O:11</f>
        <v/>
      </c>
      <c r="K1287" t="inlineStr">
        <is>
          <t>Q15</t>
        </is>
      </c>
      <c r="L1287" t="inlineStr">
        <is>
          <t>K1.G1</t>
        </is>
      </c>
      <c r="M1287" t="inlineStr">
        <is>
          <t>G2</t>
        </is>
      </c>
      <c r="N1287" t="inlineStr">
        <is>
          <t>REMOTE I/O:11</t>
        </is>
      </c>
    </row>
    <row r="1288">
      <c r="A1288" t="n">
        <v>1287</v>
      </c>
      <c r="B1288" t="inlineStr">
        <is>
          <t>1287</t>
        </is>
      </c>
      <c r="C1288" t="inlineStr">
        <is>
          <t>Schirm</t>
        </is>
      </c>
      <c r="D1288" t="inlineStr">
        <is>
          <t>Schirm</t>
        </is>
      </c>
      <c r="E1288">
        <f>Q15+K1-W420:Schirm</f>
        <v/>
      </c>
      <c r="F1288" t="inlineStr">
        <is>
          <t>Q15</t>
        </is>
      </c>
      <c r="G1288" t="inlineStr">
        <is>
          <t>K1</t>
        </is>
      </c>
      <c r="H1288" t="inlineStr">
        <is>
          <t>W420</t>
        </is>
      </c>
      <c r="I1288" t="inlineStr">
        <is>
          <t>Schirm</t>
        </is>
      </c>
      <c r="J1288">
        <f>Q15+K1.G1-G2:CASE</f>
        <v/>
      </c>
      <c r="K1288" t="inlineStr">
        <is>
          <t>Q15</t>
        </is>
      </c>
      <c r="L1288" t="inlineStr">
        <is>
          <t>K1.G1</t>
        </is>
      </c>
      <c r="M1288" t="inlineStr">
        <is>
          <t>G2</t>
        </is>
      </c>
      <c r="N1288" t="inlineStr">
        <is>
          <t>CASE</t>
        </is>
      </c>
    </row>
    <row r="1289">
      <c r="A1289" t="n">
        <v>1288</v>
      </c>
      <c r="B1289" t="inlineStr">
        <is>
          <t>1288</t>
        </is>
      </c>
      <c r="C1289" t="inlineStr">
        <is>
          <t>nan</t>
        </is>
      </c>
      <c r="D1289" t="inlineStr">
        <is>
          <t>nan</t>
        </is>
      </c>
      <c r="E1289">
        <f>Q15+K1-W420</f>
        <v/>
      </c>
      <c r="F1289" t="inlineStr">
        <is>
          <t>Q15</t>
        </is>
      </c>
      <c r="G1289" t="inlineStr">
        <is>
          <t>K1</t>
        </is>
      </c>
      <c r="H1289" t="inlineStr">
        <is>
          <t>W420</t>
        </is>
      </c>
      <c r="I1289" t="inlineStr"/>
      <c r="J1289">
        <f>A02+K1.B1-W9:SE</f>
        <v/>
      </c>
      <c r="K1289" t="inlineStr">
        <is>
          <t>A02</t>
        </is>
      </c>
      <c r="L1289" t="inlineStr">
        <is>
          <t>K1.B1</t>
        </is>
      </c>
      <c r="M1289" t="inlineStr">
        <is>
          <t>W9</t>
        </is>
      </c>
      <c r="N1289" t="inlineStr">
        <is>
          <t>SE</t>
        </is>
      </c>
    </row>
    <row r="1290">
      <c r="A1290" t="n">
        <v>1289</v>
      </c>
      <c r="B1290" t="inlineStr">
        <is>
          <t>1289</t>
        </is>
      </c>
      <c r="C1290" t="inlineStr">
        <is>
          <t>nan</t>
        </is>
      </c>
      <c r="D1290" t="inlineStr">
        <is>
          <t>nan</t>
        </is>
      </c>
      <c r="E1290" t="inlineStr">
        <is>
          <t>nan</t>
        </is>
      </c>
      <c r="F1290" t="inlineStr"/>
      <c r="G1290" t="inlineStr"/>
      <c r="H1290" t="inlineStr"/>
      <c r="I1290" t="inlineStr"/>
      <c r="J1290" t="inlineStr">
        <is>
          <t>nan</t>
        </is>
      </c>
      <c r="K1290" t="inlineStr"/>
      <c r="L1290" t="inlineStr"/>
      <c r="M1290" t="inlineStr"/>
      <c r="N1290" t="inlineStr"/>
    </row>
    <row r="1291">
      <c r="A1291" t="n">
        <v>1290</v>
      </c>
      <c r="B1291" t="inlineStr">
        <is>
          <t>1290</t>
        </is>
      </c>
      <c r="C1291" t="inlineStr">
        <is>
          <t>nan</t>
        </is>
      </c>
      <c r="D1291" t="inlineStr">
        <is>
          <t>nan</t>
        </is>
      </c>
      <c r="E1291">
        <f>A02+K1.B1-W11:SE</f>
        <v/>
      </c>
      <c r="F1291" t="inlineStr">
        <is>
          <t>A02</t>
        </is>
      </c>
      <c r="G1291" t="inlineStr">
        <is>
          <t>K1.B1</t>
        </is>
      </c>
      <c r="H1291" t="inlineStr">
        <is>
          <t>W11</t>
        </is>
      </c>
      <c r="I1291" t="inlineStr">
        <is>
          <t>SE</t>
        </is>
      </c>
      <c r="J1291">
        <f>Q15+K1-W421</f>
        <v/>
      </c>
      <c r="K1291" t="inlineStr">
        <is>
          <t>Q15</t>
        </is>
      </c>
      <c r="L1291" t="inlineStr">
        <is>
          <t>K1</t>
        </is>
      </c>
      <c r="M1291" t="inlineStr">
        <is>
          <t>W421</t>
        </is>
      </c>
      <c r="N1291" t="inlineStr"/>
    </row>
    <row r="1292">
      <c r="A1292" t="n">
        <v>1291</v>
      </c>
      <c r="B1292" t="inlineStr">
        <is>
          <t>1291</t>
        </is>
      </c>
      <c r="C1292" t="inlineStr">
        <is>
          <t>WH</t>
        </is>
      </c>
      <c r="D1292" t="inlineStr">
        <is>
          <t>WH</t>
        </is>
      </c>
      <c r="E1292">
        <f>Q15+K1.B1-A3:3</f>
        <v/>
      </c>
      <c r="F1292" t="inlineStr">
        <is>
          <t>Q15</t>
        </is>
      </c>
      <c r="G1292" t="inlineStr">
        <is>
          <t>K1.B1</t>
        </is>
      </c>
      <c r="H1292" t="inlineStr">
        <is>
          <t>A3</t>
        </is>
      </c>
      <c r="I1292" t="inlineStr">
        <is>
          <t>3</t>
        </is>
      </c>
      <c r="J1292">
        <f>Q15+K1.B1-A22:X2:6</f>
        <v/>
      </c>
      <c r="K1292" t="inlineStr">
        <is>
          <t>Q15</t>
        </is>
      </c>
      <c r="L1292" t="inlineStr">
        <is>
          <t>K1.B1</t>
        </is>
      </c>
      <c r="M1292" t="inlineStr">
        <is>
          <t>A22</t>
        </is>
      </c>
      <c r="N1292" t="inlineStr">
        <is>
          <t>X2:6</t>
        </is>
      </c>
    </row>
    <row r="1293">
      <c r="A1293" t="n">
        <v>1292</v>
      </c>
      <c r="B1293" t="inlineStr">
        <is>
          <t>1292</t>
        </is>
      </c>
      <c r="C1293" t="inlineStr">
        <is>
          <t>BN</t>
        </is>
      </c>
      <c r="D1293" t="inlineStr">
        <is>
          <t>BN</t>
        </is>
      </c>
      <c r="E1293">
        <f>Q15+K1.B1-A3:4</f>
        <v/>
      </c>
      <c r="F1293" t="inlineStr">
        <is>
          <t>Q15</t>
        </is>
      </c>
      <c r="G1293" t="inlineStr">
        <is>
          <t>K1.B1</t>
        </is>
      </c>
      <c r="H1293" t="inlineStr">
        <is>
          <t>A3</t>
        </is>
      </c>
      <c r="I1293" t="inlineStr">
        <is>
          <t>4</t>
        </is>
      </c>
      <c r="J1293">
        <f>Q15+K1.B1-A22:X2:7</f>
        <v/>
      </c>
      <c r="K1293" t="inlineStr">
        <is>
          <t>Q15</t>
        </is>
      </c>
      <c r="L1293" t="inlineStr">
        <is>
          <t>K1.B1</t>
        </is>
      </c>
      <c r="M1293" t="inlineStr">
        <is>
          <t>A22</t>
        </is>
      </c>
      <c r="N1293" t="inlineStr">
        <is>
          <t>X2:7</t>
        </is>
      </c>
    </row>
    <row r="1294">
      <c r="A1294" t="n">
        <v>1293</v>
      </c>
      <c r="B1294" t="inlineStr">
        <is>
          <t>1293</t>
        </is>
      </c>
      <c r="C1294" t="inlineStr">
        <is>
          <t>GN</t>
        </is>
      </c>
      <c r="D1294" t="inlineStr">
        <is>
          <t>GN</t>
        </is>
      </c>
      <c r="E1294">
        <f>Q15+K1.B1-A4:3</f>
        <v/>
      </c>
      <c r="F1294" t="inlineStr">
        <is>
          <t>Q15</t>
        </is>
      </c>
      <c r="G1294" t="inlineStr">
        <is>
          <t>K1.B1</t>
        </is>
      </c>
      <c r="H1294" t="inlineStr">
        <is>
          <t>A4</t>
        </is>
      </c>
      <c r="I1294" t="inlineStr">
        <is>
          <t>3</t>
        </is>
      </c>
      <c r="J1294">
        <f>Q15+K1.B1-A22:X2:18</f>
        <v/>
      </c>
      <c r="K1294" t="inlineStr">
        <is>
          <t>Q15</t>
        </is>
      </c>
      <c r="L1294" t="inlineStr">
        <is>
          <t>K1.B1</t>
        </is>
      </c>
      <c r="M1294" t="inlineStr">
        <is>
          <t>A22</t>
        </is>
      </c>
      <c r="N1294" t="inlineStr">
        <is>
          <t>X2:18</t>
        </is>
      </c>
    </row>
    <row r="1295">
      <c r="A1295" t="n">
        <v>1294</v>
      </c>
      <c r="B1295" t="inlineStr">
        <is>
          <t>1294</t>
        </is>
      </c>
      <c r="C1295" t="inlineStr">
        <is>
          <t>YE</t>
        </is>
      </c>
      <c r="D1295" t="inlineStr">
        <is>
          <t>YE</t>
        </is>
      </c>
      <c r="E1295">
        <f>Q15+K1.B1-A4:4</f>
        <v/>
      </c>
      <c r="F1295" t="inlineStr">
        <is>
          <t>Q15</t>
        </is>
      </c>
      <c r="G1295" t="inlineStr">
        <is>
          <t>K1.B1</t>
        </is>
      </c>
      <c r="H1295" t="inlineStr">
        <is>
          <t>A4</t>
        </is>
      </c>
      <c r="I1295" t="inlineStr">
        <is>
          <t>4</t>
        </is>
      </c>
      <c r="J1295">
        <f>Q15+K1.B1-A22:X2:19</f>
        <v/>
      </c>
      <c r="K1295" t="inlineStr">
        <is>
          <t>Q15</t>
        </is>
      </c>
      <c r="L1295" t="inlineStr">
        <is>
          <t>K1.B1</t>
        </is>
      </c>
      <c r="M1295" t="inlineStr">
        <is>
          <t>A22</t>
        </is>
      </c>
      <c r="N1295" t="inlineStr">
        <is>
          <t>X2:19</t>
        </is>
      </c>
    </row>
    <row r="1296">
      <c r="A1296" t="n">
        <v>1295</v>
      </c>
      <c r="B1296" t="inlineStr">
        <is>
          <t>1295</t>
        </is>
      </c>
      <c r="C1296" t="inlineStr">
        <is>
          <t>GY</t>
        </is>
      </c>
      <c r="D1296" t="inlineStr">
        <is>
          <t>GY</t>
        </is>
      </c>
      <c r="E1296">
        <f>Q15+K1.B1-A3:7</f>
        <v/>
      </c>
      <c r="F1296" t="inlineStr">
        <is>
          <t>Q15</t>
        </is>
      </c>
      <c r="G1296" t="inlineStr">
        <is>
          <t>K1.B1</t>
        </is>
      </c>
      <c r="H1296" t="inlineStr">
        <is>
          <t>A3</t>
        </is>
      </c>
      <c r="I1296" t="inlineStr">
        <is>
          <t>7</t>
        </is>
      </c>
      <c r="J1296">
        <f>Q15+K1.B1-A22:X2:5</f>
        <v/>
      </c>
      <c r="K1296" t="inlineStr">
        <is>
          <t>Q15</t>
        </is>
      </c>
      <c r="L1296" t="inlineStr">
        <is>
          <t>K1.B1</t>
        </is>
      </c>
      <c r="M1296" t="inlineStr">
        <is>
          <t>A22</t>
        </is>
      </c>
      <c r="N1296" t="inlineStr">
        <is>
          <t>X2:5</t>
        </is>
      </c>
    </row>
    <row r="1297">
      <c r="A1297" t="n">
        <v>1296</v>
      </c>
      <c r="B1297" t="inlineStr">
        <is>
          <t>1296</t>
        </is>
      </c>
      <c r="C1297" t="inlineStr">
        <is>
          <t>BU</t>
        </is>
      </c>
      <c r="D1297" t="inlineStr">
        <is>
          <t>BU</t>
        </is>
      </c>
      <c r="E1297">
        <f>Q15+K1.B1-A22:X2:4</f>
        <v/>
      </c>
      <c r="F1297" t="inlineStr">
        <is>
          <t>Q15</t>
        </is>
      </c>
      <c r="G1297" t="inlineStr">
        <is>
          <t>K1.B1</t>
        </is>
      </c>
      <c r="H1297" t="inlineStr">
        <is>
          <t>A22</t>
        </is>
      </c>
      <c r="I1297" t="inlineStr">
        <is>
          <t>X2:4</t>
        </is>
      </c>
      <c r="J1297">
        <f>Q15+K1.B1-A3:8</f>
        <v/>
      </c>
      <c r="K1297" t="inlineStr">
        <is>
          <t>Q15</t>
        </is>
      </c>
      <c r="L1297" t="inlineStr">
        <is>
          <t>K1.B1</t>
        </is>
      </c>
      <c r="M1297" t="inlineStr">
        <is>
          <t>A3</t>
        </is>
      </c>
      <c r="N1297" t="inlineStr">
        <is>
          <t>8</t>
        </is>
      </c>
    </row>
    <row r="1298">
      <c r="A1298" t="n">
        <v>1297</v>
      </c>
      <c r="B1298" t="inlineStr">
        <is>
          <t>1297</t>
        </is>
      </c>
      <c r="C1298" t="inlineStr">
        <is>
          <t>BU</t>
        </is>
      </c>
      <c r="D1298" t="inlineStr">
        <is>
          <t>BU</t>
        </is>
      </c>
      <c r="E1298">
        <f>Q15+K1.B1-A22:X2:17</f>
        <v/>
      </c>
      <c r="F1298" t="inlineStr">
        <is>
          <t>Q15</t>
        </is>
      </c>
      <c r="G1298" t="inlineStr">
        <is>
          <t>K1.B1</t>
        </is>
      </c>
      <c r="H1298" t="inlineStr">
        <is>
          <t>A22</t>
        </is>
      </c>
      <c r="I1298" t="inlineStr">
        <is>
          <t>X2:17</t>
        </is>
      </c>
      <c r="J1298">
        <f>Q15+K1.B1-A4:7</f>
        <v/>
      </c>
      <c r="K1298" t="inlineStr">
        <is>
          <t>Q15</t>
        </is>
      </c>
      <c r="L1298" t="inlineStr">
        <is>
          <t>K1.B1</t>
        </is>
      </c>
      <c r="M1298" t="inlineStr">
        <is>
          <t>A4</t>
        </is>
      </c>
      <c r="N1298" t="inlineStr">
        <is>
          <t>7</t>
        </is>
      </c>
    </row>
    <row r="1299">
      <c r="A1299" t="n">
        <v>1298</v>
      </c>
      <c r="B1299" t="inlineStr">
        <is>
          <t>1298</t>
        </is>
      </c>
      <c r="C1299" t="inlineStr">
        <is>
          <t>BU</t>
        </is>
      </c>
      <c r="D1299" t="inlineStr">
        <is>
          <t>BU</t>
        </is>
      </c>
      <c r="E1299">
        <f>Q15+K1.B1-A22:X2:16</f>
        <v/>
      </c>
      <c r="F1299" t="inlineStr">
        <is>
          <t>Q15</t>
        </is>
      </c>
      <c r="G1299" t="inlineStr">
        <is>
          <t>K1.B1</t>
        </is>
      </c>
      <c r="H1299" t="inlineStr">
        <is>
          <t>A22</t>
        </is>
      </c>
      <c r="I1299" t="inlineStr">
        <is>
          <t>X2:16</t>
        </is>
      </c>
      <c r="J1299">
        <f>Q15+K1.B1-A4:8</f>
        <v/>
      </c>
      <c r="K1299" t="inlineStr">
        <is>
          <t>Q15</t>
        </is>
      </c>
      <c r="L1299" t="inlineStr">
        <is>
          <t>K1.B1</t>
        </is>
      </c>
      <c r="M1299" t="inlineStr">
        <is>
          <t>A4</t>
        </is>
      </c>
      <c r="N1299" t="inlineStr">
        <is>
          <t>8</t>
        </is>
      </c>
    </row>
    <row r="1300">
      <c r="A1300" t="n">
        <v>1299</v>
      </c>
      <c r="B1300" t="inlineStr">
        <is>
          <t>1299</t>
        </is>
      </c>
      <c r="C1300" t="inlineStr">
        <is>
          <t>1</t>
        </is>
      </c>
      <c r="D1300" t="inlineStr">
        <is>
          <t>1</t>
        </is>
      </c>
      <c r="E1300">
        <f>Q15+K1.B1-X20:5:4</f>
        <v/>
      </c>
      <c r="F1300" t="inlineStr">
        <is>
          <t>Q15</t>
        </is>
      </c>
      <c r="G1300" t="inlineStr">
        <is>
          <t>K1.B1</t>
        </is>
      </c>
      <c r="H1300" t="inlineStr">
        <is>
          <t>X20</t>
        </is>
      </c>
      <c r="I1300" t="inlineStr">
        <is>
          <t>5:4</t>
        </is>
      </c>
      <c r="J1300">
        <f>Q15+K1.G1-G3:X2.L</f>
        <v/>
      </c>
      <c r="K1300" t="inlineStr">
        <is>
          <t>Q15</t>
        </is>
      </c>
      <c r="L1300" t="inlineStr">
        <is>
          <t>K1.G1</t>
        </is>
      </c>
      <c r="M1300" t="inlineStr">
        <is>
          <t>G3</t>
        </is>
      </c>
      <c r="N1300" t="inlineStr">
        <is>
          <t>X2.L</t>
        </is>
      </c>
    </row>
    <row r="1301">
      <c r="A1301" t="n">
        <v>1300</v>
      </c>
      <c r="B1301" t="inlineStr">
        <is>
          <t>1300</t>
        </is>
      </c>
      <c r="C1301" t="inlineStr">
        <is>
          <t>BK</t>
        </is>
      </c>
      <c r="D1301" t="inlineStr">
        <is>
          <t>BK</t>
        </is>
      </c>
      <c r="E1301">
        <f>Q15+K1.H2-F13:2</f>
        <v/>
      </c>
      <c r="F1301" t="inlineStr">
        <is>
          <t>Q15</t>
        </is>
      </c>
      <c r="G1301" t="inlineStr">
        <is>
          <t>K1.H2</t>
        </is>
      </c>
      <c r="H1301" t="inlineStr">
        <is>
          <t>F13</t>
        </is>
      </c>
      <c r="I1301" t="inlineStr">
        <is>
          <t>2</t>
        </is>
      </c>
      <c r="J1301">
        <f>Q15+K1.B1-X20:5:3</f>
        <v/>
      </c>
      <c r="K1301" t="inlineStr">
        <is>
          <t>Q15</t>
        </is>
      </c>
      <c r="L1301" t="inlineStr">
        <is>
          <t>K1.B1</t>
        </is>
      </c>
      <c r="M1301" t="inlineStr">
        <is>
          <t>X20</t>
        </is>
      </c>
      <c r="N1301" t="inlineStr">
        <is>
          <t>5:3</t>
        </is>
      </c>
    </row>
    <row r="1302">
      <c r="A1302" t="n">
        <v>1301</v>
      </c>
      <c r="B1302" t="inlineStr">
        <is>
          <t>1301</t>
        </is>
      </c>
      <c r="C1302" t="inlineStr">
        <is>
          <t>BK</t>
        </is>
      </c>
      <c r="D1302" t="inlineStr">
        <is>
          <t>BK</t>
        </is>
      </c>
      <c r="E1302">
        <f>A02+K1.H2-W2.1:2L3</f>
        <v/>
      </c>
      <c r="F1302" t="inlineStr">
        <is>
          <t>A02</t>
        </is>
      </c>
      <c r="G1302" t="inlineStr">
        <is>
          <t>K1.H2</t>
        </is>
      </c>
      <c r="H1302" t="inlineStr">
        <is>
          <t>W2.1</t>
        </is>
      </c>
      <c r="I1302" t="inlineStr">
        <is>
          <t>2L3</t>
        </is>
      </c>
      <c r="J1302">
        <f>Q15+K1.H2-F13:1</f>
        <v/>
      </c>
      <c r="K1302" t="inlineStr">
        <is>
          <t>Q15</t>
        </is>
      </c>
      <c r="L1302" t="inlineStr">
        <is>
          <t>K1.H2</t>
        </is>
      </c>
      <c r="M1302" t="inlineStr">
        <is>
          <t>F13</t>
        </is>
      </c>
      <c r="N1302" t="inlineStr">
        <is>
          <t>1</t>
        </is>
      </c>
    </row>
    <row r="1303">
      <c r="A1303" t="n">
        <v>1302</v>
      </c>
      <c r="B1303" t="inlineStr">
        <is>
          <t>1302</t>
        </is>
      </c>
      <c r="C1303" t="inlineStr">
        <is>
          <t>2</t>
        </is>
      </c>
      <c r="D1303" t="inlineStr">
        <is>
          <t>2</t>
        </is>
      </c>
      <c r="E1303">
        <f>Q15+K1.B1-X20:6:5</f>
        <v/>
      </c>
      <c r="F1303" t="inlineStr">
        <is>
          <t>Q15</t>
        </is>
      </c>
      <c r="G1303" t="inlineStr">
        <is>
          <t>K1.B1</t>
        </is>
      </c>
      <c r="H1303" t="inlineStr">
        <is>
          <t>X20</t>
        </is>
      </c>
      <c r="I1303" t="inlineStr">
        <is>
          <t>6:5</t>
        </is>
      </c>
      <c r="J1303">
        <f>Q15+K1.G1-G3:X2.N</f>
        <v/>
      </c>
      <c r="K1303" t="inlineStr">
        <is>
          <t>Q15</t>
        </is>
      </c>
      <c r="L1303" t="inlineStr">
        <is>
          <t>K1.G1</t>
        </is>
      </c>
      <c r="M1303" t="inlineStr">
        <is>
          <t>G3</t>
        </is>
      </c>
      <c r="N1303" t="inlineStr">
        <is>
          <t>X2.N</t>
        </is>
      </c>
    </row>
    <row r="1304">
      <c r="A1304" t="n">
        <v>1303</v>
      </c>
      <c r="B1304" t="inlineStr">
        <is>
          <t>1303</t>
        </is>
      </c>
      <c r="C1304" t="inlineStr">
        <is>
          <t>BU</t>
        </is>
      </c>
      <c r="D1304" t="inlineStr">
        <is>
          <t>BU</t>
        </is>
      </c>
      <c r="E1304">
        <f>A02+K1.H2-X5:N:2</f>
        <v/>
      </c>
      <c r="F1304" t="inlineStr">
        <is>
          <t>A02</t>
        </is>
      </c>
      <c r="G1304" t="inlineStr">
        <is>
          <t>K1.H2</t>
        </is>
      </c>
      <c r="H1304" t="inlineStr">
        <is>
          <t>X5</t>
        </is>
      </c>
      <c r="I1304" t="inlineStr">
        <is>
          <t>N:2</t>
        </is>
      </c>
      <c r="J1304">
        <f>Q15+K1.B1-X20:6:2</f>
        <v/>
      </c>
      <c r="K1304" t="inlineStr">
        <is>
          <t>Q15</t>
        </is>
      </c>
      <c r="L1304" t="inlineStr">
        <is>
          <t>K1.B1</t>
        </is>
      </c>
      <c r="M1304" t="inlineStr">
        <is>
          <t>X20</t>
        </is>
      </c>
      <c r="N1304" t="inlineStr">
        <is>
          <t>6:2</t>
        </is>
      </c>
    </row>
    <row r="1305">
      <c r="A1305" t="n">
        <v>1304</v>
      </c>
      <c r="B1305" t="inlineStr">
        <is>
          <t>1304</t>
        </is>
      </c>
      <c r="C1305" t="inlineStr">
        <is>
          <t>GNYE</t>
        </is>
      </c>
      <c r="D1305" t="inlineStr">
        <is>
          <t>GNYE</t>
        </is>
      </c>
      <c r="E1305">
        <f>Q15+K1.B1-X20:PE:1</f>
        <v/>
      </c>
      <c r="F1305" t="inlineStr">
        <is>
          <t>Q15</t>
        </is>
      </c>
      <c r="G1305" t="inlineStr">
        <is>
          <t>K1.B1</t>
        </is>
      </c>
      <c r="H1305" t="inlineStr">
        <is>
          <t>X20</t>
        </is>
      </c>
      <c r="I1305" t="inlineStr">
        <is>
          <t>PE:1</t>
        </is>
      </c>
      <c r="J1305">
        <f>Q15+K1.G1-G3:X2.PE</f>
        <v/>
      </c>
      <c r="K1305" t="inlineStr">
        <is>
          <t>Q15</t>
        </is>
      </c>
      <c r="L1305" t="inlineStr">
        <is>
          <t>K1.G1</t>
        </is>
      </c>
      <c r="M1305" t="inlineStr">
        <is>
          <t>G3</t>
        </is>
      </c>
      <c r="N1305" t="inlineStr">
        <is>
          <t>X2.PE</t>
        </is>
      </c>
    </row>
    <row r="1306">
      <c r="A1306" t="n">
        <v>1305</v>
      </c>
      <c r="B1306" t="inlineStr">
        <is>
          <t>1305</t>
        </is>
      </c>
      <c r="C1306" t="inlineStr">
        <is>
          <t>GNYE</t>
        </is>
      </c>
      <c r="D1306" t="inlineStr">
        <is>
          <t>GNYE</t>
        </is>
      </c>
      <c r="E1306">
        <f>A02+K1.H2-X6:PE:2</f>
        <v/>
      </c>
      <c r="F1306" t="inlineStr">
        <is>
          <t>A02</t>
        </is>
      </c>
      <c r="G1306" t="inlineStr">
        <is>
          <t>K1.H2</t>
        </is>
      </c>
      <c r="H1306" t="inlineStr">
        <is>
          <t>X6</t>
        </is>
      </c>
      <c r="I1306" t="inlineStr">
        <is>
          <t>PE:2</t>
        </is>
      </c>
      <c r="J1306">
        <f>Q15+K1.G1-G3:PE</f>
        <v/>
      </c>
      <c r="K1306" t="inlineStr">
        <is>
          <t>Q15</t>
        </is>
      </c>
      <c r="L1306" t="inlineStr">
        <is>
          <t>K1.G1</t>
        </is>
      </c>
      <c r="M1306" t="inlineStr">
        <is>
          <t>G3</t>
        </is>
      </c>
      <c r="N1306" t="inlineStr">
        <is>
          <t>PE</t>
        </is>
      </c>
    </row>
    <row r="1307">
      <c r="A1307" t="n">
        <v>1306</v>
      </c>
      <c r="B1307" t="inlineStr">
        <is>
          <t>1306</t>
        </is>
      </c>
      <c r="C1307" t="inlineStr">
        <is>
          <t>BU</t>
        </is>
      </c>
      <c r="D1307" t="inlineStr">
        <is>
          <t>BU</t>
        </is>
      </c>
      <c r="E1307">
        <f>Q15+K1.H2-F13:14</f>
        <v/>
      </c>
      <c r="F1307" t="inlineStr">
        <is>
          <t>Q15</t>
        </is>
      </c>
      <c r="G1307" t="inlineStr">
        <is>
          <t>K1.H2</t>
        </is>
      </c>
      <c r="H1307" t="inlineStr">
        <is>
          <t>F13</t>
        </is>
      </c>
      <c r="I1307" t="inlineStr">
        <is>
          <t>14</t>
        </is>
      </c>
      <c r="J1307">
        <f>Q15+K1.B1-A2:5</f>
        <v/>
      </c>
      <c r="K1307" t="inlineStr">
        <is>
          <t>Q15</t>
        </is>
      </c>
      <c r="L1307" t="inlineStr">
        <is>
          <t>K1.B1</t>
        </is>
      </c>
      <c r="M1307" t="inlineStr">
        <is>
          <t>A2</t>
        </is>
      </c>
      <c r="N1307" t="inlineStr">
        <is>
          <t>5</t>
        </is>
      </c>
    </row>
    <row r="1308">
      <c r="A1308" t="n">
        <v>1307</v>
      </c>
      <c r="B1308" t="inlineStr">
        <is>
          <t>1307</t>
        </is>
      </c>
      <c r="C1308" t="inlineStr">
        <is>
          <t>BU</t>
        </is>
      </c>
      <c r="D1308" t="inlineStr">
        <is>
          <t>BU</t>
        </is>
      </c>
      <c r="E1308">
        <f>Q15+K1.B1-A2:5</f>
        <v/>
      </c>
      <c r="F1308" t="inlineStr">
        <is>
          <t>Q15</t>
        </is>
      </c>
      <c r="G1308" t="inlineStr">
        <is>
          <t>K1.B1</t>
        </is>
      </c>
      <c r="H1308" t="inlineStr">
        <is>
          <t>A2</t>
        </is>
      </c>
      <c r="I1308" t="inlineStr">
        <is>
          <t>5</t>
        </is>
      </c>
      <c r="J1308">
        <f>Q15+K1.B1-A2:6</f>
        <v/>
      </c>
      <c r="K1308" t="inlineStr">
        <is>
          <t>Q15</t>
        </is>
      </c>
      <c r="L1308" t="inlineStr">
        <is>
          <t>K1.B1</t>
        </is>
      </c>
      <c r="M1308" t="inlineStr">
        <is>
          <t>A2</t>
        </is>
      </c>
      <c r="N1308" t="inlineStr">
        <is>
          <t>6</t>
        </is>
      </c>
    </row>
    <row r="1309">
      <c r="A1309" t="n">
        <v>1308</v>
      </c>
      <c r="B1309" t="inlineStr">
        <is>
          <t>1308</t>
        </is>
      </c>
      <c r="C1309" t="inlineStr">
        <is>
          <t>BU</t>
        </is>
      </c>
      <c r="D1309" t="inlineStr">
        <is>
          <t>BU</t>
        </is>
      </c>
      <c r="E1309">
        <f>Q15+K1.B1-W5(-P2):P2:1</f>
        <v/>
      </c>
      <c r="F1309" t="inlineStr">
        <is>
          <t>Q15</t>
        </is>
      </c>
      <c r="G1309" t="inlineStr">
        <is>
          <t>K1.B1</t>
        </is>
      </c>
      <c r="H1309" t="inlineStr">
        <is>
          <t>W5(-P2)</t>
        </is>
      </c>
      <c r="I1309" t="inlineStr">
        <is>
          <t>P2:1</t>
        </is>
      </c>
      <c r="J1309">
        <f>Q15+K1.B1-K23:A2</f>
        <v/>
      </c>
      <c r="K1309" t="inlineStr">
        <is>
          <t>Q15</t>
        </is>
      </c>
      <c r="L1309" t="inlineStr">
        <is>
          <t>K1.B1</t>
        </is>
      </c>
      <c r="M1309" t="inlineStr">
        <is>
          <t>K23</t>
        </is>
      </c>
      <c r="N1309" t="inlineStr">
        <is>
          <t>A2</t>
        </is>
      </c>
    </row>
    <row r="1310">
      <c r="A1310" t="n">
        <v>1309</v>
      </c>
      <c r="B1310" t="inlineStr">
        <is>
          <t>1309</t>
        </is>
      </c>
      <c r="C1310" t="inlineStr">
        <is>
          <t>BU</t>
        </is>
      </c>
      <c r="D1310" t="inlineStr">
        <is>
          <t>BU</t>
        </is>
      </c>
      <c r="E1310">
        <f>Q15+K1.B1-K23:A1</f>
        <v/>
      </c>
      <c r="F1310" t="inlineStr">
        <is>
          <t>Q15</t>
        </is>
      </c>
      <c r="G1310" t="inlineStr">
        <is>
          <t>K1.B1</t>
        </is>
      </c>
      <c r="H1310" t="inlineStr">
        <is>
          <t>K23</t>
        </is>
      </c>
      <c r="I1310" t="inlineStr">
        <is>
          <t>A1</t>
        </is>
      </c>
      <c r="J1310">
        <f>Q15+K1.B1-A1:4</f>
        <v/>
      </c>
      <c r="K1310" t="inlineStr">
        <is>
          <t>Q15</t>
        </is>
      </c>
      <c r="L1310" t="inlineStr">
        <is>
          <t>K1.B1</t>
        </is>
      </c>
      <c r="M1310" t="inlineStr">
        <is>
          <t>A1</t>
        </is>
      </c>
      <c r="N1310" t="inlineStr">
        <is>
          <t>4</t>
        </is>
      </c>
    </row>
    <row r="1311">
      <c r="A1311" t="n">
        <v>1310</v>
      </c>
      <c r="B1311" t="inlineStr">
        <is>
          <t>1310</t>
        </is>
      </c>
      <c r="C1311" t="inlineStr">
        <is>
          <t>BU</t>
        </is>
      </c>
      <c r="D1311" t="inlineStr">
        <is>
          <t>BU</t>
        </is>
      </c>
      <c r="E1311">
        <f>Q15+K1.B1-W5(-P1):P1:1</f>
        <v/>
      </c>
      <c r="F1311" t="inlineStr">
        <is>
          <t>Q15</t>
        </is>
      </c>
      <c r="G1311" t="inlineStr">
        <is>
          <t>K1.B1</t>
        </is>
      </c>
      <c r="H1311" t="inlineStr">
        <is>
          <t>W5(-P1)</t>
        </is>
      </c>
      <c r="I1311" t="inlineStr">
        <is>
          <t>P1:1</t>
        </is>
      </c>
      <c r="J1311">
        <f>Q15+K1.B1-K23:12</f>
        <v/>
      </c>
      <c r="K1311" t="inlineStr">
        <is>
          <t>Q15</t>
        </is>
      </c>
      <c r="L1311" t="inlineStr">
        <is>
          <t>K1.B1</t>
        </is>
      </c>
      <c r="M1311" t="inlineStr">
        <is>
          <t>K23</t>
        </is>
      </c>
      <c r="N1311" t="inlineStr">
        <is>
          <t>12</t>
        </is>
      </c>
    </row>
    <row r="1312">
      <c r="A1312" t="n">
        <v>1311</v>
      </c>
      <c r="B1312" t="inlineStr">
        <is>
          <t>1311</t>
        </is>
      </c>
      <c r="C1312" t="inlineStr">
        <is>
          <t>BK</t>
        </is>
      </c>
      <c r="D1312" t="inlineStr">
        <is>
          <t>BK</t>
        </is>
      </c>
      <c r="E1312">
        <f>Q15+K1.B1-A23:X1:8</f>
        <v/>
      </c>
      <c r="F1312" t="inlineStr">
        <is>
          <t>Q15</t>
        </is>
      </c>
      <c r="G1312" t="inlineStr">
        <is>
          <t>K1.B1</t>
        </is>
      </c>
      <c r="H1312" t="inlineStr">
        <is>
          <t>A23</t>
        </is>
      </c>
      <c r="I1312" t="inlineStr">
        <is>
          <t>X1:8</t>
        </is>
      </c>
      <c r="J1312">
        <f>Q15+K1.G1-G3:8</f>
        <v/>
      </c>
      <c r="K1312" t="inlineStr">
        <is>
          <t>Q15</t>
        </is>
      </c>
      <c r="L1312" t="inlineStr">
        <is>
          <t>K1.G1</t>
        </is>
      </c>
      <c r="M1312" t="inlineStr">
        <is>
          <t>G3</t>
        </is>
      </c>
      <c r="N1312" t="inlineStr">
        <is>
          <t>8</t>
        </is>
      </c>
    </row>
    <row r="1313">
      <c r="A1313" t="n">
        <v>1312</v>
      </c>
      <c r="B1313" t="inlineStr">
        <is>
          <t>1312</t>
        </is>
      </c>
      <c r="C1313" t="inlineStr">
        <is>
          <t>BU</t>
        </is>
      </c>
      <c r="D1313" t="inlineStr">
        <is>
          <t>BU</t>
        </is>
      </c>
      <c r="E1313">
        <f>Q15+K1.B1-A23:X2:8</f>
        <v/>
      </c>
      <c r="F1313" t="inlineStr">
        <is>
          <t>Q15</t>
        </is>
      </c>
      <c r="G1313" t="inlineStr">
        <is>
          <t>K1.B1</t>
        </is>
      </c>
      <c r="H1313" t="inlineStr">
        <is>
          <t>A23</t>
        </is>
      </c>
      <c r="I1313" t="inlineStr">
        <is>
          <t>X2:8</t>
        </is>
      </c>
      <c r="J1313">
        <f>Q15+K1.B1-K23:11</f>
        <v/>
      </c>
      <c r="K1313" t="inlineStr">
        <is>
          <t>Q15</t>
        </is>
      </c>
      <c r="L1313" t="inlineStr">
        <is>
          <t>K1.B1</t>
        </is>
      </c>
      <c r="M1313" t="inlineStr">
        <is>
          <t>K23</t>
        </is>
      </c>
      <c r="N1313" t="inlineStr">
        <is>
          <t>11</t>
        </is>
      </c>
    </row>
    <row r="1314">
      <c r="A1314" t="n">
        <v>1313</v>
      </c>
      <c r="B1314" t="inlineStr">
        <is>
          <t>1313</t>
        </is>
      </c>
      <c r="C1314" t="inlineStr">
        <is>
          <t>VT</t>
        </is>
      </c>
      <c r="D1314" t="inlineStr">
        <is>
          <t>VT</t>
        </is>
      </c>
      <c r="E1314">
        <f>Q15+K1.B1-A23:X1:14</f>
        <v/>
      </c>
      <c r="F1314" t="inlineStr">
        <is>
          <t>Q15</t>
        </is>
      </c>
      <c r="G1314" t="inlineStr">
        <is>
          <t>K1.B1</t>
        </is>
      </c>
      <c r="H1314" t="inlineStr">
        <is>
          <t>A23</t>
        </is>
      </c>
      <c r="I1314" t="inlineStr">
        <is>
          <t>X1:14</t>
        </is>
      </c>
      <c r="J1314">
        <f>Q15+K1.G1-G3:14</f>
        <v/>
      </c>
      <c r="K1314" t="inlineStr">
        <is>
          <t>Q15</t>
        </is>
      </c>
      <c r="L1314" t="inlineStr">
        <is>
          <t>K1.G1</t>
        </is>
      </c>
      <c r="M1314" t="inlineStr">
        <is>
          <t>G3</t>
        </is>
      </c>
      <c r="N1314" t="inlineStr">
        <is>
          <t>14</t>
        </is>
      </c>
    </row>
    <row r="1315">
      <c r="A1315" t="n">
        <v>1314</v>
      </c>
      <c r="B1315" t="inlineStr">
        <is>
          <t>1314</t>
        </is>
      </c>
      <c r="C1315" t="inlineStr">
        <is>
          <t>BU</t>
        </is>
      </c>
      <c r="D1315" t="inlineStr">
        <is>
          <t>BU</t>
        </is>
      </c>
      <c r="E1315">
        <f>Q15+K1.B1-K3:11</f>
        <v/>
      </c>
      <c r="F1315" t="inlineStr">
        <is>
          <t>Q15</t>
        </is>
      </c>
      <c r="G1315" t="inlineStr">
        <is>
          <t>K1.B1</t>
        </is>
      </c>
      <c r="H1315" t="inlineStr">
        <is>
          <t>K3</t>
        </is>
      </c>
      <c r="I1315" t="inlineStr">
        <is>
          <t>11</t>
        </is>
      </c>
      <c r="J1315">
        <f>Q15+K1.B1-A23:X2:14</f>
        <v/>
      </c>
      <c r="K1315" t="inlineStr">
        <is>
          <t>Q15</t>
        </is>
      </c>
      <c r="L1315" t="inlineStr">
        <is>
          <t>K1.B1</t>
        </is>
      </c>
      <c r="M1315" t="inlineStr">
        <is>
          <t>A23</t>
        </is>
      </c>
      <c r="N1315" t="inlineStr">
        <is>
          <t>X2:14</t>
        </is>
      </c>
    </row>
    <row r="1316">
      <c r="A1316" t="n">
        <v>1315</v>
      </c>
      <c r="B1316" t="inlineStr">
        <is>
          <t>1315</t>
        </is>
      </c>
      <c r="C1316" t="inlineStr">
        <is>
          <t>BU</t>
        </is>
      </c>
      <c r="D1316" t="inlineStr">
        <is>
          <t>BU</t>
        </is>
      </c>
      <c r="E1316">
        <f>Q15+K1.B1-K3:14</f>
        <v/>
      </c>
      <c r="F1316" t="inlineStr">
        <is>
          <t>Q15</t>
        </is>
      </c>
      <c r="G1316" t="inlineStr">
        <is>
          <t>K1.B1</t>
        </is>
      </c>
      <c r="H1316" t="inlineStr">
        <is>
          <t>K3</t>
        </is>
      </c>
      <c r="I1316" t="inlineStr">
        <is>
          <t>14</t>
        </is>
      </c>
      <c r="J1316">
        <f>Q15+K1.B1-A23:X2:13</f>
        <v/>
      </c>
      <c r="K1316" t="inlineStr">
        <is>
          <t>Q15</t>
        </is>
      </c>
      <c r="L1316" t="inlineStr">
        <is>
          <t>K1.B1</t>
        </is>
      </c>
      <c r="M1316" t="inlineStr">
        <is>
          <t>A23</t>
        </is>
      </c>
      <c r="N1316" t="inlineStr">
        <is>
          <t>X2:13</t>
        </is>
      </c>
    </row>
    <row r="1317">
      <c r="A1317" t="n">
        <v>1316</v>
      </c>
      <c r="B1317" t="inlineStr">
        <is>
          <t>1316</t>
        </is>
      </c>
      <c r="C1317" t="inlineStr">
        <is>
          <t>BU</t>
        </is>
      </c>
      <c r="D1317" t="inlineStr">
        <is>
          <t>BU</t>
        </is>
      </c>
      <c r="E1317">
        <f>Q15+K1.B1-W5(-P2):P2:1</f>
        <v/>
      </c>
      <c r="F1317" t="inlineStr">
        <is>
          <t>Q15</t>
        </is>
      </c>
      <c r="G1317" t="inlineStr">
        <is>
          <t>K1.B1</t>
        </is>
      </c>
      <c r="H1317" t="inlineStr">
        <is>
          <t>W5(-P2)</t>
        </is>
      </c>
      <c r="I1317" t="inlineStr">
        <is>
          <t>P2:1</t>
        </is>
      </c>
      <c r="J1317">
        <f>Q15+K1.B1-K3:A2</f>
        <v/>
      </c>
      <c r="K1317" t="inlineStr">
        <is>
          <t>Q15</t>
        </is>
      </c>
      <c r="L1317" t="inlineStr">
        <is>
          <t>K1.B1</t>
        </is>
      </c>
      <c r="M1317" t="inlineStr">
        <is>
          <t>K3</t>
        </is>
      </c>
      <c r="N1317" t="inlineStr">
        <is>
          <t>A2</t>
        </is>
      </c>
    </row>
    <row r="1318">
      <c r="A1318" t="n">
        <v>1317</v>
      </c>
      <c r="B1318" t="inlineStr">
        <is>
          <t>1317</t>
        </is>
      </c>
      <c r="C1318" t="inlineStr">
        <is>
          <t>BU</t>
        </is>
      </c>
      <c r="D1318" t="inlineStr">
        <is>
          <t>BU</t>
        </is>
      </c>
      <c r="E1318">
        <f>Q15+K1.B1-K3:A1</f>
        <v/>
      </c>
      <c r="F1318" t="inlineStr">
        <is>
          <t>Q15</t>
        </is>
      </c>
      <c r="G1318" t="inlineStr">
        <is>
          <t>K1.B1</t>
        </is>
      </c>
      <c r="H1318" t="inlineStr">
        <is>
          <t>K3</t>
        </is>
      </c>
      <c r="I1318" t="inlineStr">
        <is>
          <t>A1</t>
        </is>
      </c>
      <c r="J1318">
        <f>Q15+K1.B1-A1:5</f>
        <v/>
      </c>
      <c r="K1318" t="inlineStr">
        <is>
          <t>Q15</t>
        </is>
      </c>
      <c r="L1318" t="inlineStr">
        <is>
          <t>K1.B1</t>
        </is>
      </c>
      <c r="M1318" t="inlineStr">
        <is>
          <t>A1</t>
        </is>
      </c>
      <c r="N1318" t="inlineStr">
        <is>
          <t>5</t>
        </is>
      </c>
    </row>
    <row r="1319">
      <c r="A1319" t="n">
        <v>1318</v>
      </c>
      <c r="B1319" t="inlineStr">
        <is>
          <t>1318</t>
        </is>
      </c>
      <c r="C1319" t="inlineStr">
        <is>
          <t>GYPK</t>
        </is>
      </c>
      <c r="D1319" t="inlineStr">
        <is>
          <t>GYPK</t>
        </is>
      </c>
      <c r="E1319">
        <f>Q15+K1.B1-A23:X1:13</f>
        <v/>
      </c>
      <c r="F1319" t="inlineStr">
        <is>
          <t>Q15</t>
        </is>
      </c>
      <c r="G1319" t="inlineStr">
        <is>
          <t>K1.B1</t>
        </is>
      </c>
      <c r="H1319" t="inlineStr">
        <is>
          <t>A23</t>
        </is>
      </c>
      <c r="I1319" t="inlineStr">
        <is>
          <t>X1:13</t>
        </is>
      </c>
      <c r="J1319">
        <f>Q15+K1.G1-G3:13</f>
        <v/>
      </c>
      <c r="K1319" t="inlineStr">
        <is>
          <t>Q15</t>
        </is>
      </c>
      <c r="L1319" t="inlineStr">
        <is>
          <t>K1.G1</t>
        </is>
      </c>
      <c r="M1319" t="inlineStr">
        <is>
          <t>G3</t>
        </is>
      </c>
      <c r="N1319" t="inlineStr">
        <is>
          <t>13</t>
        </is>
      </c>
    </row>
    <row r="1320">
      <c r="A1320" t="n">
        <v>1319</v>
      </c>
      <c r="B1320" t="inlineStr">
        <is>
          <t>1319</t>
        </is>
      </c>
      <c r="C1320" t="inlineStr">
        <is>
          <t>nan</t>
        </is>
      </c>
      <c r="D1320" t="inlineStr">
        <is>
          <t>nan</t>
        </is>
      </c>
      <c r="E1320">
        <f>A02+K1.B1-W11:SE</f>
        <v/>
      </c>
      <c r="F1320" t="inlineStr">
        <is>
          <t>A02</t>
        </is>
      </c>
      <c r="G1320" t="inlineStr">
        <is>
          <t>K1.B1</t>
        </is>
      </c>
      <c r="H1320" t="inlineStr">
        <is>
          <t>W11</t>
        </is>
      </c>
      <c r="I1320" t="inlineStr">
        <is>
          <t>SE</t>
        </is>
      </c>
      <c r="J1320">
        <f>Q15+K1-W431</f>
        <v/>
      </c>
      <c r="K1320" t="inlineStr">
        <is>
          <t>Q15</t>
        </is>
      </c>
      <c r="L1320" t="inlineStr">
        <is>
          <t>K1</t>
        </is>
      </c>
      <c r="M1320" t="inlineStr">
        <is>
          <t>W431</t>
        </is>
      </c>
      <c r="N1320" t="inlineStr"/>
    </row>
    <row r="1321">
      <c r="A1321" t="n">
        <v>1320</v>
      </c>
      <c r="B1321" t="inlineStr">
        <is>
          <t>1320</t>
        </is>
      </c>
      <c r="C1321" t="inlineStr">
        <is>
          <t>WH</t>
        </is>
      </c>
      <c r="D1321" t="inlineStr">
        <is>
          <t>WH</t>
        </is>
      </c>
      <c r="E1321">
        <f>Q15+K1.B1-A23:X1:6</f>
        <v/>
      </c>
      <c r="F1321" t="inlineStr">
        <is>
          <t>Q15</t>
        </is>
      </c>
      <c r="G1321" t="inlineStr">
        <is>
          <t>K1.B1</t>
        </is>
      </c>
      <c r="H1321" t="inlineStr">
        <is>
          <t>A23</t>
        </is>
      </c>
      <c r="I1321" t="inlineStr">
        <is>
          <t>X1:6</t>
        </is>
      </c>
      <c r="J1321">
        <f>Q15+K1.G1-G3:6</f>
        <v/>
      </c>
      <c r="K1321" t="inlineStr">
        <is>
          <t>Q15</t>
        </is>
      </c>
      <c r="L1321" t="inlineStr">
        <is>
          <t>K1.G1</t>
        </is>
      </c>
      <c r="M1321" t="inlineStr">
        <is>
          <t>G3</t>
        </is>
      </c>
      <c r="N1321" t="inlineStr">
        <is>
          <t>6</t>
        </is>
      </c>
    </row>
    <row r="1322">
      <c r="A1322" t="n">
        <v>1321</v>
      </c>
      <c r="B1322" t="inlineStr">
        <is>
          <t>1321</t>
        </is>
      </c>
      <c r="C1322" t="inlineStr">
        <is>
          <t>BN</t>
        </is>
      </c>
      <c r="D1322" t="inlineStr">
        <is>
          <t>BN</t>
        </is>
      </c>
      <c r="E1322">
        <f>Q15+K1.B1-A23:X1:7</f>
        <v/>
      </c>
      <c r="F1322" t="inlineStr">
        <is>
          <t>Q15</t>
        </is>
      </c>
      <c r="G1322" t="inlineStr">
        <is>
          <t>K1.B1</t>
        </is>
      </c>
      <c r="H1322" t="inlineStr">
        <is>
          <t>A23</t>
        </is>
      </c>
      <c r="I1322" t="inlineStr">
        <is>
          <t>X1:7</t>
        </is>
      </c>
      <c r="J1322">
        <f>Q15+K1.G1-G3:7</f>
        <v/>
      </c>
      <c r="K1322" t="inlineStr">
        <is>
          <t>Q15</t>
        </is>
      </c>
      <c r="L1322" t="inlineStr">
        <is>
          <t>K1.G1</t>
        </is>
      </c>
      <c r="M1322" t="inlineStr">
        <is>
          <t>G3</t>
        </is>
      </c>
      <c r="N1322" t="inlineStr">
        <is>
          <t>7</t>
        </is>
      </c>
    </row>
    <row r="1323">
      <c r="A1323" t="n">
        <v>1322</v>
      </c>
      <c r="B1323" t="inlineStr">
        <is>
          <t>1322</t>
        </is>
      </c>
      <c r="C1323" t="inlineStr">
        <is>
          <t>GN</t>
        </is>
      </c>
      <c r="D1323" t="inlineStr">
        <is>
          <t>GN</t>
        </is>
      </c>
      <c r="E1323">
        <f>Q15+K1.B1-A23:X1:18</f>
        <v/>
      </c>
      <c r="F1323" t="inlineStr">
        <is>
          <t>Q15</t>
        </is>
      </c>
      <c r="G1323" t="inlineStr">
        <is>
          <t>K1.B1</t>
        </is>
      </c>
      <c r="H1323" t="inlineStr">
        <is>
          <t>A23</t>
        </is>
      </c>
      <c r="I1323" t="inlineStr">
        <is>
          <t>X1:18</t>
        </is>
      </c>
      <c r="J1323">
        <f>Q15+K1.G1-G3:18</f>
        <v/>
      </c>
      <c r="K1323" t="inlineStr">
        <is>
          <t>Q15</t>
        </is>
      </c>
      <c r="L1323" t="inlineStr">
        <is>
          <t>K1.G1</t>
        </is>
      </c>
      <c r="M1323" t="inlineStr">
        <is>
          <t>G3</t>
        </is>
      </c>
      <c r="N1323" t="inlineStr">
        <is>
          <t>18</t>
        </is>
      </c>
    </row>
    <row r="1324">
      <c r="A1324" t="n">
        <v>1323</v>
      </c>
      <c r="B1324" t="inlineStr">
        <is>
          <t>1323</t>
        </is>
      </c>
      <c r="C1324" t="inlineStr">
        <is>
          <t>YE</t>
        </is>
      </c>
      <c r="D1324" t="inlineStr">
        <is>
          <t>YE</t>
        </is>
      </c>
      <c r="E1324">
        <f>Q15+K1.B1-A23:X1:19</f>
        <v/>
      </c>
      <c r="F1324" t="inlineStr">
        <is>
          <t>Q15</t>
        </is>
      </c>
      <c r="G1324" t="inlineStr">
        <is>
          <t>K1.B1</t>
        </is>
      </c>
      <c r="H1324" t="inlineStr">
        <is>
          <t>A23</t>
        </is>
      </c>
      <c r="I1324" t="inlineStr">
        <is>
          <t>X1:19</t>
        </is>
      </c>
      <c r="J1324">
        <f>Q15+K1.G1-G3:19</f>
        <v/>
      </c>
      <c r="K1324" t="inlineStr">
        <is>
          <t>Q15</t>
        </is>
      </c>
      <c r="L1324" t="inlineStr">
        <is>
          <t>K1.G1</t>
        </is>
      </c>
      <c r="M1324" t="inlineStr">
        <is>
          <t>G3</t>
        </is>
      </c>
      <c r="N1324" t="inlineStr">
        <is>
          <t>19</t>
        </is>
      </c>
    </row>
    <row r="1325">
      <c r="A1325" t="n">
        <v>1324</v>
      </c>
      <c r="B1325" t="inlineStr">
        <is>
          <t>1324</t>
        </is>
      </c>
      <c r="C1325" t="inlineStr">
        <is>
          <t>GY</t>
        </is>
      </c>
      <c r="D1325" t="inlineStr">
        <is>
          <t>GY</t>
        </is>
      </c>
      <c r="E1325">
        <f>Q15+K1.B1-A23:X1:5</f>
        <v/>
      </c>
      <c r="F1325" t="inlineStr">
        <is>
          <t>Q15</t>
        </is>
      </c>
      <c r="G1325" t="inlineStr">
        <is>
          <t>K1.B1</t>
        </is>
      </c>
      <c r="H1325" t="inlineStr">
        <is>
          <t>A23</t>
        </is>
      </c>
      <c r="I1325" t="inlineStr">
        <is>
          <t>X1:5</t>
        </is>
      </c>
      <c r="J1325">
        <f>Q15+K1.G1-G3:5</f>
        <v/>
      </c>
      <c r="K1325" t="inlineStr">
        <is>
          <t>Q15</t>
        </is>
      </c>
      <c r="L1325" t="inlineStr">
        <is>
          <t>K1.G1</t>
        </is>
      </c>
      <c r="M1325" t="inlineStr">
        <is>
          <t>G3</t>
        </is>
      </c>
      <c r="N1325" t="inlineStr">
        <is>
          <t>5</t>
        </is>
      </c>
    </row>
    <row r="1326">
      <c r="A1326" t="n">
        <v>1325</v>
      </c>
      <c r="B1326" t="inlineStr">
        <is>
          <t>1325</t>
        </is>
      </c>
      <c r="C1326" t="inlineStr">
        <is>
          <t>PK</t>
        </is>
      </c>
      <c r="D1326" t="inlineStr">
        <is>
          <t>PK</t>
        </is>
      </c>
      <c r="E1326">
        <f>Q15+K1.B1-A23:X1:4</f>
        <v/>
      </c>
      <c r="F1326" t="inlineStr">
        <is>
          <t>Q15</t>
        </is>
      </c>
      <c r="G1326" t="inlineStr">
        <is>
          <t>K1.B1</t>
        </is>
      </c>
      <c r="H1326" t="inlineStr">
        <is>
          <t>A23</t>
        </is>
      </c>
      <c r="I1326" t="inlineStr">
        <is>
          <t>X1:4</t>
        </is>
      </c>
      <c r="J1326">
        <f>Q15+K1.G1-G3:4</f>
        <v/>
      </c>
      <c r="K1326" t="inlineStr">
        <is>
          <t>Q15</t>
        </is>
      </c>
      <c r="L1326" t="inlineStr">
        <is>
          <t>K1.G1</t>
        </is>
      </c>
      <c r="M1326" t="inlineStr">
        <is>
          <t>G3</t>
        </is>
      </c>
      <c r="N1326" t="inlineStr">
        <is>
          <t>4</t>
        </is>
      </c>
    </row>
    <row r="1327">
      <c r="A1327" t="n">
        <v>1326</v>
      </c>
      <c r="B1327" t="inlineStr">
        <is>
          <t>1326</t>
        </is>
      </c>
      <c r="C1327" t="inlineStr">
        <is>
          <t>BU</t>
        </is>
      </c>
      <c r="D1327" t="inlineStr">
        <is>
          <t>BU</t>
        </is>
      </c>
      <c r="E1327">
        <f>Q15+K1.B1-A23:X1:17</f>
        <v/>
      </c>
      <c r="F1327" t="inlineStr">
        <is>
          <t>Q15</t>
        </is>
      </c>
      <c r="G1327" t="inlineStr">
        <is>
          <t>K1.B1</t>
        </is>
      </c>
      <c r="H1327" t="inlineStr">
        <is>
          <t>A23</t>
        </is>
      </c>
      <c r="I1327" t="inlineStr">
        <is>
          <t>X1:17</t>
        </is>
      </c>
      <c r="J1327">
        <f>Q15+K1.G1-G3:17</f>
        <v/>
      </c>
      <c r="K1327" t="inlineStr">
        <is>
          <t>Q15</t>
        </is>
      </c>
      <c r="L1327" t="inlineStr">
        <is>
          <t>K1.G1</t>
        </is>
      </c>
      <c r="M1327" t="inlineStr">
        <is>
          <t>G3</t>
        </is>
      </c>
      <c r="N1327" t="inlineStr">
        <is>
          <t>17</t>
        </is>
      </c>
    </row>
    <row r="1328">
      <c r="A1328" t="n">
        <v>1327</v>
      </c>
      <c r="B1328" t="inlineStr">
        <is>
          <t>1327</t>
        </is>
      </c>
      <c r="C1328" t="inlineStr">
        <is>
          <t>RD</t>
        </is>
      </c>
      <c r="D1328" t="inlineStr">
        <is>
          <t>RD</t>
        </is>
      </c>
      <c r="E1328">
        <f>Q15+K1.B1-A23:X1:16</f>
        <v/>
      </c>
      <c r="F1328" t="inlineStr">
        <is>
          <t>Q15</t>
        </is>
      </c>
      <c r="G1328" t="inlineStr">
        <is>
          <t>K1.B1</t>
        </is>
      </c>
      <c r="H1328" t="inlineStr">
        <is>
          <t>A23</t>
        </is>
      </c>
      <c r="I1328" t="inlineStr">
        <is>
          <t>X1:16</t>
        </is>
      </c>
      <c r="J1328">
        <f>Q15+K1.G1-G3:16</f>
        <v/>
      </c>
      <c r="K1328" t="inlineStr">
        <is>
          <t>Q15</t>
        </is>
      </c>
      <c r="L1328" t="inlineStr">
        <is>
          <t>K1.G1</t>
        </is>
      </c>
      <c r="M1328" t="inlineStr">
        <is>
          <t>G3</t>
        </is>
      </c>
      <c r="N1328" t="inlineStr">
        <is>
          <t>16</t>
        </is>
      </c>
    </row>
    <row r="1329">
      <c r="A1329" t="n">
        <v>1328</v>
      </c>
      <c r="B1329" t="inlineStr">
        <is>
          <t>1328</t>
        </is>
      </c>
      <c r="C1329" t="inlineStr">
        <is>
          <t>RDBU</t>
        </is>
      </c>
      <c r="D1329" t="inlineStr">
        <is>
          <t>RDBU</t>
        </is>
      </c>
      <c r="E1329">
        <f>Q15+K1.B1-A23:X1:11</f>
        <v/>
      </c>
      <c r="F1329" t="inlineStr">
        <is>
          <t>Q15</t>
        </is>
      </c>
      <c r="G1329" t="inlineStr">
        <is>
          <t>K1.B1</t>
        </is>
      </c>
      <c r="H1329" t="inlineStr">
        <is>
          <t>A23</t>
        </is>
      </c>
      <c r="I1329" t="inlineStr">
        <is>
          <t>X1:11</t>
        </is>
      </c>
      <c r="J1329">
        <f>Q15+K1.G1-G3:11</f>
        <v/>
      </c>
      <c r="K1329" t="inlineStr">
        <is>
          <t>Q15</t>
        </is>
      </c>
      <c r="L1329" t="inlineStr">
        <is>
          <t>K1.G1</t>
        </is>
      </c>
      <c r="M1329" t="inlineStr">
        <is>
          <t>G3</t>
        </is>
      </c>
      <c r="N1329" t="inlineStr">
        <is>
          <t>11</t>
        </is>
      </c>
    </row>
    <row r="1330">
      <c r="A1330" t="n">
        <v>1329</v>
      </c>
      <c r="B1330" t="inlineStr">
        <is>
          <t>1329</t>
        </is>
      </c>
      <c r="C1330" t="inlineStr">
        <is>
          <t>nan</t>
        </is>
      </c>
      <c r="D1330" t="inlineStr">
        <is>
          <t>nan</t>
        </is>
      </c>
      <c r="E1330">
        <f>Q15+K1-W430</f>
        <v/>
      </c>
      <c r="F1330" t="inlineStr">
        <is>
          <t>Q15</t>
        </is>
      </c>
      <c r="G1330" t="inlineStr">
        <is>
          <t>K1</t>
        </is>
      </c>
      <c r="H1330" t="inlineStr">
        <is>
          <t>W430</t>
        </is>
      </c>
      <c r="I1330" t="inlineStr"/>
      <c r="J1330">
        <f>A02+K1.B1-W9:SE</f>
        <v/>
      </c>
      <c r="K1330" t="inlineStr">
        <is>
          <t>A02</t>
        </is>
      </c>
      <c r="L1330" t="inlineStr">
        <is>
          <t>K1.B1</t>
        </is>
      </c>
      <c r="M1330" t="inlineStr">
        <is>
          <t>W9</t>
        </is>
      </c>
      <c r="N1330" t="inlineStr">
        <is>
          <t>SE</t>
        </is>
      </c>
    </row>
    <row r="1331">
      <c r="A1331" t="n">
        <v>1330</v>
      </c>
      <c r="B1331" t="inlineStr">
        <is>
          <t>1330</t>
        </is>
      </c>
      <c r="C1331" t="inlineStr">
        <is>
          <t>Schirm</t>
        </is>
      </c>
      <c r="D1331" t="inlineStr">
        <is>
          <t>Schirm</t>
        </is>
      </c>
      <c r="E1331">
        <f>Q15+K1-W430:Schirm</f>
        <v/>
      </c>
      <c r="F1331" t="inlineStr">
        <is>
          <t>Q15</t>
        </is>
      </c>
      <c r="G1331" t="inlineStr">
        <is>
          <t>K1</t>
        </is>
      </c>
      <c r="H1331" t="inlineStr">
        <is>
          <t>W430</t>
        </is>
      </c>
      <c r="I1331" t="inlineStr">
        <is>
          <t>Schirm</t>
        </is>
      </c>
      <c r="J1331">
        <f>Q15+K1.G1-G3:CASE</f>
        <v/>
      </c>
      <c r="K1331" t="inlineStr">
        <is>
          <t>Q15</t>
        </is>
      </c>
      <c r="L1331" t="inlineStr">
        <is>
          <t>K1.G1</t>
        </is>
      </c>
      <c r="M1331" t="inlineStr">
        <is>
          <t>G3</t>
        </is>
      </c>
      <c r="N1331" t="inlineStr">
        <is>
          <t>CASE</t>
        </is>
      </c>
    </row>
    <row r="1332">
      <c r="A1332" t="n">
        <v>1331</v>
      </c>
      <c r="B1332" t="inlineStr">
        <is>
          <t>1331</t>
        </is>
      </c>
      <c r="C1332" t="inlineStr">
        <is>
          <t>nan</t>
        </is>
      </c>
      <c r="D1332" t="inlineStr">
        <is>
          <t>nan</t>
        </is>
      </c>
      <c r="E1332" t="inlineStr">
        <is>
          <t>nan</t>
        </is>
      </c>
      <c r="F1332" t="inlineStr"/>
      <c r="G1332" t="inlineStr"/>
      <c r="H1332" t="inlineStr"/>
      <c r="I1332" t="inlineStr"/>
      <c r="J1332" t="inlineStr">
        <is>
          <t>nan</t>
        </is>
      </c>
      <c r="K1332" t="inlineStr"/>
      <c r="L1332" t="inlineStr"/>
      <c r="M1332" t="inlineStr"/>
      <c r="N1332" t="inlineStr"/>
    </row>
    <row r="1333">
      <c r="A1333" t="n">
        <v>1332</v>
      </c>
      <c r="B1333" t="inlineStr">
        <is>
          <t>1332</t>
        </is>
      </c>
      <c r="C1333" t="inlineStr">
        <is>
          <t>WH</t>
        </is>
      </c>
      <c r="D1333" t="inlineStr">
        <is>
          <t>WH</t>
        </is>
      </c>
      <c r="E1333">
        <f>Q15+K1.B1-A5:1</f>
        <v/>
      </c>
      <c r="F1333" t="inlineStr">
        <is>
          <t>Q15</t>
        </is>
      </c>
      <c r="G1333" t="inlineStr">
        <is>
          <t>K1.B1</t>
        </is>
      </c>
      <c r="H1333" t="inlineStr">
        <is>
          <t>A5</t>
        </is>
      </c>
      <c r="I1333" t="inlineStr">
        <is>
          <t>1</t>
        </is>
      </c>
      <c r="J1333">
        <f>Q15+K1.B1-A23:X2:6</f>
        <v/>
      </c>
      <c r="K1333" t="inlineStr">
        <is>
          <t>Q15</t>
        </is>
      </c>
      <c r="L1333" t="inlineStr">
        <is>
          <t>K1.B1</t>
        </is>
      </c>
      <c r="M1333" t="inlineStr">
        <is>
          <t>A23</t>
        </is>
      </c>
      <c r="N1333" t="inlineStr">
        <is>
          <t>X2:6</t>
        </is>
      </c>
    </row>
    <row r="1334">
      <c r="A1334" t="n">
        <v>1333</v>
      </c>
      <c r="B1334" t="inlineStr">
        <is>
          <t>1333</t>
        </is>
      </c>
      <c r="C1334" t="inlineStr">
        <is>
          <t>BN</t>
        </is>
      </c>
      <c r="D1334" t="inlineStr">
        <is>
          <t>BN</t>
        </is>
      </c>
      <c r="E1334">
        <f>Q15+K1.B1-A5:2</f>
        <v/>
      </c>
      <c r="F1334" t="inlineStr">
        <is>
          <t>Q15</t>
        </is>
      </c>
      <c r="G1334" t="inlineStr">
        <is>
          <t>K1.B1</t>
        </is>
      </c>
      <c r="H1334" t="inlineStr">
        <is>
          <t>A5</t>
        </is>
      </c>
      <c r="I1334" t="inlineStr">
        <is>
          <t>2</t>
        </is>
      </c>
      <c r="J1334">
        <f>Q15+K1.B1-A23:X2:7</f>
        <v/>
      </c>
      <c r="K1334" t="inlineStr">
        <is>
          <t>Q15</t>
        </is>
      </c>
      <c r="L1334" t="inlineStr">
        <is>
          <t>K1.B1</t>
        </is>
      </c>
      <c r="M1334" t="inlineStr">
        <is>
          <t>A23</t>
        </is>
      </c>
      <c r="N1334" t="inlineStr">
        <is>
          <t>X2:7</t>
        </is>
      </c>
    </row>
    <row r="1335">
      <c r="A1335" t="n">
        <v>1334</v>
      </c>
      <c r="B1335" t="inlineStr">
        <is>
          <t>1334</t>
        </is>
      </c>
      <c r="C1335" t="inlineStr">
        <is>
          <t>GN</t>
        </is>
      </c>
      <c r="D1335" t="inlineStr">
        <is>
          <t>GN</t>
        </is>
      </c>
      <c r="E1335">
        <f>Q15+K1.B1-A6:1</f>
        <v/>
      </c>
      <c r="F1335" t="inlineStr">
        <is>
          <t>Q15</t>
        </is>
      </c>
      <c r="G1335" t="inlineStr">
        <is>
          <t>K1.B1</t>
        </is>
      </c>
      <c r="H1335" t="inlineStr">
        <is>
          <t>A6</t>
        </is>
      </c>
      <c r="I1335" t="inlineStr">
        <is>
          <t>1</t>
        </is>
      </c>
      <c r="J1335">
        <f>Q15+K1.B1-A23:X2:18</f>
        <v/>
      </c>
      <c r="K1335" t="inlineStr">
        <is>
          <t>Q15</t>
        </is>
      </c>
      <c r="L1335" t="inlineStr">
        <is>
          <t>K1.B1</t>
        </is>
      </c>
      <c r="M1335" t="inlineStr">
        <is>
          <t>A23</t>
        </is>
      </c>
      <c r="N1335" t="inlineStr">
        <is>
          <t>X2:18</t>
        </is>
      </c>
    </row>
    <row r="1336">
      <c r="A1336" t="n">
        <v>1335</v>
      </c>
      <c r="B1336" t="inlineStr">
        <is>
          <t>1335</t>
        </is>
      </c>
      <c r="C1336" t="inlineStr">
        <is>
          <t>YE</t>
        </is>
      </c>
      <c r="D1336" t="inlineStr">
        <is>
          <t>YE</t>
        </is>
      </c>
      <c r="E1336">
        <f>Q15+K1.B1-A6:2</f>
        <v/>
      </c>
      <c r="F1336" t="inlineStr">
        <is>
          <t>Q15</t>
        </is>
      </c>
      <c r="G1336" t="inlineStr">
        <is>
          <t>K1.B1</t>
        </is>
      </c>
      <c r="H1336" t="inlineStr">
        <is>
          <t>A6</t>
        </is>
      </c>
      <c r="I1336" t="inlineStr">
        <is>
          <t>2</t>
        </is>
      </c>
      <c r="J1336">
        <f>Q15+K1.B1-A23:X2:19</f>
        <v/>
      </c>
      <c r="K1336" t="inlineStr">
        <is>
          <t>Q15</t>
        </is>
      </c>
      <c r="L1336" t="inlineStr">
        <is>
          <t>K1.B1</t>
        </is>
      </c>
      <c r="M1336" t="inlineStr">
        <is>
          <t>A23</t>
        </is>
      </c>
      <c r="N1336" t="inlineStr">
        <is>
          <t>X2:19</t>
        </is>
      </c>
    </row>
    <row r="1337">
      <c r="A1337" t="n">
        <v>1336</v>
      </c>
      <c r="B1337" t="inlineStr">
        <is>
          <t>1336</t>
        </is>
      </c>
      <c r="C1337" t="inlineStr">
        <is>
          <t>GY</t>
        </is>
      </c>
      <c r="D1337" t="inlineStr">
        <is>
          <t>GY</t>
        </is>
      </c>
      <c r="E1337">
        <f>Q15+K1.B1-A5:5</f>
        <v/>
      </c>
      <c r="F1337" t="inlineStr">
        <is>
          <t>Q15</t>
        </is>
      </c>
      <c r="G1337" t="inlineStr">
        <is>
          <t>K1.B1</t>
        </is>
      </c>
      <c r="H1337" t="inlineStr">
        <is>
          <t>A5</t>
        </is>
      </c>
      <c r="I1337" t="inlineStr">
        <is>
          <t>5</t>
        </is>
      </c>
      <c r="J1337">
        <f>Q15+K1.B1-A23:X2:5</f>
        <v/>
      </c>
      <c r="K1337" t="inlineStr">
        <is>
          <t>Q15</t>
        </is>
      </c>
      <c r="L1337" t="inlineStr">
        <is>
          <t>K1.B1</t>
        </is>
      </c>
      <c r="M1337" t="inlineStr">
        <is>
          <t>A23</t>
        </is>
      </c>
      <c r="N1337" t="inlineStr">
        <is>
          <t>X2:5</t>
        </is>
      </c>
    </row>
    <row r="1338">
      <c r="A1338" t="n">
        <v>1337</v>
      </c>
      <c r="B1338" t="inlineStr">
        <is>
          <t>1337</t>
        </is>
      </c>
      <c r="C1338" t="inlineStr">
        <is>
          <t>BU</t>
        </is>
      </c>
      <c r="D1338" t="inlineStr">
        <is>
          <t>BU</t>
        </is>
      </c>
      <c r="E1338">
        <f>Q15+K1.B1-A23:X2:4</f>
        <v/>
      </c>
      <c r="F1338" t="inlineStr">
        <is>
          <t>Q15</t>
        </is>
      </c>
      <c r="G1338" t="inlineStr">
        <is>
          <t>K1.B1</t>
        </is>
      </c>
      <c r="H1338" t="inlineStr">
        <is>
          <t>A23</t>
        </is>
      </c>
      <c r="I1338" t="inlineStr">
        <is>
          <t>X2:4</t>
        </is>
      </c>
      <c r="J1338">
        <f>Q15+K1.B1-A5:6</f>
        <v/>
      </c>
      <c r="K1338" t="inlineStr">
        <is>
          <t>Q15</t>
        </is>
      </c>
      <c r="L1338" t="inlineStr">
        <is>
          <t>K1.B1</t>
        </is>
      </c>
      <c r="M1338" t="inlineStr">
        <is>
          <t>A5</t>
        </is>
      </c>
      <c r="N1338" t="inlineStr">
        <is>
          <t>6</t>
        </is>
      </c>
    </row>
    <row r="1339">
      <c r="A1339" t="n">
        <v>1338</v>
      </c>
      <c r="B1339" t="inlineStr">
        <is>
          <t>1338</t>
        </is>
      </c>
      <c r="C1339" t="inlineStr">
        <is>
          <t>RD</t>
        </is>
      </c>
      <c r="D1339" t="inlineStr">
        <is>
          <t>RD</t>
        </is>
      </c>
      <c r="E1339">
        <f>Q15+K1.B1-A6:5</f>
        <v/>
      </c>
      <c r="F1339" t="inlineStr">
        <is>
          <t>Q15</t>
        </is>
      </c>
      <c r="G1339" t="inlineStr">
        <is>
          <t>K1.B1</t>
        </is>
      </c>
      <c r="H1339" t="inlineStr">
        <is>
          <t>A6</t>
        </is>
      </c>
      <c r="I1339" t="inlineStr">
        <is>
          <t>5</t>
        </is>
      </c>
      <c r="J1339">
        <f>Q15+K1.B1-A23:X2:17</f>
        <v/>
      </c>
      <c r="K1339" t="inlineStr">
        <is>
          <t>Q15</t>
        </is>
      </c>
      <c r="L1339" t="inlineStr">
        <is>
          <t>K1.B1</t>
        </is>
      </c>
      <c r="M1339" t="inlineStr">
        <is>
          <t>A23</t>
        </is>
      </c>
      <c r="N1339" t="inlineStr">
        <is>
          <t>X2:17</t>
        </is>
      </c>
    </row>
    <row r="1340">
      <c r="A1340" t="n">
        <v>1339</v>
      </c>
      <c r="B1340" t="inlineStr">
        <is>
          <t>1339</t>
        </is>
      </c>
      <c r="C1340" t="inlineStr">
        <is>
          <t>BU</t>
        </is>
      </c>
      <c r="D1340" t="inlineStr">
        <is>
          <t>BU</t>
        </is>
      </c>
      <c r="E1340">
        <f>Q15+K1.B1-A23:X2:16</f>
        <v/>
      </c>
      <c r="F1340" t="inlineStr">
        <is>
          <t>Q15</t>
        </is>
      </c>
      <c r="G1340" t="inlineStr">
        <is>
          <t>K1.B1</t>
        </is>
      </c>
      <c r="H1340" t="inlineStr">
        <is>
          <t>A23</t>
        </is>
      </c>
      <c r="I1340" t="inlineStr">
        <is>
          <t>X2:16</t>
        </is>
      </c>
      <c r="J1340">
        <f>Q15+K1.B1-A6:6</f>
        <v/>
      </c>
      <c r="K1340" t="inlineStr">
        <is>
          <t>Q15</t>
        </is>
      </c>
      <c r="L1340" t="inlineStr">
        <is>
          <t>K1.B1</t>
        </is>
      </c>
      <c r="M1340" t="inlineStr">
        <is>
          <t>A6</t>
        </is>
      </c>
      <c r="N1340" t="inlineStr">
        <is>
          <t>6</t>
        </is>
      </c>
    </row>
    <row r="1341">
      <c r="A1341" t="n">
        <v>1340</v>
      </c>
      <c r="B1341" t="inlineStr">
        <is>
          <t>1340</t>
        </is>
      </c>
      <c r="C1341" t="inlineStr">
        <is>
          <t>1</t>
        </is>
      </c>
      <c r="D1341" t="inlineStr">
        <is>
          <t>1</t>
        </is>
      </c>
      <c r="E1341">
        <f>Q15+K1.B1-X20:7:4</f>
        <v/>
      </c>
      <c r="F1341" t="inlineStr">
        <is>
          <t>Q15</t>
        </is>
      </c>
      <c r="G1341" t="inlineStr">
        <is>
          <t>K1.B1</t>
        </is>
      </c>
      <c r="H1341" t="inlineStr">
        <is>
          <t>X20</t>
        </is>
      </c>
      <c r="I1341" t="inlineStr">
        <is>
          <t>7:4</t>
        </is>
      </c>
      <c r="J1341">
        <f>Q15+K1.G1-G4:X2.L</f>
        <v/>
      </c>
      <c r="K1341" t="inlineStr">
        <is>
          <t>Q15</t>
        </is>
      </c>
      <c r="L1341" t="inlineStr">
        <is>
          <t>K1.G1</t>
        </is>
      </c>
      <c r="M1341" t="inlineStr">
        <is>
          <t>G4</t>
        </is>
      </c>
      <c r="N1341" t="inlineStr">
        <is>
          <t>X2.L</t>
        </is>
      </c>
    </row>
    <row r="1342">
      <c r="A1342" t="n">
        <v>1341</v>
      </c>
      <c r="B1342" t="inlineStr">
        <is>
          <t>1341</t>
        </is>
      </c>
      <c r="C1342" t="inlineStr">
        <is>
          <t>BK</t>
        </is>
      </c>
      <c r="D1342" t="inlineStr">
        <is>
          <t>BK</t>
        </is>
      </c>
      <c r="E1342">
        <f>Q15+K1.H2-F14:2</f>
        <v/>
      </c>
      <c r="F1342" t="inlineStr">
        <is>
          <t>Q15</t>
        </is>
      </c>
      <c r="G1342" t="inlineStr">
        <is>
          <t>K1.H2</t>
        </is>
      </c>
      <c r="H1342" t="inlineStr">
        <is>
          <t>F14</t>
        </is>
      </c>
      <c r="I1342" t="inlineStr">
        <is>
          <t>2</t>
        </is>
      </c>
      <c r="J1342">
        <f>Q15+K1.B1-X20:7:3</f>
        <v/>
      </c>
      <c r="K1342" t="inlineStr">
        <is>
          <t>Q15</t>
        </is>
      </c>
      <c r="L1342" t="inlineStr">
        <is>
          <t>K1.B1</t>
        </is>
      </c>
      <c r="M1342" t="inlineStr">
        <is>
          <t>X20</t>
        </is>
      </c>
      <c r="N1342" t="inlineStr">
        <is>
          <t>7:3</t>
        </is>
      </c>
    </row>
    <row r="1343">
      <c r="A1343" t="n">
        <v>1342</v>
      </c>
      <c r="B1343" t="inlineStr">
        <is>
          <t>1342</t>
        </is>
      </c>
      <c r="C1343" t="inlineStr">
        <is>
          <t>BK</t>
        </is>
      </c>
      <c r="D1343" t="inlineStr">
        <is>
          <t>BK</t>
        </is>
      </c>
      <c r="E1343">
        <f>A02+K1.H2-W2.1:2L1</f>
        <v/>
      </c>
      <c r="F1343" t="inlineStr">
        <is>
          <t>A02</t>
        </is>
      </c>
      <c r="G1343" t="inlineStr">
        <is>
          <t>K1.H2</t>
        </is>
      </c>
      <c r="H1343" t="inlineStr">
        <is>
          <t>W2.1</t>
        </is>
      </c>
      <c r="I1343" t="inlineStr">
        <is>
          <t>2L1</t>
        </is>
      </c>
      <c r="J1343">
        <f>Q15+K1.H2-F14:1</f>
        <v/>
      </c>
      <c r="K1343" t="inlineStr">
        <is>
          <t>Q15</t>
        </is>
      </c>
      <c r="L1343" t="inlineStr">
        <is>
          <t>K1.H2</t>
        </is>
      </c>
      <c r="M1343" t="inlineStr">
        <is>
          <t>F14</t>
        </is>
      </c>
      <c r="N1343" t="inlineStr">
        <is>
          <t>1</t>
        </is>
      </c>
    </row>
    <row r="1344">
      <c r="A1344" t="n">
        <v>1343</v>
      </c>
      <c r="B1344" t="inlineStr">
        <is>
          <t>1343</t>
        </is>
      </c>
      <c r="C1344" t="inlineStr">
        <is>
          <t>2</t>
        </is>
      </c>
      <c r="D1344" t="inlineStr">
        <is>
          <t>2</t>
        </is>
      </c>
      <c r="E1344">
        <f>Q15+K1.B1-X20:8:5</f>
        <v/>
      </c>
      <c r="F1344" t="inlineStr">
        <is>
          <t>Q15</t>
        </is>
      </c>
      <c r="G1344" t="inlineStr">
        <is>
          <t>K1.B1</t>
        </is>
      </c>
      <c r="H1344" t="inlineStr">
        <is>
          <t>X20</t>
        </is>
      </c>
      <c r="I1344" t="inlineStr">
        <is>
          <t>8:5</t>
        </is>
      </c>
      <c r="J1344">
        <f>Q15+K1.G1-G4:X2.N</f>
        <v/>
      </c>
      <c r="K1344" t="inlineStr">
        <is>
          <t>Q15</t>
        </is>
      </c>
      <c r="L1344" t="inlineStr">
        <is>
          <t>K1.G1</t>
        </is>
      </c>
      <c r="M1344" t="inlineStr">
        <is>
          <t>G4</t>
        </is>
      </c>
      <c r="N1344" t="inlineStr">
        <is>
          <t>X2.N</t>
        </is>
      </c>
    </row>
    <row r="1345">
      <c r="A1345" t="n">
        <v>1344</v>
      </c>
      <c r="B1345" t="inlineStr">
        <is>
          <t>1344</t>
        </is>
      </c>
      <c r="C1345" t="inlineStr">
        <is>
          <t>BU</t>
        </is>
      </c>
      <c r="D1345" t="inlineStr">
        <is>
          <t>BU</t>
        </is>
      </c>
      <c r="E1345">
        <f>A02+K1.H2-X5:N:1</f>
        <v/>
      </c>
      <c r="F1345" t="inlineStr">
        <is>
          <t>A02</t>
        </is>
      </c>
      <c r="G1345" t="inlineStr">
        <is>
          <t>K1.H2</t>
        </is>
      </c>
      <c r="H1345" t="inlineStr">
        <is>
          <t>X5</t>
        </is>
      </c>
      <c r="I1345" t="inlineStr">
        <is>
          <t>N:1</t>
        </is>
      </c>
      <c r="J1345">
        <f>Q15+K1.B1-X20:8:2</f>
        <v/>
      </c>
      <c r="K1345" t="inlineStr">
        <is>
          <t>Q15</t>
        </is>
      </c>
      <c r="L1345" t="inlineStr">
        <is>
          <t>K1.B1</t>
        </is>
      </c>
      <c r="M1345" t="inlineStr">
        <is>
          <t>X20</t>
        </is>
      </c>
      <c r="N1345" t="inlineStr">
        <is>
          <t>8:2</t>
        </is>
      </c>
    </row>
    <row r="1346">
      <c r="A1346" t="n">
        <v>1345</v>
      </c>
      <c r="B1346" t="inlineStr">
        <is>
          <t>1345</t>
        </is>
      </c>
      <c r="C1346" t="inlineStr">
        <is>
          <t>GNYE</t>
        </is>
      </c>
      <c r="D1346" t="inlineStr">
        <is>
          <t>GNYE</t>
        </is>
      </c>
      <c r="E1346">
        <f>Q15+K1.B1-X20:PE:1</f>
        <v/>
      </c>
      <c r="F1346" t="inlineStr">
        <is>
          <t>Q15</t>
        </is>
      </c>
      <c r="G1346" t="inlineStr">
        <is>
          <t>K1.B1</t>
        </is>
      </c>
      <c r="H1346" t="inlineStr">
        <is>
          <t>X20</t>
        </is>
      </c>
      <c r="I1346" t="inlineStr">
        <is>
          <t>PE:1</t>
        </is>
      </c>
      <c r="J1346">
        <f>Q15+K1.G1-G4:X2.PE</f>
        <v/>
      </c>
      <c r="K1346" t="inlineStr">
        <is>
          <t>Q15</t>
        </is>
      </c>
      <c r="L1346" t="inlineStr">
        <is>
          <t>K1.G1</t>
        </is>
      </c>
      <c r="M1346" t="inlineStr">
        <is>
          <t>G4</t>
        </is>
      </c>
      <c r="N1346" t="inlineStr">
        <is>
          <t>X2.PE</t>
        </is>
      </c>
    </row>
    <row r="1347">
      <c r="A1347" t="n">
        <v>1346</v>
      </c>
      <c r="B1347" t="inlineStr">
        <is>
          <t>1346</t>
        </is>
      </c>
      <c r="C1347" t="inlineStr">
        <is>
          <t>GNYE</t>
        </is>
      </c>
      <c r="D1347" t="inlineStr">
        <is>
          <t>GNYE</t>
        </is>
      </c>
      <c r="E1347">
        <f>A02+K1.H2-X6:PE:2</f>
        <v/>
      </c>
      <c r="F1347" t="inlineStr">
        <is>
          <t>A02</t>
        </is>
      </c>
      <c r="G1347" t="inlineStr">
        <is>
          <t>K1.H2</t>
        </is>
      </c>
      <c r="H1347" t="inlineStr">
        <is>
          <t>X6</t>
        </is>
      </c>
      <c r="I1347" t="inlineStr">
        <is>
          <t>PE:2</t>
        </is>
      </c>
      <c r="J1347">
        <f>Q15+K1.G1-G4:PE</f>
        <v/>
      </c>
      <c r="K1347" t="inlineStr">
        <is>
          <t>Q15</t>
        </is>
      </c>
      <c r="L1347" t="inlineStr">
        <is>
          <t>K1.G1</t>
        </is>
      </c>
      <c r="M1347" t="inlineStr">
        <is>
          <t>G4</t>
        </is>
      </c>
      <c r="N1347" t="inlineStr">
        <is>
          <t>PE</t>
        </is>
      </c>
    </row>
    <row r="1348">
      <c r="A1348" t="n">
        <v>1347</v>
      </c>
      <c r="B1348" t="inlineStr">
        <is>
          <t>1347</t>
        </is>
      </c>
      <c r="C1348" t="inlineStr">
        <is>
          <t>BU</t>
        </is>
      </c>
      <c r="D1348" t="inlineStr">
        <is>
          <t>BU</t>
        </is>
      </c>
      <c r="E1348">
        <f>Q15+K1.B1-A2:7</f>
        <v/>
      </c>
      <c r="F1348" t="inlineStr">
        <is>
          <t>Q15</t>
        </is>
      </c>
      <c r="G1348" t="inlineStr">
        <is>
          <t>K1.B1</t>
        </is>
      </c>
      <c r="H1348" t="inlineStr">
        <is>
          <t>A2</t>
        </is>
      </c>
      <c r="I1348" t="inlineStr">
        <is>
          <t>7</t>
        </is>
      </c>
      <c r="J1348">
        <f>Q15+K1.H2-F14:11</f>
        <v/>
      </c>
      <c r="K1348" t="inlineStr">
        <is>
          <t>Q15</t>
        </is>
      </c>
      <c r="L1348" t="inlineStr">
        <is>
          <t>K1.H2</t>
        </is>
      </c>
      <c r="M1348" t="inlineStr">
        <is>
          <t>F14</t>
        </is>
      </c>
      <c r="N1348" t="inlineStr">
        <is>
          <t>11</t>
        </is>
      </c>
    </row>
    <row r="1349">
      <c r="A1349" t="n">
        <v>1348</v>
      </c>
      <c r="B1349" t="inlineStr">
        <is>
          <t>1348</t>
        </is>
      </c>
      <c r="C1349" t="inlineStr">
        <is>
          <t>1</t>
        </is>
      </c>
      <c r="D1349" t="inlineStr">
        <is>
          <t>1</t>
        </is>
      </c>
      <c r="E1349">
        <f>A02+K1.B1-X21-X21.5M:1</f>
        <v/>
      </c>
      <c r="F1349" t="inlineStr">
        <is>
          <t>A02</t>
        </is>
      </c>
      <c r="G1349" t="inlineStr">
        <is>
          <t>K1.B1</t>
        </is>
      </c>
      <c r="H1349" t="inlineStr">
        <is>
          <t>X21-X21.5M</t>
        </is>
      </c>
      <c r="I1349" t="inlineStr">
        <is>
          <t>1</t>
        </is>
      </c>
      <c r="J1349">
        <f>Q15+S1-A3:2</f>
        <v/>
      </c>
      <c r="K1349" t="inlineStr">
        <is>
          <t>Q15</t>
        </is>
      </c>
      <c r="L1349" t="inlineStr">
        <is>
          <t>S1</t>
        </is>
      </c>
      <c r="M1349" t="inlineStr">
        <is>
          <t>A3</t>
        </is>
      </c>
      <c r="N1349" t="inlineStr">
        <is>
          <t>2</t>
        </is>
      </c>
    </row>
    <row r="1350">
      <c r="A1350" t="n">
        <v>1349</v>
      </c>
      <c r="B1350" t="inlineStr">
        <is>
          <t>1349</t>
        </is>
      </c>
      <c r="C1350" t="inlineStr">
        <is>
          <t>BU</t>
        </is>
      </c>
      <c r="D1350" t="inlineStr">
        <is>
          <t>BU</t>
        </is>
      </c>
      <c r="E1350">
        <f>Q15+K1.B1-V2:2.1</f>
        <v/>
      </c>
      <c r="F1350" t="inlineStr">
        <is>
          <t>Q15</t>
        </is>
      </c>
      <c r="G1350" t="inlineStr">
        <is>
          <t>K1.B1</t>
        </is>
      </c>
      <c r="H1350" t="inlineStr">
        <is>
          <t>V2</t>
        </is>
      </c>
      <c r="I1350" t="inlineStr">
        <is>
          <t>2.1</t>
        </is>
      </c>
      <c r="J1350">
        <f>A02+K1.B1-X21-X21.5F:1</f>
        <v/>
      </c>
      <c r="K1350" t="inlineStr">
        <is>
          <t>A02</t>
        </is>
      </c>
      <c r="L1350" t="inlineStr">
        <is>
          <t>K1.B1</t>
        </is>
      </c>
      <c r="M1350" t="inlineStr">
        <is>
          <t>X21-X21.5F</t>
        </is>
      </c>
      <c r="N1350" t="inlineStr">
        <is>
          <t>1</t>
        </is>
      </c>
    </row>
    <row r="1351">
      <c r="A1351" t="n">
        <v>1350</v>
      </c>
      <c r="B1351" t="inlineStr">
        <is>
          <t>1350</t>
        </is>
      </c>
      <c r="C1351" t="inlineStr">
        <is>
          <t>BU</t>
        </is>
      </c>
      <c r="D1351" t="inlineStr">
        <is>
          <t>BU</t>
        </is>
      </c>
      <c r="E1351">
        <f>Q15+K1.B1-W5(-P1):P1:1</f>
        <v/>
      </c>
      <c r="F1351" t="inlineStr">
        <is>
          <t>Q15</t>
        </is>
      </c>
      <c r="G1351" t="inlineStr">
        <is>
          <t>K1.B1</t>
        </is>
      </c>
      <c r="H1351" t="inlineStr">
        <is>
          <t>W5(-P1)</t>
        </is>
      </c>
      <c r="I1351" t="inlineStr">
        <is>
          <t>P1:1</t>
        </is>
      </c>
      <c r="J1351">
        <f>Q15+K1.B1-V2:1.1</f>
        <v/>
      </c>
      <c r="K1351" t="inlineStr">
        <is>
          <t>Q15</t>
        </is>
      </c>
      <c r="L1351" t="inlineStr">
        <is>
          <t>K1.B1</t>
        </is>
      </c>
      <c r="M1351" t="inlineStr">
        <is>
          <t>V2</t>
        </is>
      </c>
      <c r="N1351" t="inlineStr">
        <is>
          <t>1.1</t>
        </is>
      </c>
    </row>
    <row r="1352">
      <c r="A1352" t="n">
        <v>1351</v>
      </c>
      <c r="B1352" t="inlineStr">
        <is>
          <t>1351</t>
        </is>
      </c>
      <c r="C1352" t="inlineStr">
        <is>
          <t>2</t>
        </is>
      </c>
      <c r="D1352" t="inlineStr">
        <is>
          <t>2</t>
        </is>
      </c>
      <c r="E1352">
        <f>A02+K1.B1-X21-X21.5M:2</f>
        <v/>
      </c>
      <c r="F1352" t="inlineStr">
        <is>
          <t>A02</t>
        </is>
      </c>
      <c r="G1352" t="inlineStr">
        <is>
          <t>K1.B1</t>
        </is>
      </c>
      <c r="H1352" t="inlineStr">
        <is>
          <t>X21-X21.5M</t>
        </is>
      </c>
      <c r="I1352" t="inlineStr">
        <is>
          <t>2</t>
        </is>
      </c>
      <c r="J1352">
        <f>Q15+S1-A3:1</f>
        <v/>
      </c>
      <c r="K1352" t="inlineStr">
        <is>
          <t>Q15</t>
        </is>
      </c>
      <c r="L1352" t="inlineStr">
        <is>
          <t>S1</t>
        </is>
      </c>
      <c r="M1352" t="inlineStr">
        <is>
          <t>A3</t>
        </is>
      </c>
      <c r="N1352" t="inlineStr">
        <is>
          <t>1</t>
        </is>
      </c>
    </row>
    <row r="1353">
      <c r="A1353" t="n">
        <v>1352</v>
      </c>
      <c r="B1353" t="inlineStr">
        <is>
          <t>1352</t>
        </is>
      </c>
      <c r="C1353" t="inlineStr">
        <is>
          <t>BU</t>
        </is>
      </c>
      <c r="D1353" t="inlineStr">
        <is>
          <t>BU</t>
        </is>
      </c>
      <c r="E1353">
        <f>A02+K1.B1-X21-X21.5F:2</f>
        <v/>
      </c>
      <c r="F1353" t="inlineStr">
        <is>
          <t>A02</t>
        </is>
      </c>
      <c r="G1353" t="inlineStr">
        <is>
          <t>K1.B1</t>
        </is>
      </c>
      <c r="H1353" t="inlineStr">
        <is>
          <t>X21-X21.5F</t>
        </is>
      </c>
      <c r="I1353" t="inlineStr">
        <is>
          <t>2</t>
        </is>
      </c>
      <c r="J1353">
        <f>Q15+K1.B1-V2:3.2</f>
        <v/>
      </c>
      <c r="K1353" t="inlineStr">
        <is>
          <t>Q15</t>
        </is>
      </c>
      <c r="L1353" t="inlineStr">
        <is>
          <t>K1.B1</t>
        </is>
      </c>
      <c r="M1353" t="inlineStr">
        <is>
          <t>V2</t>
        </is>
      </c>
      <c r="N1353" t="inlineStr">
        <is>
          <t>3.2</t>
        </is>
      </c>
    </row>
    <row r="1354">
      <c r="A1354" t="n">
        <v>1353</v>
      </c>
      <c r="B1354" t="inlineStr">
        <is>
          <t>1353</t>
        </is>
      </c>
      <c r="C1354" t="inlineStr">
        <is>
          <t>BU</t>
        </is>
      </c>
      <c r="D1354" t="inlineStr">
        <is>
          <t>BU</t>
        </is>
      </c>
      <c r="E1354">
        <f>Q15+K1.B1-W5(-P2):P2:2</f>
        <v/>
      </c>
      <c r="F1354" t="inlineStr">
        <is>
          <t>Q15</t>
        </is>
      </c>
      <c r="G1354" t="inlineStr">
        <is>
          <t>K1.B1</t>
        </is>
      </c>
      <c r="H1354" t="inlineStr">
        <is>
          <t>W5(-P2)</t>
        </is>
      </c>
      <c r="I1354" t="inlineStr">
        <is>
          <t>P2:2</t>
        </is>
      </c>
      <c r="J1354">
        <f>Q15+K1.B1-V2:3.1</f>
        <v/>
      </c>
      <c r="K1354" t="inlineStr">
        <is>
          <t>Q15</t>
        </is>
      </c>
      <c r="L1354" t="inlineStr">
        <is>
          <t>K1.B1</t>
        </is>
      </c>
      <c r="M1354" t="inlineStr">
        <is>
          <t>V2</t>
        </is>
      </c>
      <c r="N1354" t="inlineStr">
        <is>
          <t>3.1</t>
        </is>
      </c>
    </row>
    <row r="1355">
      <c r="A1355" t="n">
        <v>1354</v>
      </c>
      <c r="B1355" t="inlineStr">
        <is>
          <t>1354</t>
        </is>
      </c>
      <c r="C1355" t="inlineStr">
        <is>
          <t>GNYE</t>
        </is>
      </c>
      <c r="D1355" t="inlineStr">
        <is>
          <t>GNYE</t>
        </is>
      </c>
      <c r="E1355">
        <f>A02+K1.B1-X21-X21.5M:3</f>
        <v/>
      </c>
      <c r="F1355" t="inlineStr">
        <is>
          <t>A02</t>
        </is>
      </c>
      <c r="G1355" t="inlineStr">
        <is>
          <t>K1.B1</t>
        </is>
      </c>
      <c r="H1355" t="inlineStr">
        <is>
          <t>X21-X21.5M</t>
        </is>
      </c>
      <c r="I1355" t="inlineStr">
        <is>
          <t>3</t>
        </is>
      </c>
      <c r="J1355">
        <f>Q15+S1-A3:PE</f>
        <v/>
      </c>
      <c r="K1355" t="inlineStr">
        <is>
          <t>Q15</t>
        </is>
      </c>
      <c r="L1355" t="inlineStr">
        <is>
          <t>S1</t>
        </is>
      </c>
      <c r="M1355" t="inlineStr">
        <is>
          <t>A3</t>
        </is>
      </c>
      <c r="N1355" t="inlineStr">
        <is>
          <t>PE</t>
        </is>
      </c>
    </row>
    <row r="1356">
      <c r="A1356" t="n">
        <v>1355</v>
      </c>
      <c r="B1356" t="inlineStr">
        <is>
          <t>1355</t>
        </is>
      </c>
      <c r="C1356" t="inlineStr">
        <is>
          <t>BU</t>
        </is>
      </c>
      <c r="D1356" t="inlineStr">
        <is>
          <t>BU</t>
        </is>
      </c>
      <c r="E1356">
        <f>Q15+K1.B1-A24:X1:4</f>
        <v/>
      </c>
      <c r="F1356" t="inlineStr">
        <is>
          <t>Q15</t>
        </is>
      </c>
      <c r="G1356" t="inlineStr">
        <is>
          <t>K1.B1</t>
        </is>
      </c>
      <c r="H1356" t="inlineStr">
        <is>
          <t>A24</t>
        </is>
      </c>
      <c r="I1356" t="inlineStr">
        <is>
          <t>X1:4</t>
        </is>
      </c>
      <c r="J1356">
        <f>Q15+K1.G1-G4:4</f>
        <v/>
      </c>
      <c r="K1356" t="inlineStr">
        <is>
          <t>Q15</t>
        </is>
      </c>
      <c r="L1356" t="inlineStr">
        <is>
          <t>K1.G1</t>
        </is>
      </c>
      <c r="M1356" t="inlineStr">
        <is>
          <t>G4</t>
        </is>
      </c>
      <c r="N1356" t="inlineStr">
        <is>
          <t>4</t>
        </is>
      </c>
    </row>
    <row r="1357">
      <c r="A1357" t="n">
        <v>1356</v>
      </c>
      <c r="B1357" t="inlineStr">
        <is>
          <t>1356</t>
        </is>
      </c>
      <c r="C1357" t="inlineStr">
        <is>
          <t>BU</t>
        </is>
      </c>
      <c r="D1357" t="inlineStr">
        <is>
          <t>BU</t>
        </is>
      </c>
      <c r="E1357">
        <f>Q15+K1.B1-A24:X2:4</f>
        <v/>
      </c>
      <c r="F1357" t="inlineStr">
        <is>
          <t>Q15</t>
        </is>
      </c>
      <c r="G1357" t="inlineStr">
        <is>
          <t>K1.B1</t>
        </is>
      </c>
      <c r="H1357" t="inlineStr">
        <is>
          <t>A24</t>
        </is>
      </c>
      <c r="I1357" t="inlineStr">
        <is>
          <t>X2:4</t>
        </is>
      </c>
      <c r="J1357">
        <f>Q15+K1.B1-R4:x2</f>
        <v/>
      </c>
      <c r="K1357" t="inlineStr">
        <is>
          <t>Q15</t>
        </is>
      </c>
      <c r="L1357" t="inlineStr">
        <is>
          <t>K1.B1</t>
        </is>
      </c>
      <c r="M1357" t="inlineStr">
        <is>
          <t>R4</t>
        </is>
      </c>
      <c r="N1357" t="inlineStr">
        <is>
          <t>x2</t>
        </is>
      </c>
    </row>
    <row r="1358">
      <c r="A1358" t="n">
        <v>1357</v>
      </c>
      <c r="B1358" t="inlineStr">
        <is>
          <t>1357</t>
        </is>
      </c>
      <c r="C1358" t="inlineStr">
        <is>
          <t>BU</t>
        </is>
      </c>
      <c r="D1358" t="inlineStr">
        <is>
          <t>BU</t>
        </is>
      </c>
      <c r="E1358">
        <f>Q15+K1.B1-K4:11</f>
        <v/>
      </c>
      <c r="F1358" t="inlineStr">
        <is>
          <t>Q15</t>
        </is>
      </c>
      <c r="G1358" t="inlineStr">
        <is>
          <t>K1.B1</t>
        </is>
      </c>
      <c r="H1358" t="inlineStr">
        <is>
          <t>K4</t>
        </is>
      </c>
      <c r="I1358" t="inlineStr">
        <is>
          <t>11</t>
        </is>
      </c>
      <c r="J1358">
        <f>Q15+K1.B1-R4:x1</f>
        <v/>
      </c>
      <c r="K1358" t="inlineStr">
        <is>
          <t>Q15</t>
        </is>
      </c>
      <c r="L1358" t="inlineStr">
        <is>
          <t>K1.B1</t>
        </is>
      </c>
      <c r="M1358" t="inlineStr">
        <is>
          <t>R4</t>
        </is>
      </c>
      <c r="N1358" t="inlineStr">
        <is>
          <t>x1</t>
        </is>
      </c>
    </row>
    <row r="1359">
      <c r="A1359" t="n">
        <v>1358</v>
      </c>
      <c r="B1359" t="inlineStr">
        <is>
          <t>1358</t>
        </is>
      </c>
      <c r="C1359" t="inlineStr">
        <is>
          <t>BU</t>
        </is>
      </c>
      <c r="D1359" t="inlineStr">
        <is>
          <t>BU</t>
        </is>
      </c>
      <c r="E1359">
        <f>Q15+K1.B1-W5(-P1):P1:1</f>
        <v/>
      </c>
      <c r="F1359" t="inlineStr">
        <is>
          <t>Q15</t>
        </is>
      </c>
      <c r="G1359" t="inlineStr">
        <is>
          <t>K1.B1</t>
        </is>
      </c>
      <c r="H1359" t="inlineStr">
        <is>
          <t>W5(-P1)</t>
        </is>
      </c>
      <c r="I1359" t="inlineStr">
        <is>
          <t>P1:1</t>
        </is>
      </c>
      <c r="J1359">
        <f>Q15+K1.B1-K4:14</f>
        <v/>
      </c>
      <c r="K1359" t="inlineStr">
        <is>
          <t>Q15</t>
        </is>
      </c>
      <c r="L1359" t="inlineStr">
        <is>
          <t>K1.B1</t>
        </is>
      </c>
      <c r="M1359" t="inlineStr">
        <is>
          <t>K4</t>
        </is>
      </c>
      <c r="N1359" t="inlineStr">
        <is>
          <t>14</t>
        </is>
      </c>
    </row>
    <row r="1360">
      <c r="A1360" t="n">
        <v>1359</v>
      </c>
      <c r="B1360" t="inlineStr">
        <is>
          <t>1359</t>
        </is>
      </c>
      <c r="C1360" t="inlineStr">
        <is>
          <t>BU</t>
        </is>
      </c>
      <c r="D1360" t="inlineStr">
        <is>
          <t>BU</t>
        </is>
      </c>
      <c r="E1360">
        <f>Q15+K1.B1-K4:A1</f>
        <v/>
      </c>
      <c r="F1360" t="inlineStr">
        <is>
          <t>Q15</t>
        </is>
      </c>
      <c r="G1360" t="inlineStr">
        <is>
          <t>K1.B1</t>
        </is>
      </c>
      <c r="H1360" t="inlineStr">
        <is>
          <t>K4</t>
        </is>
      </c>
      <c r="I1360" t="inlineStr">
        <is>
          <t>A1</t>
        </is>
      </c>
      <c r="J1360">
        <f>Q15+K1.B1-A1:6</f>
        <v/>
      </c>
      <c r="K1360" t="inlineStr">
        <is>
          <t>Q15</t>
        </is>
      </c>
      <c r="L1360" t="inlineStr">
        <is>
          <t>K1.B1</t>
        </is>
      </c>
      <c r="M1360" t="inlineStr">
        <is>
          <t>A1</t>
        </is>
      </c>
      <c r="N1360" t="inlineStr">
        <is>
          <t>6</t>
        </is>
      </c>
    </row>
    <row r="1361">
      <c r="A1361" t="n">
        <v>1360</v>
      </c>
      <c r="B1361" t="inlineStr">
        <is>
          <t>1360</t>
        </is>
      </c>
      <c r="C1361" t="inlineStr">
        <is>
          <t>RD</t>
        </is>
      </c>
      <c r="D1361" t="inlineStr">
        <is>
          <t>RD</t>
        </is>
      </c>
      <c r="E1361">
        <f>Q15+K1.B1-A24:X1:17</f>
        <v/>
      </c>
      <c r="F1361" t="inlineStr">
        <is>
          <t>Q15</t>
        </is>
      </c>
      <c r="G1361" t="inlineStr">
        <is>
          <t>K1.B1</t>
        </is>
      </c>
      <c r="H1361" t="inlineStr">
        <is>
          <t>A24</t>
        </is>
      </c>
      <c r="I1361" t="inlineStr">
        <is>
          <t>X1:17</t>
        </is>
      </c>
      <c r="J1361">
        <f>Q15+K1.G1-G4:17</f>
        <v/>
      </c>
      <c r="K1361" t="inlineStr">
        <is>
          <t>Q15</t>
        </is>
      </c>
      <c r="L1361" t="inlineStr">
        <is>
          <t>K1.G1</t>
        </is>
      </c>
      <c r="M1361" t="inlineStr">
        <is>
          <t>G4</t>
        </is>
      </c>
      <c r="N1361" t="inlineStr">
        <is>
          <t>17</t>
        </is>
      </c>
    </row>
    <row r="1362">
      <c r="A1362" t="n">
        <v>1361</v>
      </c>
      <c r="B1362" t="inlineStr">
        <is>
          <t>1361</t>
        </is>
      </c>
      <c r="C1362" t="inlineStr">
        <is>
          <t>WH</t>
        </is>
      </c>
      <c r="D1362" t="inlineStr">
        <is>
          <t>WH</t>
        </is>
      </c>
      <c r="E1362">
        <f>Q15+K1.B1-A24:X1:5</f>
        <v/>
      </c>
      <c r="F1362" t="inlineStr">
        <is>
          <t>Q15</t>
        </is>
      </c>
      <c r="G1362" t="inlineStr">
        <is>
          <t>K1.B1</t>
        </is>
      </c>
      <c r="H1362" t="inlineStr">
        <is>
          <t>A24</t>
        </is>
      </c>
      <c r="I1362" t="inlineStr">
        <is>
          <t>X1:5</t>
        </is>
      </c>
      <c r="J1362">
        <f>Q15+K1.G1-G4:5</f>
        <v/>
      </c>
      <c r="K1362" t="inlineStr">
        <is>
          <t>Q15</t>
        </is>
      </c>
      <c r="L1362" t="inlineStr">
        <is>
          <t>K1.G1</t>
        </is>
      </c>
      <c r="M1362" t="inlineStr">
        <is>
          <t>G4</t>
        </is>
      </c>
      <c r="N1362" t="inlineStr">
        <is>
          <t>5</t>
        </is>
      </c>
    </row>
    <row r="1363">
      <c r="A1363" t="n">
        <v>1362</v>
      </c>
      <c r="B1363" t="inlineStr">
        <is>
          <t>1362</t>
        </is>
      </c>
      <c r="C1363" t="inlineStr">
        <is>
          <t>BN</t>
        </is>
      </c>
      <c r="D1363" t="inlineStr">
        <is>
          <t>BN</t>
        </is>
      </c>
      <c r="E1363">
        <f>Q15+K1.B1-A24:X1:18</f>
        <v/>
      </c>
      <c r="F1363" t="inlineStr">
        <is>
          <t>Q15</t>
        </is>
      </c>
      <c r="G1363" t="inlineStr">
        <is>
          <t>K1.B1</t>
        </is>
      </c>
      <c r="H1363" t="inlineStr">
        <is>
          <t>A24</t>
        </is>
      </c>
      <c r="I1363" t="inlineStr">
        <is>
          <t>X1:18</t>
        </is>
      </c>
      <c r="J1363">
        <f>Q15+K1.G1-G4:18</f>
        <v/>
      </c>
      <c r="K1363" t="inlineStr">
        <is>
          <t>Q15</t>
        </is>
      </c>
      <c r="L1363" t="inlineStr">
        <is>
          <t>K1.G1</t>
        </is>
      </c>
      <c r="M1363" t="inlineStr">
        <is>
          <t>G4</t>
        </is>
      </c>
      <c r="N1363" t="inlineStr">
        <is>
          <t>18</t>
        </is>
      </c>
    </row>
    <row r="1364">
      <c r="A1364" t="n">
        <v>1363</v>
      </c>
      <c r="B1364" t="inlineStr">
        <is>
          <t>1363</t>
        </is>
      </c>
      <c r="C1364" t="inlineStr">
        <is>
          <t>GN</t>
        </is>
      </c>
      <c r="D1364" t="inlineStr">
        <is>
          <t>GN</t>
        </is>
      </c>
      <c r="E1364">
        <f>Q15+K1.B1-A24:X1:2</f>
        <v/>
      </c>
      <c r="F1364" t="inlineStr">
        <is>
          <t>Q15</t>
        </is>
      </c>
      <c r="G1364" t="inlineStr">
        <is>
          <t>K1.B1</t>
        </is>
      </c>
      <c r="H1364" t="inlineStr">
        <is>
          <t>A24</t>
        </is>
      </c>
      <c r="I1364" t="inlineStr">
        <is>
          <t>X1:2</t>
        </is>
      </c>
      <c r="J1364">
        <f>Q15+K1.G1-G4:2</f>
        <v/>
      </c>
      <c r="K1364" t="inlineStr">
        <is>
          <t>Q15</t>
        </is>
      </c>
      <c r="L1364" t="inlineStr">
        <is>
          <t>K1.G1</t>
        </is>
      </c>
      <c r="M1364" t="inlineStr">
        <is>
          <t>G4</t>
        </is>
      </c>
      <c r="N1364" t="inlineStr">
        <is>
          <t>2</t>
        </is>
      </c>
    </row>
    <row r="1365">
      <c r="A1365" t="n">
        <v>1364</v>
      </c>
      <c r="B1365" t="inlineStr">
        <is>
          <t>1364</t>
        </is>
      </c>
      <c r="C1365" t="inlineStr">
        <is>
          <t>YE</t>
        </is>
      </c>
      <c r="D1365" t="inlineStr">
        <is>
          <t>YE</t>
        </is>
      </c>
      <c r="E1365">
        <f>Q15+K1.B1-A24:X1:15</f>
        <v/>
      </c>
      <c r="F1365" t="inlineStr">
        <is>
          <t>Q15</t>
        </is>
      </c>
      <c r="G1365" t="inlineStr">
        <is>
          <t>K1.B1</t>
        </is>
      </c>
      <c r="H1365" t="inlineStr">
        <is>
          <t>A24</t>
        </is>
      </c>
      <c r="I1365" t="inlineStr">
        <is>
          <t>X1:15</t>
        </is>
      </c>
      <c r="J1365">
        <f>Q15+K1.G1-G4:15</f>
        <v/>
      </c>
      <c r="K1365" t="inlineStr">
        <is>
          <t>Q15</t>
        </is>
      </c>
      <c r="L1365" t="inlineStr">
        <is>
          <t>K1.G1</t>
        </is>
      </c>
      <c r="M1365" t="inlineStr">
        <is>
          <t>G4</t>
        </is>
      </c>
      <c r="N1365" t="inlineStr">
        <is>
          <t>15</t>
        </is>
      </c>
    </row>
    <row r="1366">
      <c r="A1366" t="n">
        <v>1365</v>
      </c>
      <c r="B1366" t="inlineStr">
        <is>
          <t>1365</t>
        </is>
      </c>
      <c r="C1366" t="inlineStr">
        <is>
          <t>PK</t>
        </is>
      </c>
      <c r="D1366" t="inlineStr">
        <is>
          <t>PK</t>
        </is>
      </c>
      <c r="E1366">
        <f>Q15+K1.B1-A24:X1:16</f>
        <v/>
      </c>
      <c r="F1366" t="inlineStr">
        <is>
          <t>Q15</t>
        </is>
      </c>
      <c r="G1366" t="inlineStr">
        <is>
          <t>K1.B1</t>
        </is>
      </c>
      <c r="H1366" t="inlineStr">
        <is>
          <t>A24</t>
        </is>
      </c>
      <c r="I1366" t="inlineStr">
        <is>
          <t>X1:16</t>
        </is>
      </c>
      <c r="J1366">
        <f>Q15+K1.G1-G4:16</f>
        <v/>
      </c>
      <c r="K1366" t="inlineStr">
        <is>
          <t>Q15</t>
        </is>
      </c>
      <c r="L1366" t="inlineStr">
        <is>
          <t>K1.G1</t>
        </is>
      </c>
      <c r="M1366" t="inlineStr">
        <is>
          <t>G4</t>
        </is>
      </c>
      <c r="N1366" t="inlineStr">
        <is>
          <t>16</t>
        </is>
      </c>
    </row>
    <row r="1367">
      <c r="A1367" t="n">
        <v>1366</v>
      </c>
      <c r="B1367" t="inlineStr">
        <is>
          <t>1366</t>
        </is>
      </c>
      <c r="C1367" t="inlineStr">
        <is>
          <t>BK</t>
        </is>
      </c>
      <c r="D1367" t="inlineStr">
        <is>
          <t>BK</t>
        </is>
      </c>
      <c r="E1367">
        <f>Q15+K1.B1-A24:X1:10</f>
        <v/>
      </c>
      <c r="F1367" t="inlineStr">
        <is>
          <t>Q15</t>
        </is>
      </c>
      <c r="G1367" t="inlineStr">
        <is>
          <t>K1.B1</t>
        </is>
      </c>
      <c r="H1367" t="inlineStr">
        <is>
          <t>A24</t>
        </is>
      </c>
      <c r="I1367" t="inlineStr">
        <is>
          <t>X1:10</t>
        </is>
      </c>
      <c r="J1367">
        <f>Q15+K1.G1-G4:10</f>
        <v/>
      </c>
      <c r="K1367" t="inlineStr">
        <is>
          <t>Q15</t>
        </is>
      </c>
      <c r="L1367" t="inlineStr">
        <is>
          <t>K1.G1</t>
        </is>
      </c>
      <c r="M1367" t="inlineStr">
        <is>
          <t>G4</t>
        </is>
      </c>
      <c r="N1367" t="inlineStr">
        <is>
          <t>10</t>
        </is>
      </c>
    </row>
    <row r="1368">
      <c r="A1368" t="n">
        <v>1367</v>
      </c>
      <c r="B1368" t="inlineStr">
        <is>
          <t>1367</t>
        </is>
      </c>
      <c r="C1368" t="inlineStr">
        <is>
          <t>BU</t>
        </is>
      </c>
      <c r="D1368" t="inlineStr">
        <is>
          <t>BU</t>
        </is>
      </c>
      <c r="E1368">
        <f>Q15+K1.B1-A24:X2:10</f>
        <v/>
      </c>
      <c r="F1368" t="inlineStr">
        <is>
          <t>Q15</t>
        </is>
      </c>
      <c r="G1368" t="inlineStr">
        <is>
          <t>K1.B1</t>
        </is>
      </c>
      <c r="H1368" t="inlineStr">
        <is>
          <t>A24</t>
        </is>
      </c>
      <c r="I1368" t="inlineStr">
        <is>
          <t>X2:10</t>
        </is>
      </c>
      <c r="J1368">
        <f>Q15+K1.B1-A24:X2:23</f>
        <v/>
      </c>
      <c r="K1368" t="inlineStr">
        <is>
          <t>Q15</t>
        </is>
      </c>
      <c r="L1368" t="inlineStr">
        <is>
          <t>K1.B1</t>
        </is>
      </c>
      <c r="M1368" t="inlineStr">
        <is>
          <t>A24</t>
        </is>
      </c>
      <c r="N1368" t="inlineStr">
        <is>
          <t>X2:23</t>
        </is>
      </c>
    </row>
    <row r="1369">
      <c r="A1369" t="n">
        <v>1368</v>
      </c>
      <c r="B1369" t="inlineStr">
        <is>
          <t>1368</t>
        </is>
      </c>
      <c r="C1369" t="inlineStr">
        <is>
          <t>VT</t>
        </is>
      </c>
      <c r="D1369" t="inlineStr">
        <is>
          <t>VT</t>
        </is>
      </c>
      <c r="E1369">
        <f>Q15+K1.B1-A24:X1:23</f>
        <v/>
      </c>
      <c r="F1369" t="inlineStr">
        <is>
          <t>Q15</t>
        </is>
      </c>
      <c r="G1369" t="inlineStr">
        <is>
          <t>K1.B1</t>
        </is>
      </c>
      <c r="H1369" t="inlineStr">
        <is>
          <t>A24</t>
        </is>
      </c>
      <c r="I1369" t="inlineStr">
        <is>
          <t>X1:23</t>
        </is>
      </c>
      <c r="J1369">
        <f>Q15+K1.G1-G4:23</f>
        <v/>
      </c>
      <c r="K1369" t="inlineStr">
        <is>
          <t>Q15</t>
        </is>
      </c>
      <c r="L1369" t="inlineStr">
        <is>
          <t>K1.G1</t>
        </is>
      </c>
      <c r="M1369" t="inlineStr">
        <is>
          <t>G4</t>
        </is>
      </c>
      <c r="N1369" t="inlineStr">
        <is>
          <t>23</t>
        </is>
      </c>
    </row>
    <row r="1370">
      <c r="A1370" t="n">
        <v>1369</v>
      </c>
      <c r="B1370" t="inlineStr">
        <is>
          <t>1369</t>
        </is>
      </c>
      <c r="C1370" t="inlineStr">
        <is>
          <t>VT</t>
        </is>
      </c>
      <c r="D1370" t="inlineStr">
        <is>
          <t>VT</t>
        </is>
      </c>
      <c r="E1370">
        <f>Q15+K1.G1-G4:CASE</f>
        <v/>
      </c>
      <c r="F1370" t="inlineStr">
        <is>
          <t>Q15</t>
        </is>
      </c>
      <c r="G1370" t="inlineStr">
        <is>
          <t>K1.G1</t>
        </is>
      </c>
      <c r="H1370" t="inlineStr">
        <is>
          <t>G4</t>
        </is>
      </c>
      <c r="I1370" t="inlineStr">
        <is>
          <t>CASE</t>
        </is>
      </c>
      <c r="J1370">
        <f>A02+K1.B1-W9:SE</f>
        <v/>
      </c>
      <c r="K1370" t="inlineStr">
        <is>
          <t>A02</t>
        </is>
      </c>
      <c r="L1370" t="inlineStr">
        <is>
          <t>K1.B1</t>
        </is>
      </c>
      <c r="M1370" t="inlineStr">
        <is>
          <t>W9</t>
        </is>
      </c>
      <c r="N1370" t="inlineStr">
        <is>
          <t>SE</t>
        </is>
      </c>
    </row>
    <row r="1371">
      <c r="A1371" t="n">
        <v>1370</v>
      </c>
      <c r="B1371" t="inlineStr">
        <is>
          <t>1370</t>
        </is>
      </c>
      <c r="C1371" t="inlineStr">
        <is>
          <t>nan</t>
        </is>
      </c>
      <c r="D1371" t="inlineStr">
        <is>
          <t>nan</t>
        </is>
      </c>
      <c r="E1371" t="inlineStr">
        <is>
          <t>nan</t>
        </is>
      </c>
      <c r="F1371" t="inlineStr"/>
      <c r="G1371" t="inlineStr"/>
      <c r="H1371" t="inlineStr"/>
      <c r="I1371" t="inlineStr"/>
      <c r="J1371" t="inlineStr">
        <is>
          <t>nan</t>
        </is>
      </c>
      <c r="K1371" t="inlineStr"/>
      <c r="L1371" t="inlineStr"/>
      <c r="M1371" t="inlineStr"/>
      <c r="N1371" t="inlineStr"/>
    </row>
    <row r="1372">
      <c r="A1372" t="n">
        <v>1371</v>
      </c>
      <c r="B1372" t="inlineStr">
        <is>
          <t>1371</t>
        </is>
      </c>
      <c r="C1372" t="inlineStr">
        <is>
          <t>BU</t>
        </is>
      </c>
      <c r="D1372" t="inlineStr">
        <is>
          <t>BU</t>
        </is>
      </c>
      <c r="E1372">
        <f>Q15+K1.B1-A24:X2:17</f>
        <v/>
      </c>
      <c r="F1372" t="inlineStr">
        <is>
          <t>Q15</t>
        </is>
      </c>
      <c r="G1372" t="inlineStr">
        <is>
          <t>K1.B1</t>
        </is>
      </c>
      <c r="H1372" t="inlineStr">
        <is>
          <t>A24</t>
        </is>
      </c>
      <c r="I1372" t="inlineStr">
        <is>
          <t>X2:17</t>
        </is>
      </c>
      <c r="J1372">
        <f>Q15+K1.B1-K4:A2</f>
        <v/>
      </c>
      <c r="K1372" t="inlineStr">
        <is>
          <t>Q15</t>
        </is>
      </c>
      <c r="L1372" t="inlineStr">
        <is>
          <t>K1.B1</t>
        </is>
      </c>
      <c r="M1372" t="inlineStr">
        <is>
          <t>K4</t>
        </is>
      </c>
      <c r="N1372" t="inlineStr">
        <is>
          <t>A2</t>
        </is>
      </c>
    </row>
    <row r="1373">
      <c r="A1373" t="n">
        <v>1372</v>
      </c>
      <c r="B1373" t="inlineStr">
        <is>
          <t>1372</t>
        </is>
      </c>
      <c r="C1373" t="inlineStr">
        <is>
          <t>BU</t>
        </is>
      </c>
      <c r="D1373" t="inlineStr">
        <is>
          <t>BU</t>
        </is>
      </c>
      <c r="E1373">
        <f>Q15+K1.B1-W5(-P2):P2:2</f>
        <v/>
      </c>
      <c r="F1373" t="inlineStr">
        <is>
          <t>Q15</t>
        </is>
      </c>
      <c r="G1373" t="inlineStr">
        <is>
          <t>K1.B1</t>
        </is>
      </c>
      <c r="H1373" t="inlineStr">
        <is>
          <t>W5(-P2)</t>
        </is>
      </c>
      <c r="I1373" t="inlineStr">
        <is>
          <t>P2:2</t>
        </is>
      </c>
      <c r="J1373">
        <f>Q15+K1.B1-A24:X2:17</f>
        <v/>
      </c>
      <c r="K1373" t="inlineStr">
        <is>
          <t>Q15</t>
        </is>
      </c>
      <c r="L1373" t="inlineStr">
        <is>
          <t>K1.B1</t>
        </is>
      </c>
      <c r="M1373" t="inlineStr">
        <is>
          <t>A24</t>
        </is>
      </c>
      <c r="N1373" t="inlineStr">
        <is>
          <t>X2:17</t>
        </is>
      </c>
    </row>
    <row r="1374">
      <c r="A1374" t="n">
        <v>1373</v>
      </c>
      <c r="B1374" t="inlineStr">
        <is>
          <t>1373</t>
        </is>
      </c>
      <c r="C1374" t="inlineStr">
        <is>
          <t>WH</t>
        </is>
      </c>
      <c r="D1374" t="inlineStr">
        <is>
          <t>WH</t>
        </is>
      </c>
      <c r="E1374">
        <f>Q15+K1.B1-A5:3</f>
        <v/>
      </c>
      <c r="F1374" t="inlineStr">
        <is>
          <t>Q15</t>
        </is>
      </c>
      <c r="G1374" t="inlineStr">
        <is>
          <t>K1.B1</t>
        </is>
      </c>
      <c r="H1374" t="inlineStr">
        <is>
          <t>A5</t>
        </is>
      </c>
      <c r="I1374" t="inlineStr">
        <is>
          <t>3</t>
        </is>
      </c>
      <c r="J1374">
        <f>Q15+K1.B1-A24:X2:5</f>
        <v/>
      </c>
      <c r="K1374" t="inlineStr">
        <is>
          <t>Q15</t>
        </is>
      </c>
      <c r="L1374" t="inlineStr">
        <is>
          <t>K1.B1</t>
        </is>
      </c>
      <c r="M1374" t="inlineStr">
        <is>
          <t>A24</t>
        </is>
      </c>
      <c r="N1374" t="inlineStr">
        <is>
          <t>X2:5</t>
        </is>
      </c>
    </row>
    <row r="1375">
      <c r="A1375" t="n">
        <v>1374</v>
      </c>
      <c r="B1375" t="inlineStr">
        <is>
          <t>1374</t>
        </is>
      </c>
      <c r="C1375" t="inlineStr">
        <is>
          <t>BN</t>
        </is>
      </c>
      <c r="D1375" t="inlineStr">
        <is>
          <t>BN</t>
        </is>
      </c>
      <c r="E1375">
        <f>Q15+K1.B1-A5:4</f>
        <v/>
      </c>
      <c r="F1375" t="inlineStr">
        <is>
          <t>Q15</t>
        </is>
      </c>
      <c r="G1375" t="inlineStr">
        <is>
          <t>K1.B1</t>
        </is>
      </c>
      <c r="H1375" t="inlineStr">
        <is>
          <t>A5</t>
        </is>
      </c>
      <c r="I1375" t="inlineStr">
        <is>
          <t>4</t>
        </is>
      </c>
      <c r="J1375">
        <f>Q15+K1.B1-A24:X2:18</f>
        <v/>
      </c>
      <c r="K1375" t="inlineStr">
        <is>
          <t>Q15</t>
        </is>
      </c>
      <c r="L1375" t="inlineStr">
        <is>
          <t>K1.B1</t>
        </is>
      </c>
      <c r="M1375" t="inlineStr">
        <is>
          <t>A24</t>
        </is>
      </c>
      <c r="N1375" t="inlineStr">
        <is>
          <t>X2:18</t>
        </is>
      </c>
    </row>
    <row r="1376">
      <c r="A1376" t="n">
        <v>1375</v>
      </c>
      <c r="B1376" t="inlineStr">
        <is>
          <t>1375</t>
        </is>
      </c>
      <c r="C1376" t="inlineStr">
        <is>
          <t>GN</t>
        </is>
      </c>
      <c r="D1376" t="inlineStr">
        <is>
          <t>GN</t>
        </is>
      </c>
      <c r="E1376">
        <f>Q15+K1.B1-A6:3</f>
        <v/>
      </c>
      <c r="F1376" t="inlineStr">
        <is>
          <t>Q15</t>
        </is>
      </c>
      <c r="G1376" t="inlineStr">
        <is>
          <t>K1.B1</t>
        </is>
      </c>
      <c r="H1376" t="inlineStr">
        <is>
          <t>A6</t>
        </is>
      </c>
      <c r="I1376" t="inlineStr">
        <is>
          <t>3</t>
        </is>
      </c>
      <c r="J1376">
        <f>Q15+K1.B1-A24:X2:2</f>
        <v/>
      </c>
      <c r="K1376" t="inlineStr">
        <is>
          <t>Q15</t>
        </is>
      </c>
      <c r="L1376" t="inlineStr">
        <is>
          <t>K1.B1</t>
        </is>
      </c>
      <c r="M1376" t="inlineStr">
        <is>
          <t>A24</t>
        </is>
      </c>
      <c r="N1376" t="inlineStr">
        <is>
          <t>X2:2</t>
        </is>
      </c>
    </row>
    <row r="1377">
      <c r="A1377" t="n">
        <v>1376</v>
      </c>
      <c r="B1377" t="inlineStr">
        <is>
          <t>1376</t>
        </is>
      </c>
      <c r="C1377" t="inlineStr">
        <is>
          <t>YE</t>
        </is>
      </c>
      <c r="D1377" t="inlineStr">
        <is>
          <t>YE</t>
        </is>
      </c>
      <c r="E1377">
        <f>Q15+K1.B1-A6:4</f>
        <v/>
      </c>
      <c r="F1377" t="inlineStr">
        <is>
          <t>Q15</t>
        </is>
      </c>
      <c r="G1377" t="inlineStr">
        <is>
          <t>K1.B1</t>
        </is>
      </c>
      <c r="H1377" t="inlineStr">
        <is>
          <t>A6</t>
        </is>
      </c>
      <c r="I1377" t="inlineStr">
        <is>
          <t>4</t>
        </is>
      </c>
      <c r="J1377">
        <f>Q15+K1.B1-A24:X2:15</f>
        <v/>
      </c>
      <c r="K1377" t="inlineStr">
        <is>
          <t>Q15</t>
        </is>
      </c>
      <c r="L1377" t="inlineStr">
        <is>
          <t>K1.B1</t>
        </is>
      </c>
      <c r="M1377" t="inlineStr">
        <is>
          <t>A24</t>
        </is>
      </c>
      <c r="N1377" t="inlineStr">
        <is>
          <t>X2:15</t>
        </is>
      </c>
    </row>
    <row r="1378">
      <c r="A1378" t="n">
        <v>1377</v>
      </c>
      <c r="B1378" t="inlineStr">
        <is>
          <t>1377</t>
        </is>
      </c>
      <c r="C1378" t="inlineStr">
        <is>
          <t>GY</t>
        </is>
      </c>
      <c r="D1378" t="inlineStr">
        <is>
          <t>GY</t>
        </is>
      </c>
      <c r="E1378">
        <f>Q15+K1.B1-A24:X1:3</f>
        <v/>
      </c>
      <c r="F1378" t="inlineStr">
        <is>
          <t>Q15</t>
        </is>
      </c>
      <c r="G1378" t="inlineStr">
        <is>
          <t>K1.B1</t>
        </is>
      </c>
      <c r="H1378" t="inlineStr">
        <is>
          <t>A24</t>
        </is>
      </c>
      <c r="I1378" t="inlineStr">
        <is>
          <t>X1:3</t>
        </is>
      </c>
      <c r="J1378">
        <f>Q15+K1.G1-G4:3</f>
        <v/>
      </c>
      <c r="K1378" t="inlineStr">
        <is>
          <t>Q15</t>
        </is>
      </c>
      <c r="L1378" t="inlineStr">
        <is>
          <t>K1.G1</t>
        </is>
      </c>
      <c r="M1378" t="inlineStr">
        <is>
          <t>G4</t>
        </is>
      </c>
      <c r="N1378" t="inlineStr">
        <is>
          <t>3</t>
        </is>
      </c>
    </row>
    <row r="1379">
      <c r="A1379" t="n">
        <v>1378</v>
      </c>
      <c r="B1379" t="inlineStr">
        <is>
          <t>1378</t>
        </is>
      </c>
      <c r="C1379" t="inlineStr">
        <is>
          <t>GY</t>
        </is>
      </c>
      <c r="D1379" t="inlineStr">
        <is>
          <t>GY</t>
        </is>
      </c>
      <c r="E1379">
        <f>Q15+K1.B1-A6:7</f>
        <v/>
      </c>
      <c r="F1379" t="inlineStr">
        <is>
          <t>Q15</t>
        </is>
      </c>
      <c r="G1379" t="inlineStr">
        <is>
          <t>K1.B1</t>
        </is>
      </c>
      <c r="H1379" t="inlineStr">
        <is>
          <t>A6</t>
        </is>
      </c>
      <c r="I1379" t="inlineStr">
        <is>
          <t>7</t>
        </is>
      </c>
      <c r="J1379">
        <f>Q15+K1.B1-A24:X2:3</f>
        <v/>
      </c>
      <c r="K1379" t="inlineStr">
        <is>
          <t>Q15</t>
        </is>
      </c>
      <c r="L1379" t="inlineStr">
        <is>
          <t>K1.B1</t>
        </is>
      </c>
      <c r="M1379" t="inlineStr">
        <is>
          <t>A24</t>
        </is>
      </c>
      <c r="N1379" t="inlineStr">
        <is>
          <t>X2:3</t>
        </is>
      </c>
    </row>
    <row r="1380">
      <c r="A1380" t="n">
        <v>1379</v>
      </c>
      <c r="B1380" t="inlineStr">
        <is>
          <t>1379</t>
        </is>
      </c>
      <c r="C1380" t="inlineStr">
        <is>
          <t>PK</t>
        </is>
      </c>
      <c r="D1380" t="inlineStr">
        <is>
          <t>PK</t>
        </is>
      </c>
      <c r="E1380">
        <f>Q15+K1.B1-A6:8</f>
        <v/>
      </c>
      <c r="F1380" t="inlineStr">
        <is>
          <t>Q15</t>
        </is>
      </c>
      <c r="G1380" t="inlineStr">
        <is>
          <t>K1.B1</t>
        </is>
      </c>
      <c r="H1380" t="inlineStr">
        <is>
          <t>A6</t>
        </is>
      </c>
      <c r="I1380" t="inlineStr">
        <is>
          <t>8</t>
        </is>
      </c>
      <c r="J1380">
        <f>Q15+K1.B1-A24:X2:16</f>
        <v/>
      </c>
      <c r="K1380" t="inlineStr">
        <is>
          <t>Q15</t>
        </is>
      </c>
      <c r="L1380" t="inlineStr">
        <is>
          <t>K1.B1</t>
        </is>
      </c>
      <c r="M1380" t="inlineStr">
        <is>
          <t>A24</t>
        </is>
      </c>
      <c r="N1380" t="inlineStr">
        <is>
          <t>X2:16</t>
        </is>
      </c>
    </row>
    <row r="1381">
      <c r="A1381" t="n">
        <v>1380</v>
      </c>
      <c r="B1381" t="inlineStr">
        <is>
          <t>1380</t>
        </is>
      </c>
      <c r="C1381" t="inlineStr">
        <is>
          <t>nan</t>
        </is>
      </c>
      <c r="D1381" t="inlineStr">
        <is>
          <t>nan</t>
        </is>
      </c>
      <c r="E1381">
        <f>Q15+K1-W441</f>
        <v/>
      </c>
      <c r="F1381" t="inlineStr">
        <is>
          <t>Q15</t>
        </is>
      </c>
      <c r="G1381" t="inlineStr">
        <is>
          <t>K1</t>
        </is>
      </c>
      <c r="H1381" t="inlineStr">
        <is>
          <t>W441</t>
        </is>
      </c>
      <c r="I1381" t="inlineStr"/>
      <c r="J1381">
        <f>A02+K1.B1-W11:SE</f>
        <v/>
      </c>
      <c r="K1381" t="inlineStr">
        <is>
          <t>A02</t>
        </is>
      </c>
      <c r="L1381" t="inlineStr">
        <is>
          <t>K1.B1</t>
        </is>
      </c>
      <c r="M1381" t="inlineStr">
        <is>
          <t>W11</t>
        </is>
      </c>
      <c r="N1381" t="inlineStr">
        <is>
          <t>SE</t>
        </is>
      </c>
    </row>
    <row r="1382">
      <c r="A1382" t="n">
        <v>1381</v>
      </c>
      <c r="B1382" t="inlineStr">
        <is>
          <t>1381</t>
        </is>
      </c>
      <c r="C1382" t="inlineStr">
        <is>
          <t>1</t>
        </is>
      </c>
      <c r="D1382" t="inlineStr">
        <is>
          <t>1</t>
        </is>
      </c>
      <c r="E1382">
        <f>Q15+K1.B1-X20:11:4</f>
        <v/>
      </c>
      <c r="F1382" t="inlineStr">
        <is>
          <t>Q15</t>
        </is>
      </c>
      <c r="G1382" t="inlineStr">
        <is>
          <t>K1.B1</t>
        </is>
      </c>
      <c r="H1382" t="inlineStr">
        <is>
          <t>X20</t>
        </is>
      </c>
      <c r="I1382" t="inlineStr">
        <is>
          <t>11:4</t>
        </is>
      </c>
      <c r="J1382">
        <f>Q15+K1.G1-G5:X2.L</f>
        <v/>
      </c>
      <c r="K1382" t="inlineStr">
        <is>
          <t>Q15</t>
        </is>
      </c>
      <c r="L1382" t="inlineStr">
        <is>
          <t>K1.G1</t>
        </is>
      </c>
      <c r="M1382" t="inlineStr">
        <is>
          <t>G5</t>
        </is>
      </c>
      <c r="N1382" t="inlineStr">
        <is>
          <t>X2.L</t>
        </is>
      </c>
    </row>
    <row r="1383">
      <c r="A1383" t="n">
        <v>1382</v>
      </c>
      <c r="B1383" t="inlineStr">
        <is>
          <t>1382</t>
        </is>
      </c>
      <c r="C1383" t="inlineStr">
        <is>
          <t>BK</t>
        </is>
      </c>
      <c r="D1383" t="inlineStr">
        <is>
          <t>BK</t>
        </is>
      </c>
      <c r="E1383">
        <f>Q15+K1.H2-F15:2</f>
        <v/>
      </c>
      <c r="F1383" t="inlineStr">
        <is>
          <t>Q15</t>
        </is>
      </c>
      <c r="G1383" t="inlineStr">
        <is>
          <t>K1.H2</t>
        </is>
      </c>
      <c r="H1383" t="inlineStr">
        <is>
          <t>F15</t>
        </is>
      </c>
      <c r="I1383" t="inlineStr">
        <is>
          <t>2</t>
        </is>
      </c>
      <c r="J1383">
        <f>Q15+K1.B1-X20:11:3</f>
        <v/>
      </c>
      <c r="K1383" t="inlineStr">
        <is>
          <t>Q15</t>
        </is>
      </c>
      <c r="L1383" t="inlineStr">
        <is>
          <t>K1.B1</t>
        </is>
      </c>
      <c r="M1383" t="inlineStr">
        <is>
          <t>X20</t>
        </is>
      </c>
      <c r="N1383" t="inlineStr">
        <is>
          <t>11:3</t>
        </is>
      </c>
    </row>
    <row r="1384">
      <c r="A1384" t="n">
        <v>1383</v>
      </c>
      <c r="B1384" t="inlineStr">
        <is>
          <t>1383</t>
        </is>
      </c>
      <c r="C1384" t="inlineStr">
        <is>
          <t>BK</t>
        </is>
      </c>
      <c r="D1384" t="inlineStr">
        <is>
          <t>BK</t>
        </is>
      </c>
      <c r="E1384">
        <f>A02+K1.H2-W2.1:2L2</f>
        <v/>
      </c>
      <c r="F1384" t="inlineStr">
        <is>
          <t>A02</t>
        </is>
      </c>
      <c r="G1384" t="inlineStr">
        <is>
          <t>K1.H2</t>
        </is>
      </c>
      <c r="H1384" t="inlineStr">
        <is>
          <t>W2.1</t>
        </is>
      </c>
      <c r="I1384" t="inlineStr">
        <is>
          <t>2L2</t>
        </is>
      </c>
      <c r="J1384">
        <f>Q15+K1.H2-F15:1</f>
        <v/>
      </c>
      <c r="K1384" t="inlineStr">
        <is>
          <t>Q15</t>
        </is>
      </c>
      <c r="L1384" t="inlineStr">
        <is>
          <t>K1.H2</t>
        </is>
      </c>
      <c r="M1384" t="inlineStr">
        <is>
          <t>F15</t>
        </is>
      </c>
      <c r="N1384" t="inlineStr">
        <is>
          <t>1</t>
        </is>
      </c>
    </row>
    <row r="1385">
      <c r="A1385" t="n">
        <v>1384</v>
      </c>
      <c r="B1385" t="inlineStr">
        <is>
          <t>1384</t>
        </is>
      </c>
      <c r="C1385" t="inlineStr">
        <is>
          <t>2</t>
        </is>
      </c>
      <c r="D1385" t="inlineStr">
        <is>
          <t>2</t>
        </is>
      </c>
      <c r="E1385">
        <f>Q15+K1.B1-X20:12:5</f>
        <v/>
      </c>
      <c r="F1385" t="inlineStr">
        <is>
          <t>Q15</t>
        </is>
      </c>
      <c r="G1385" t="inlineStr">
        <is>
          <t>K1.B1</t>
        </is>
      </c>
      <c r="H1385" t="inlineStr">
        <is>
          <t>X20</t>
        </is>
      </c>
      <c r="I1385" t="inlineStr">
        <is>
          <t>12:5</t>
        </is>
      </c>
      <c r="J1385">
        <f>Q15+K1.G1-G5:X2.N</f>
        <v/>
      </c>
      <c r="K1385" t="inlineStr">
        <is>
          <t>Q15</t>
        </is>
      </c>
      <c r="L1385" t="inlineStr">
        <is>
          <t>K1.G1</t>
        </is>
      </c>
      <c r="M1385" t="inlineStr">
        <is>
          <t>G5</t>
        </is>
      </c>
      <c r="N1385" t="inlineStr">
        <is>
          <t>X2.N</t>
        </is>
      </c>
    </row>
    <row r="1386">
      <c r="A1386" t="n">
        <v>1385</v>
      </c>
      <c r="B1386" t="inlineStr">
        <is>
          <t>1385</t>
        </is>
      </c>
      <c r="C1386" t="inlineStr">
        <is>
          <t>BU</t>
        </is>
      </c>
      <c r="D1386" t="inlineStr">
        <is>
          <t>BU</t>
        </is>
      </c>
      <c r="E1386">
        <f>A02+K1.H2-X5:N:1</f>
        <v/>
      </c>
      <c r="F1386" t="inlineStr">
        <is>
          <t>A02</t>
        </is>
      </c>
      <c r="G1386" t="inlineStr">
        <is>
          <t>K1.H2</t>
        </is>
      </c>
      <c r="H1386" t="inlineStr">
        <is>
          <t>X5</t>
        </is>
      </c>
      <c r="I1386" t="inlineStr">
        <is>
          <t>N:1</t>
        </is>
      </c>
      <c r="J1386">
        <f>Q15+K1.B1-X20:12:2</f>
        <v/>
      </c>
      <c r="K1386" t="inlineStr">
        <is>
          <t>Q15</t>
        </is>
      </c>
      <c r="L1386" t="inlineStr">
        <is>
          <t>K1.B1</t>
        </is>
      </c>
      <c r="M1386" t="inlineStr">
        <is>
          <t>X20</t>
        </is>
      </c>
      <c r="N1386" t="inlineStr">
        <is>
          <t>12:2</t>
        </is>
      </c>
    </row>
    <row r="1387">
      <c r="A1387" t="n">
        <v>1386</v>
      </c>
      <c r="B1387" t="inlineStr">
        <is>
          <t>1386</t>
        </is>
      </c>
      <c r="C1387" t="inlineStr">
        <is>
          <t>GNYE</t>
        </is>
      </c>
      <c r="D1387" t="inlineStr">
        <is>
          <t>GNYE</t>
        </is>
      </c>
      <c r="E1387">
        <f>Q15+K1.B1-X20:PE:1</f>
        <v/>
      </c>
      <c r="F1387" t="inlineStr">
        <is>
          <t>Q15</t>
        </is>
      </c>
      <c r="G1387" t="inlineStr">
        <is>
          <t>K1.B1</t>
        </is>
      </c>
      <c r="H1387" t="inlineStr">
        <is>
          <t>X20</t>
        </is>
      </c>
      <c r="I1387" t="inlineStr">
        <is>
          <t>PE:1</t>
        </is>
      </c>
      <c r="J1387">
        <f>Q15+K1.G1-G5:X2.PE</f>
        <v/>
      </c>
      <c r="K1387" t="inlineStr">
        <is>
          <t>Q15</t>
        </is>
      </c>
      <c r="L1387" t="inlineStr">
        <is>
          <t>K1.G1</t>
        </is>
      </c>
      <c r="M1387" t="inlineStr">
        <is>
          <t>G5</t>
        </is>
      </c>
      <c r="N1387" t="inlineStr">
        <is>
          <t>X2.PE</t>
        </is>
      </c>
    </row>
    <row r="1388">
      <c r="A1388" t="n">
        <v>1387</v>
      </c>
      <c r="B1388" t="inlineStr">
        <is>
          <t>1387</t>
        </is>
      </c>
      <c r="C1388" t="inlineStr">
        <is>
          <t>GNYE</t>
        </is>
      </c>
      <c r="D1388" t="inlineStr">
        <is>
          <t>GNYE</t>
        </is>
      </c>
      <c r="E1388">
        <f>A02+K1.H2-X6:PE:2</f>
        <v/>
      </c>
      <c r="F1388" t="inlineStr">
        <is>
          <t>A02</t>
        </is>
      </c>
      <c r="G1388" t="inlineStr">
        <is>
          <t>K1.H2</t>
        </is>
      </c>
      <c r="H1388" t="inlineStr">
        <is>
          <t>X6</t>
        </is>
      </c>
      <c r="I1388" t="inlineStr">
        <is>
          <t>PE:2</t>
        </is>
      </c>
      <c r="J1388">
        <f>Q15+K1.G1-G5:PE</f>
        <v/>
      </c>
      <c r="K1388" t="inlineStr">
        <is>
          <t>Q15</t>
        </is>
      </c>
      <c r="L1388" t="inlineStr">
        <is>
          <t>K1.G1</t>
        </is>
      </c>
      <c r="M1388" t="inlineStr">
        <is>
          <t>G5</t>
        </is>
      </c>
      <c r="N1388" t="inlineStr">
        <is>
          <t>PE</t>
        </is>
      </c>
    </row>
    <row r="1389">
      <c r="A1389" t="n">
        <v>1388</v>
      </c>
      <c r="B1389" t="inlineStr">
        <is>
          <t>1388</t>
        </is>
      </c>
      <c r="C1389" t="inlineStr">
        <is>
          <t>BU</t>
        </is>
      </c>
      <c r="D1389" t="inlineStr">
        <is>
          <t>BU</t>
        </is>
      </c>
      <c r="E1389">
        <f>Q15+K1.B1-A2:8</f>
        <v/>
      </c>
      <c r="F1389" t="inlineStr">
        <is>
          <t>Q15</t>
        </is>
      </c>
      <c r="G1389" t="inlineStr">
        <is>
          <t>K1.B1</t>
        </is>
      </c>
      <c r="H1389" t="inlineStr">
        <is>
          <t>A2</t>
        </is>
      </c>
      <c r="I1389" t="inlineStr">
        <is>
          <t>8</t>
        </is>
      </c>
      <c r="J1389">
        <f>Q15+K1.H2-F15:14</f>
        <v/>
      </c>
      <c r="K1389" t="inlineStr">
        <is>
          <t>Q15</t>
        </is>
      </c>
      <c r="L1389" t="inlineStr">
        <is>
          <t>K1.H2</t>
        </is>
      </c>
      <c r="M1389" t="inlineStr">
        <is>
          <t>F15</t>
        </is>
      </c>
      <c r="N1389" t="inlineStr">
        <is>
          <t>14</t>
        </is>
      </c>
    </row>
    <row r="1390">
      <c r="A1390" t="n">
        <v>1389</v>
      </c>
      <c r="B1390" t="inlineStr">
        <is>
          <t>1389</t>
        </is>
      </c>
      <c r="C1390" t="inlineStr">
        <is>
          <t>BU</t>
        </is>
      </c>
      <c r="D1390" t="inlineStr">
        <is>
          <t>BU</t>
        </is>
      </c>
      <c r="E1390">
        <f>Q15+K1.B1-A2:8</f>
        <v/>
      </c>
      <c r="F1390" t="inlineStr">
        <is>
          <t>Q15</t>
        </is>
      </c>
      <c r="G1390" t="inlineStr">
        <is>
          <t>K1.B1</t>
        </is>
      </c>
      <c r="H1390" t="inlineStr">
        <is>
          <t>A2</t>
        </is>
      </c>
      <c r="I1390" t="inlineStr">
        <is>
          <t>8</t>
        </is>
      </c>
      <c r="J1390">
        <f>Q15+K1.B1-A2:9</f>
        <v/>
      </c>
      <c r="K1390" t="inlineStr">
        <is>
          <t>Q15</t>
        </is>
      </c>
      <c r="L1390" t="inlineStr">
        <is>
          <t>K1.B1</t>
        </is>
      </c>
      <c r="M1390" t="inlineStr">
        <is>
          <t>A2</t>
        </is>
      </c>
      <c r="N1390" t="inlineStr">
        <is>
          <t>9</t>
        </is>
      </c>
    </row>
    <row r="1391">
      <c r="A1391" t="n">
        <v>1390</v>
      </c>
      <c r="B1391" t="inlineStr">
        <is>
          <t>1390</t>
        </is>
      </c>
      <c r="C1391" t="inlineStr">
        <is>
          <t>BU</t>
        </is>
      </c>
      <c r="D1391" t="inlineStr">
        <is>
          <t>BU</t>
        </is>
      </c>
      <c r="E1391">
        <f>Q15+K1.B1-W5(-P2):P2:1</f>
        <v/>
      </c>
      <c r="F1391" t="inlineStr">
        <is>
          <t>Q15</t>
        </is>
      </c>
      <c r="G1391" t="inlineStr">
        <is>
          <t>K1.B1</t>
        </is>
      </c>
      <c r="H1391" t="inlineStr">
        <is>
          <t>W5(-P2)</t>
        </is>
      </c>
      <c r="I1391" t="inlineStr">
        <is>
          <t>P2:1</t>
        </is>
      </c>
      <c r="J1391">
        <f>Q15+K1.B1-K25:A2</f>
        <v/>
      </c>
      <c r="K1391" t="inlineStr">
        <is>
          <t>Q15</t>
        </is>
      </c>
      <c r="L1391" t="inlineStr">
        <is>
          <t>K1.B1</t>
        </is>
      </c>
      <c r="M1391" t="inlineStr">
        <is>
          <t>K25</t>
        </is>
      </c>
      <c r="N1391" t="inlineStr">
        <is>
          <t>A2</t>
        </is>
      </c>
    </row>
    <row r="1392">
      <c r="A1392" t="n">
        <v>1391</v>
      </c>
      <c r="B1392" t="inlineStr">
        <is>
          <t>1391</t>
        </is>
      </c>
      <c r="C1392" t="inlineStr">
        <is>
          <t>BU</t>
        </is>
      </c>
      <c r="D1392" t="inlineStr">
        <is>
          <t>BU</t>
        </is>
      </c>
      <c r="E1392">
        <f>Q15+K1.B1-K25:A1</f>
        <v/>
      </c>
      <c r="F1392" t="inlineStr">
        <is>
          <t>Q15</t>
        </is>
      </c>
      <c r="G1392" t="inlineStr">
        <is>
          <t>K1.B1</t>
        </is>
      </c>
      <c r="H1392" t="inlineStr">
        <is>
          <t>K25</t>
        </is>
      </c>
      <c r="I1392" t="inlineStr">
        <is>
          <t>A1</t>
        </is>
      </c>
      <c r="J1392">
        <f>Q15+K1.B1-A1:7</f>
        <v/>
      </c>
      <c r="K1392" t="inlineStr">
        <is>
          <t>Q15</t>
        </is>
      </c>
      <c r="L1392" t="inlineStr">
        <is>
          <t>K1.B1</t>
        </is>
      </c>
      <c r="M1392" t="inlineStr">
        <is>
          <t>A1</t>
        </is>
      </c>
      <c r="N1392" t="inlineStr">
        <is>
          <t>7</t>
        </is>
      </c>
    </row>
    <row r="1393">
      <c r="A1393" t="n">
        <v>1392</v>
      </c>
      <c r="B1393" t="inlineStr">
        <is>
          <t>1392</t>
        </is>
      </c>
      <c r="C1393" t="inlineStr">
        <is>
          <t>BU</t>
        </is>
      </c>
      <c r="D1393" t="inlineStr">
        <is>
          <t>BU</t>
        </is>
      </c>
      <c r="E1393">
        <f>Q15+K1.B1-W5(-P1):P1:2</f>
        <v/>
      </c>
      <c r="F1393" t="inlineStr">
        <is>
          <t>Q15</t>
        </is>
      </c>
      <c r="G1393" t="inlineStr">
        <is>
          <t>K1.B1</t>
        </is>
      </c>
      <c r="H1393" t="inlineStr">
        <is>
          <t>W5(-P1)</t>
        </is>
      </c>
      <c r="I1393" t="inlineStr">
        <is>
          <t>P1:2</t>
        </is>
      </c>
      <c r="J1393">
        <f>Q15+K1.B1-K25:12</f>
        <v/>
      </c>
      <c r="K1393" t="inlineStr">
        <is>
          <t>Q15</t>
        </is>
      </c>
      <c r="L1393" t="inlineStr">
        <is>
          <t>K1.B1</t>
        </is>
      </c>
      <c r="M1393" t="inlineStr">
        <is>
          <t>K25</t>
        </is>
      </c>
      <c r="N1393" t="inlineStr">
        <is>
          <t>12</t>
        </is>
      </c>
    </row>
    <row r="1394">
      <c r="A1394" t="n">
        <v>1393</v>
      </c>
      <c r="B1394" t="inlineStr">
        <is>
          <t>1393</t>
        </is>
      </c>
      <c r="C1394" t="inlineStr">
        <is>
          <t>BK</t>
        </is>
      </c>
      <c r="D1394" t="inlineStr">
        <is>
          <t>BK</t>
        </is>
      </c>
      <c r="E1394">
        <f>Q15+K1.B1-A25:X1:8</f>
        <v/>
      </c>
      <c r="F1394" t="inlineStr">
        <is>
          <t>Q15</t>
        </is>
      </c>
      <c r="G1394" t="inlineStr">
        <is>
          <t>K1.B1</t>
        </is>
      </c>
      <c r="H1394" t="inlineStr">
        <is>
          <t>A25</t>
        </is>
      </c>
      <c r="I1394" t="inlineStr">
        <is>
          <t>X1:8</t>
        </is>
      </c>
      <c r="J1394">
        <f>Q15+K1.G1-G5:8</f>
        <v/>
      </c>
      <c r="K1394" t="inlineStr">
        <is>
          <t>Q15</t>
        </is>
      </c>
      <c r="L1394" t="inlineStr">
        <is>
          <t>K1.G1</t>
        </is>
      </c>
      <c r="M1394" t="inlineStr">
        <is>
          <t>G5</t>
        </is>
      </c>
      <c r="N1394" t="inlineStr">
        <is>
          <t>8</t>
        </is>
      </c>
    </row>
    <row r="1395">
      <c r="A1395" t="n">
        <v>1394</v>
      </c>
      <c r="B1395" t="inlineStr">
        <is>
          <t>1394</t>
        </is>
      </c>
      <c r="C1395" t="inlineStr">
        <is>
          <t>BU</t>
        </is>
      </c>
      <c r="D1395" t="inlineStr">
        <is>
          <t>BU</t>
        </is>
      </c>
      <c r="E1395">
        <f>Q15+K1.B1-A25:X2:8</f>
        <v/>
      </c>
      <c r="F1395" t="inlineStr">
        <is>
          <t>Q15</t>
        </is>
      </c>
      <c r="G1395" t="inlineStr">
        <is>
          <t>K1.B1</t>
        </is>
      </c>
      <c r="H1395" t="inlineStr">
        <is>
          <t>A25</t>
        </is>
      </c>
      <c r="I1395" t="inlineStr">
        <is>
          <t>X2:8</t>
        </is>
      </c>
      <c r="J1395">
        <f>Q15+K1.B1-K25:11</f>
        <v/>
      </c>
      <c r="K1395" t="inlineStr">
        <is>
          <t>Q15</t>
        </is>
      </c>
      <c r="L1395" t="inlineStr">
        <is>
          <t>K1.B1</t>
        </is>
      </c>
      <c r="M1395" t="inlineStr">
        <is>
          <t>K25</t>
        </is>
      </c>
      <c r="N1395" t="inlineStr">
        <is>
          <t>11</t>
        </is>
      </c>
    </row>
    <row r="1396">
      <c r="A1396" t="n">
        <v>1395</v>
      </c>
      <c r="B1396" t="inlineStr">
        <is>
          <t>1395</t>
        </is>
      </c>
      <c r="C1396" t="inlineStr">
        <is>
          <t>BU</t>
        </is>
      </c>
      <c r="D1396" t="inlineStr">
        <is>
          <t>BU</t>
        </is>
      </c>
      <c r="E1396">
        <f>Q15+K1.B1-W5(-P2):P2:1</f>
        <v/>
      </c>
      <c r="F1396" t="inlineStr">
        <is>
          <t>Q15</t>
        </is>
      </c>
      <c r="G1396" t="inlineStr">
        <is>
          <t>K1.B1</t>
        </is>
      </c>
      <c r="H1396" t="inlineStr">
        <is>
          <t>W5(-P2)</t>
        </is>
      </c>
      <c r="I1396" t="inlineStr">
        <is>
          <t>P2:1</t>
        </is>
      </c>
      <c r="J1396">
        <f>Q15+K1.B1-K5:A2</f>
        <v/>
      </c>
      <c r="K1396" t="inlineStr">
        <is>
          <t>Q15</t>
        </is>
      </c>
      <c r="L1396" t="inlineStr">
        <is>
          <t>K1.B1</t>
        </is>
      </c>
      <c r="M1396" t="inlineStr">
        <is>
          <t>K5</t>
        </is>
      </c>
      <c r="N1396" t="inlineStr">
        <is>
          <t>A2</t>
        </is>
      </c>
    </row>
    <row r="1397">
      <c r="A1397" t="n">
        <v>1396</v>
      </c>
      <c r="B1397" t="inlineStr">
        <is>
          <t>1396</t>
        </is>
      </c>
      <c r="C1397" t="inlineStr">
        <is>
          <t>BU</t>
        </is>
      </c>
      <c r="D1397" t="inlineStr">
        <is>
          <t>BU</t>
        </is>
      </c>
      <c r="E1397">
        <f>Q15+K1.B1-K5:A1</f>
        <v/>
      </c>
      <c r="F1397" t="inlineStr">
        <is>
          <t>Q15</t>
        </is>
      </c>
      <c r="G1397" t="inlineStr">
        <is>
          <t>K1.B1</t>
        </is>
      </c>
      <c r="H1397" t="inlineStr">
        <is>
          <t>K5</t>
        </is>
      </c>
      <c r="I1397" t="inlineStr">
        <is>
          <t>A1</t>
        </is>
      </c>
      <c r="J1397">
        <f>Q15+K1.B1-A1:8</f>
        <v/>
      </c>
      <c r="K1397" t="inlineStr">
        <is>
          <t>Q15</t>
        </is>
      </c>
      <c r="L1397" t="inlineStr">
        <is>
          <t>K1.B1</t>
        </is>
      </c>
      <c r="M1397" t="inlineStr">
        <is>
          <t>A1</t>
        </is>
      </c>
      <c r="N1397" t="inlineStr">
        <is>
          <t>8</t>
        </is>
      </c>
    </row>
    <row r="1398">
      <c r="A1398" t="n">
        <v>1397</v>
      </c>
      <c r="B1398" t="inlineStr">
        <is>
          <t>1397</t>
        </is>
      </c>
      <c r="C1398" t="inlineStr">
        <is>
          <t>VT</t>
        </is>
      </c>
      <c r="D1398" t="inlineStr">
        <is>
          <t>VT</t>
        </is>
      </c>
      <c r="E1398">
        <f>Q15+K1.B1-A25:X1:14</f>
        <v/>
      </c>
      <c r="F1398" t="inlineStr">
        <is>
          <t>Q15</t>
        </is>
      </c>
      <c r="G1398" t="inlineStr">
        <is>
          <t>K1.B1</t>
        </is>
      </c>
      <c r="H1398" t="inlineStr">
        <is>
          <t>A25</t>
        </is>
      </c>
      <c r="I1398" t="inlineStr">
        <is>
          <t>X1:14</t>
        </is>
      </c>
      <c r="J1398">
        <f>Q15+K1.G1-G5:14</f>
        <v/>
      </c>
      <c r="K1398" t="inlineStr">
        <is>
          <t>Q15</t>
        </is>
      </c>
      <c r="L1398" t="inlineStr">
        <is>
          <t>K1.G1</t>
        </is>
      </c>
      <c r="M1398" t="inlineStr">
        <is>
          <t>G5</t>
        </is>
      </c>
      <c r="N1398" t="inlineStr">
        <is>
          <t>14</t>
        </is>
      </c>
    </row>
    <row r="1399">
      <c r="A1399" t="n">
        <v>1398</v>
      </c>
      <c r="B1399" t="inlineStr">
        <is>
          <t>1398</t>
        </is>
      </c>
      <c r="C1399" t="inlineStr">
        <is>
          <t>BU</t>
        </is>
      </c>
      <c r="D1399" t="inlineStr">
        <is>
          <t>BU</t>
        </is>
      </c>
      <c r="E1399">
        <f>Q15+K1.B1-K5:11</f>
        <v/>
      </c>
      <c r="F1399" t="inlineStr">
        <is>
          <t>Q15</t>
        </is>
      </c>
      <c r="G1399" t="inlineStr">
        <is>
          <t>K1.B1</t>
        </is>
      </c>
      <c r="H1399" t="inlineStr">
        <is>
          <t>K5</t>
        </is>
      </c>
      <c r="I1399" t="inlineStr">
        <is>
          <t>11</t>
        </is>
      </c>
      <c r="J1399">
        <f>Q15+K1.B1-A25:X2:14</f>
        <v/>
      </c>
      <c r="K1399" t="inlineStr">
        <is>
          <t>Q15</t>
        </is>
      </c>
      <c r="L1399" t="inlineStr">
        <is>
          <t>K1.B1</t>
        </is>
      </c>
      <c r="M1399" t="inlineStr">
        <is>
          <t>A25</t>
        </is>
      </c>
      <c r="N1399" t="inlineStr">
        <is>
          <t>X2:14</t>
        </is>
      </c>
    </row>
    <row r="1400">
      <c r="A1400" t="n">
        <v>1399</v>
      </c>
      <c r="B1400" t="inlineStr">
        <is>
          <t>1399</t>
        </is>
      </c>
      <c r="C1400" t="inlineStr">
        <is>
          <t>nan</t>
        </is>
      </c>
      <c r="D1400" t="inlineStr">
        <is>
          <t>nan</t>
        </is>
      </c>
      <c r="E1400">
        <f>Q15+K1.B1-K5:14</f>
        <v/>
      </c>
      <c r="F1400" t="inlineStr">
        <is>
          <t>Q15</t>
        </is>
      </c>
      <c r="G1400" t="inlineStr">
        <is>
          <t>K1.B1</t>
        </is>
      </c>
      <c r="H1400" t="inlineStr">
        <is>
          <t>K5</t>
        </is>
      </c>
      <c r="I1400" t="inlineStr">
        <is>
          <t>14</t>
        </is>
      </c>
      <c r="J1400">
        <f>Q15+K1.B1-A25:X2:13</f>
        <v/>
      </c>
      <c r="K1400" t="inlineStr">
        <is>
          <t>Q15</t>
        </is>
      </c>
      <c r="L1400" t="inlineStr">
        <is>
          <t>K1.B1</t>
        </is>
      </c>
      <c r="M1400" t="inlineStr">
        <is>
          <t>A25</t>
        </is>
      </c>
      <c r="N1400" t="inlineStr">
        <is>
          <t>X2:13</t>
        </is>
      </c>
    </row>
    <row r="1401">
      <c r="A1401" t="n">
        <v>1400</v>
      </c>
      <c r="B1401" t="inlineStr">
        <is>
          <t>1400</t>
        </is>
      </c>
      <c r="C1401" t="inlineStr">
        <is>
          <t>GYPK</t>
        </is>
      </c>
      <c r="D1401" t="inlineStr">
        <is>
          <t>GYPK</t>
        </is>
      </c>
      <c r="E1401">
        <f>Q15+K1.B1-A25:X1:13</f>
        <v/>
      </c>
      <c r="F1401" t="inlineStr">
        <is>
          <t>Q15</t>
        </is>
      </c>
      <c r="G1401" t="inlineStr">
        <is>
          <t>K1.B1</t>
        </is>
      </c>
      <c r="H1401" t="inlineStr">
        <is>
          <t>A25</t>
        </is>
      </c>
      <c r="I1401" t="inlineStr">
        <is>
          <t>X1:13</t>
        </is>
      </c>
      <c r="J1401">
        <f>Q15+K1.G1-G5:13</f>
        <v/>
      </c>
      <c r="K1401" t="inlineStr">
        <is>
          <t>Q15</t>
        </is>
      </c>
      <c r="L1401" t="inlineStr">
        <is>
          <t>K1.G1</t>
        </is>
      </c>
      <c r="M1401" t="inlineStr">
        <is>
          <t>G5</t>
        </is>
      </c>
      <c r="N1401" t="inlineStr">
        <is>
          <t>13</t>
        </is>
      </c>
    </row>
    <row r="1402">
      <c r="A1402" t="n">
        <v>1401</v>
      </c>
      <c r="B1402" t="inlineStr">
        <is>
          <t>1401</t>
        </is>
      </c>
      <c r="C1402" t="inlineStr">
        <is>
          <t>WH</t>
        </is>
      </c>
      <c r="D1402" t="inlineStr">
        <is>
          <t>WH</t>
        </is>
      </c>
      <c r="E1402">
        <f>Q15+K1-W451</f>
        <v/>
      </c>
      <c r="F1402" t="inlineStr">
        <is>
          <t>Q15</t>
        </is>
      </c>
      <c r="G1402" t="inlineStr">
        <is>
          <t>K1</t>
        </is>
      </c>
      <c r="H1402" t="inlineStr">
        <is>
          <t>W451</t>
        </is>
      </c>
      <c r="I1402" t="inlineStr"/>
      <c r="J1402">
        <f>A02+K1.B1-W11:SE</f>
        <v/>
      </c>
      <c r="K1402" t="inlineStr">
        <is>
          <t>A02</t>
        </is>
      </c>
      <c r="L1402" t="inlineStr">
        <is>
          <t>K1.B1</t>
        </is>
      </c>
      <c r="M1402" t="inlineStr">
        <is>
          <t>W11</t>
        </is>
      </c>
      <c r="N1402" t="inlineStr">
        <is>
          <t>SE</t>
        </is>
      </c>
    </row>
    <row r="1403">
      <c r="A1403" t="n">
        <v>1402</v>
      </c>
      <c r="B1403" t="inlineStr">
        <is>
          <t>1402</t>
        </is>
      </c>
      <c r="C1403" t="inlineStr">
        <is>
          <t>WH</t>
        </is>
      </c>
      <c r="D1403" t="inlineStr">
        <is>
          <t>WH</t>
        </is>
      </c>
      <c r="E1403">
        <f>Q15+K1.B1-A25:X1:6</f>
        <v/>
      </c>
      <c r="F1403" t="inlineStr">
        <is>
          <t>Q15</t>
        </is>
      </c>
      <c r="G1403" t="inlineStr">
        <is>
          <t>K1.B1</t>
        </is>
      </c>
      <c r="H1403" t="inlineStr">
        <is>
          <t>A25</t>
        </is>
      </c>
      <c r="I1403" t="inlineStr">
        <is>
          <t>X1:6</t>
        </is>
      </c>
      <c r="J1403">
        <f>Q15+K1.G1-G5:6</f>
        <v/>
      </c>
      <c r="K1403" t="inlineStr">
        <is>
          <t>Q15</t>
        </is>
      </c>
      <c r="L1403" t="inlineStr">
        <is>
          <t>K1.G1</t>
        </is>
      </c>
      <c r="M1403" t="inlineStr">
        <is>
          <t>G5</t>
        </is>
      </c>
      <c r="N1403" t="inlineStr">
        <is>
          <t>6</t>
        </is>
      </c>
    </row>
    <row r="1404">
      <c r="A1404" t="n">
        <v>1403</v>
      </c>
      <c r="B1404" t="inlineStr">
        <is>
          <t>1403</t>
        </is>
      </c>
      <c r="C1404" t="inlineStr">
        <is>
          <t>BN</t>
        </is>
      </c>
      <c r="D1404" t="inlineStr">
        <is>
          <t>BN</t>
        </is>
      </c>
      <c r="E1404">
        <f>Q15+K1.B1-A25:X1:7</f>
        <v/>
      </c>
      <c r="F1404" t="inlineStr">
        <is>
          <t>Q15</t>
        </is>
      </c>
      <c r="G1404" t="inlineStr">
        <is>
          <t>K1.B1</t>
        </is>
      </c>
      <c r="H1404" t="inlineStr">
        <is>
          <t>A25</t>
        </is>
      </c>
      <c r="I1404" t="inlineStr">
        <is>
          <t>X1:7</t>
        </is>
      </c>
      <c r="J1404">
        <f>Q15+K1.G1-G5:7</f>
        <v/>
      </c>
      <c r="K1404" t="inlineStr">
        <is>
          <t>Q15</t>
        </is>
      </c>
      <c r="L1404" t="inlineStr">
        <is>
          <t>K1.G1</t>
        </is>
      </c>
      <c r="M1404" t="inlineStr">
        <is>
          <t>G5</t>
        </is>
      </c>
      <c r="N1404" t="inlineStr">
        <is>
          <t>7</t>
        </is>
      </c>
    </row>
    <row r="1405">
      <c r="A1405" t="n">
        <v>1404</v>
      </c>
      <c r="B1405" t="inlineStr">
        <is>
          <t>1404</t>
        </is>
      </c>
      <c r="C1405" t="inlineStr">
        <is>
          <t>GN</t>
        </is>
      </c>
      <c r="D1405" t="inlineStr">
        <is>
          <t>GN</t>
        </is>
      </c>
      <c r="E1405">
        <f>Q15+K1.B1-A25:X1:18</f>
        <v/>
      </c>
      <c r="F1405" t="inlineStr">
        <is>
          <t>Q15</t>
        </is>
      </c>
      <c r="G1405" t="inlineStr">
        <is>
          <t>K1.B1</t>
        </is>
      </c>
      <c r="H1405" t="inlineStr">
        <is>
          <t>A25</t>
        </is>
      </c>
      <c r="I1405" t="inlineStr">
        <is>
          <t>X1:18</t>
        </is>
      </c>
      <c r="J1405">
        <f>Q15+K1.G1-G5:18</f>
        <v/>
      </c>
      <c r="K1405" t="inlineStr">
        <is>
          <t>Q15</t>
        </is>
      </c>
      <c r="L1405" t="inlineStr">
        <is>
          <t>K1.G1</t>
        </is>
      </c>
      <c r="M1405" t="inlineStr">
        <is>
          <t>G5</t>
        </is>
      </c>
      <c r="N1405" t="inlineStr">
        <is>
          <t>18</t>
        </is>
      </c>
    </row>
    <row r="1406">
      <c r="A1406" t="n">
        <v>1405</v>
      </c>
      <c r="B1406" t="inlineStr">
        <is>
          <t>1405</t>
        </is>
      </c>
      <c r="C1406" t="inlineStr">
        <is>
          <t>YE</t>
        </is>
      </c>
      <c r="D1406" t="inlineStr">
        <is>
          <t>YE</t>
        </is>
      </c>
      <c r="E1406">
        <f>Q15+K1.B1-A25:X1:19</f>
        <v/>
      </c>
      <c r="F1406" t="inlineStr">
        <is>
          <t>Q15</t>
        </is>
      </c>
      <c r="G1406" t="inlineStr">
        <is>
          <t>K1.B1</t>
        </is>
      </c>
      <c r="H1406" t="inlineStr">
        <is>
          <t>A25</t>
        </is>
      </c>
      <c r="I1406" t="inlineStr">
        <is>
          <t>X1:19</t>
        </is>
      </c>
      <c r="J1406">
        <f>Q15+K1.G1-G5:19</f>
        <v/>
      </c>
      <c r="K1406" t="inlineStr">
        <is>
          <t>Q15</t>
        </is>
      </c>
      <c r="L1406" t="inlineStr">
        <is>
          <t>K1.G1</t>
        </is>
      </c>
      <c r="M1406" t="inlineStr">
        <is>
          <t>G5</t>
        </is>
      </c>
      <c r="N1406" t="inlineStr">
        <is>
          <t>19</t>
        </is>
      </c>
    </row>
    <row r="1407">
      <c r="A1407" t="n">
        <v>1406</v>
      </c>
      <c r="B1407" t="inlineStr">
        <is>
          <t>1406</t>
        </is>
      </c>
      <c r="C1407" t="inlineStr">
        <is>
          <t>GY</t>
        </is>
      </c>
      <c r="D1407" t="inlineStr">
        <is>
          <t>GY</t>
        </is>
      </c>
      <c r="E1407">
        <f>Q15+K1.B1-A25:X1:5</f>
        <v/>
      </c>
      <c r="F1407" t="inlineStr">
        <is>
          <t>Q15</t>
        </is>
      </c>
      <c r="G1407" t="inlineStr">
        <is>
          <t>K1.B1</t>
        </is>
      </c>
      <c r="H1407" t="inlineStr">
        <is>
          <t>A25</t>
        </is>
      </c>
      <c r="I1407" t="inlineStr">
        <is>
          <t>X1:5</t>
        </is>
      </c>
      <c r="J1407">
        <f>Q15+K1.G1-G5:5</f>
        <v/>
      </c>
      <c r="K1407" t="inlineStr">
        <is>
          <t>Q15</t>
        </is>
      </c>
      <c r="L1407" t="inlineStr">
        <is>
          <t>K1.G1</t>
        </is>
      </c>
      <c r="M1407" t="inlineStr">
        <is>
          <t>G5</t>
        </is>
      </c>
      <c r="N1407" t="inlineStr">
        <is>
          <t>5</t>
        </is>
      </c>
    </row>
    <row r="1408">
      <c r="A1408" t="n">
        <v>1407</v>
      </c>
      <c r="B1408" t="inlineStr">
        <is>
          <t>1407</t>
        </is>
      </c>
      <c r="C1408" t="inlineStr">
        <is>
          <t>PK</t>
        </is>
      </c>
      <c r="D1408" t="inlineStr">
        <is>
          <t>PK</t>
        </is>
      </c>
      <c r="E1408">
        <f>Q15+K1.B1-A25:X1:4</f>
        <v/>
      </c>
      <c r="F1408" t="inlineStr">
        <is>
          <t>Q15</t>
        </is>
      </c>
      <c r="G1408" t="inlineStr">
        <is>
          <t>K1.B1</t>
        </is>
      </c>
      <c r="H1408" t="inlineStr">
        <is>
          <t>A25</t>
        </is>
      </c>
      <c r="I1408" t="inlineStr">
        <is>
          <t>X1:4</t>
        </is>
      </c>
      <c r="J1408">
        <f>Q15+K1.G1-G5:4</f>
        <v/>
      </c>
      <c r="K1408" t="inlineStr">
        <is>
          <t>Q15</t>
        </is>
      </c>
      <c r="L1408" t="inlineStr">
        <is>
          <t>K1.G1</t>
        </is>
      </c>
      <c r="M1408" t="inlineStr">
        <is>
          <t>G5</t>
        </is>
      </c>
      <c r="N1408" t="inlineStr">
        <is>
          <t>4</t>
        </is>
      </c>
    </row>
    <row r="1409">
      <c r="A1409" t="n">
        <v>1408</v>
      </c>
      <c r="B1409" t="inlineStr">
        <is>
          <t>1408</t>
        </is>
      </c>
      <c r="C1409" t="inlineStr">
        <is>
          <t>BU</t>
        </is>
      </c>
      <c r="D1409" t="inlineStr">
        <is>
          <t>BU</t>
        </is>
      </c>
      <c r="E1409">
        <f>Q15+K1.B1-A25:X2:4</f>
        <v/>
      </c>
      <c r="F1409" t="inlineStr">
        <is>
          <t>Q15</t>
        </is>
      </c>
      <c r="G1409" t="inlineStr">
        <is>
          <t>K1.B1</t>
        </is>
      </c>
      <c r="H1409" t="inlineStr">
        <is>
          <t>A25</t>
        </is>
      </c>
      <c r="I1409" t="inlineStr">
        <is>
          <t>X2:4</t>
        </is>
      </c>
      <c r="J1409">
        <f>Q15+K1.B1-A7:6</f>
        <v/>
      </c>
      <c r="K1409" t="inlineStr">
        <is>
          <t>Q15</t>
        </is>
      </c>
      <c r="L1409" t="inlineStr">
        <is>
          <t>K1.B1</t>
        </is>
      </c>
      <c r="M1409" t="inlineStr">
        <is>
          <t>A7</t>
        </is>
      </c>
      <c r="N1409" t="inlineStr">
        <is>
          <t>6</t>
        </is>
      </c>
    </row>
    <row r="1410">
      <c r="A1410" t="n">
        <v>1409</v>
      </c>
      <c r="B1410" t="inlineStr">
        <is>
          <t>1409</t>
        </is>
      </c>
      <c r="C1410" t="inlineStr">
        <is>
          <t>BU</t>
        </is>
      </c>
      <c r="D1410" t="inlineStr">
        <is>
          <t>BU</t>
        </is>
      </c>
      <c r="E1410">
        <f>Q15+K1.B1-A25:X1:17</f>
        <v/>
      </c>
      <c r="F1410" t="inlineStr">
        <is>
          <t>Q15</t>
        </is>
      </c>
      <c r="G1410" t="inlineStr">
        <is>
          <t>K1.B1</t>
        </is>
      </c>
      <c r="H1410" t="inlineStr">
        <is>
          <t>A25</t>
        </is>
      </c>
      <c r="I1410" t="inlineStr">
        <is>
          <t>X1:17</t>
        </is>
      </c>
      <c r="J1410">
        <f>Q15+K1.G1-G5:17</f>
        <v/>
      </c>
      <c r="K1410" t="inlineStr">
        <is>
          <t>Q15</t>
        </is>
      </c>
      <c r="L1410" t="inlineStr">
        <is>
          <t>K1.G1</t>
        </is>
      </c>
      <c r="M1410" t="inlineStr">
        <is>
          <t>G5</t>
        </is>
      </c>
      <c r="N1410" t="inlineStr">
        <is>
          <t>17</t>
        </is>
      </c>
    </row>
    <row r="1411">
      <c r="A1411" t="n">
        <v>1410</v>
      </c>
      <c r="B1411" t="inlineStr">
        <is>
          <t>1410</t>
        </is>
      </c>
      <c r="C1411" t="inlineStr">
        <is>
          <t>RD</t>
        </is>
      </c>
      <c r="D1411" t="inlineStr">
        <is>
          <t>RD</t>
        </is>
      </c>
      <c r="E1411">
        <f>Q15+K1.B1-A25:X1:16</f>
        <v/>
      </c>
      <c r="F1411" t="inlineStr">
        <is>
          <t>Q15</t>
        </is>
      </c>
      <c r="G1411" t="inlineStr">
        <is>
          <t>K1.B1</t>
        </is>
      </c>
      <c r="H1411" t="inlineStr">
        <is>
          <t>A25</t>
        </is>
      </c>
      <c r="I1411" t="inlineStr">
        <is>
          <t>X1:16</t>
        </is>
      </c>
      <c r="J1411">
        <f>Q15+K1.G1-G5:16</f>
        <v/>
      </c>
      <c r="K1411" t="inlineStr">
        <is>
          <t>Q15</t>
        </is>
      </c>
      <c r="L1411" t="inlineStr">
        <is>
          <t>K1.G1</t>
        </is>
      </c>
      <c r="M1411" t="inlineStr">
        <is>
          <t>G5</t>
        </is>
      </c>
      <c r="N1411" t="inlineStr">
        <is>
          <t>16</t>
        </is>
      </c>
    </row>
    <row r="1412">
      <c r="A1412" t="n">
        <v>1411</v>
      </c>
      <c r="B1412" t="inlineStr">
        <is>
          <t>1411</t>
        </is>
      </c>
      <c r="C1412" t="inlineStr">
        <is>
          <t>BU</t>
        </is>
      </c>
      <c r="D1412" t="inlineStr">
        <is>
          <t>BU</t>
        </is>
      </c>
      <c r="E1412">
        <f>Q15+K1.B1-A25:X2:16</f>
        <v/>
      </c>
      <c r="F1412" t="inlineStr">
        <is>
          <t>Q15</t>
        </is>
      </c>
      <c r="G1412" t="inlineStr">
        <is>
          <t>K1.B1</t>
        </is>
      </c>
      <c r="H1412" t="inlineStr">
        <is>
          <t>A25</t>
        </is>
      </c>
      <c r="I1412" t="inlineStr">
        <is>
          <t>X2:16</t>
        </is>
      </c>
      <c r="J1412">
        <f>Q15+K1.B1-A8:6</f>
        <v/>
      </c>
      <c r="K1412" t="inlineStr">
        <is>
          <t>Q15</t>
        </is>
      </c>
      <c r="L1412" t="inlineStr">
        <is>
          <t>K1.B1</t>
        </is>
      </c>
      <c r="M1412" t="inlineStr">
        <is>
          <t>A8</t>
        </is>
      </c>
      <c r="N1412" t="inlineStr">
        <is>
          <t>6</t>
        </is>
      </c>
    </row>
    <row r="1413">
      <c r="A1413" t="n">
        <v>1412</v>
      </c>
      <c r="B1413" t="inlineStr">
        <is>
          <t>1412</t>
        </is>
      </c>
      <c r="C1413" t="inlineStr">
        <is>
          <t>nan</t>
        </is>
      </c>
      <c r="D1413" t="inlineStr">
        <is>
          <t>nan</t>
        </is>
      </c>
      <c r="E1413">
        <f>Q15+K1-W450</f>
        <v/>
      </c>
      <c r="F1413" t="inlineStr">
        <is>
          <t>Q15</t>
        </is>
      </c>
      <c r="G1413" t="inlineStr">
        <is>
          <t>K1</t>
        </is>
      </c>
      <c r="H1413" t="inlineStr">
        <is>
          <t>W450</t>
        </is>
      </c>
      <c r="I1413" t="inlineStr"/>
      <c r="J1413">
        <f>A02+K1.B1-W9:SE</f>
        <v/>
      </c>
      <c r="K1413" t="inlineStr">
        <is>
          <t>A02</t>
        </is>
      </c>
      <c r="L1413" t="inlineStr">
        <is>
          <t>K1.B1</t>
        </is>
      </c>
      <c r="M1413" t="inlineStr">
        <is>
          <t>W9</t>
        </is>
      </c>
      <c r="N1413" t="inlineStr">
        <is>
          <t>SE</t>
        </is>
      </c>
    </row>
    <row r="1414">
      <c r="A1414" t="n">
        <v>1413</v>
      </c>
      <c r="B1414" t="inlineStr">
        <is>
          <t>1413</t>
        </is>
      </c>
      <c r="C1414" t="inlineStr">
        <is>
          <t>Schirm</t>
        </is>
      </c>
      <c r="D1414" t="inlineStr">
        <is>
          <t>Schirm</t>
        </is>
      </c>
      <c r="E1414">
        <f>Q15+K1-W450:Schirm</f>
        <v/>
      </c>
      <c r="F1414" t="inlineStr">
        <is>
          <t>Q15</t>
        </is>
      </c>
      <c r="G1414" t="inlineStr">
        <is>
          <t>K1</t>
        </is>
      </c>
      <c r="H1414" t="inlineStr">
        <is>
          <t>W450</t>
        </is>
      </c>
      <c r="I1414" t="inlineStr">
        <is>
          <t>Schirm</t>
        </is>
      </c>
      <c r="J1414">
        <f>Q15+K1.G1-G5:CASE</f>
        <v/>
      </c>
      <c r="K1414" t="inlineStr">
        <is>
          <t>Q15</t>
        </is>
      </c>
      <c r="L1414" t="inlineStr">
        <is>
          <t>K1.G1</t>
        </is>
      </c>
      <c r="M1414" t="inlineStr">
        <is>
          <t>G5</t>
        </is>
      </c>
      <c r="N1414" t="inlineStr">
        <is>
          <t>CASE</t>
        </is>
      </c>
    </row>
    <row r="1415">
      <c r="A1415" t="n">
        <v>1414</v>
      </c>
      <c r="B1415" t="inlineStr">
        <is>
          <t>1414</t>
        </is>
      </c>
      <c r="C1415" t="inlineStr">
        <is>
          <t>nan</t>
        </is>
      </c>
      <c r="D1415" t="inlineStr">
        <is>
          <t>nan</t>
        </is>
      </c>
      <c r="E1415" t="inlineStr">
        <is>
          <t>nan</t>
        </is>
      </c>
      <c r="F1415" t="inlineStr"/>
      <c r="G1415" t="inlineStr"/>
      <c r="H1415" t="inlineStr"/>
      <c r="I1415" t="inlineStr"/>
      <c r="J1415" t="inlineStr">
        <is>
          <t>nan</t>
        </is>
      </c>
      <c r="K1415" t="inlineStr"/>
      <c r="L1415" t="inlineStr"/>
      <c r="M1415" t="inlineStr"/>
      <c r="N1415" t="inlineStr"/>
    </row>
    <row r="1416">
      <c r="A1416" t="n">
        <v>1415</v>
      </c>
      <c r="B1416" t="inlineStr">
        <is>
          <t>1415</t>
        </is>
      </c>
      <c r="C1416" t="inlineStr">
        <is>
          <t>WH</t>
        </is>
      </c>
      <c r="D1416" t="inlineStr">
        <is>
          <t>WH</t>
        </is>
      </c>
      <c r="E1416">
        <f>Q15+K1.B1-A7:1</f>
        <v/>
      </c>
      <c r="F1416" t="inlineStr">
        <is>
          <t>Q15</t>
        </is>
      </c>
      <c r="G1416" t="inlineStr">
        <is>
          <t>K1.B1</t>
        </is>
      </c>
      <c r="H1416" t="inlineStr">
        <is>
          <t>A7</t>
        </is>
      </c>
      <c r="I1416" t="inlineStr">
        <is>
          <t>1</t>
        </is>
      </c>
      <c r="J1416">
        <f>Q15+K1.B1-A25:X2:6</f>
        <v/>
      </c>
      <c r="K1416" t="inlineStr">
        <is>
          <t>Q15</t>
        </is>
      </c>
      <c r="L1416" t="inlineStr">
        <is>
          <t>K1.B1</t>
        </is>
      </c>
      <c r="M1416" t="inlineStr">
        <is>
          <t>A25</t>
        </is>
      </c>
      <c r="N1416" t="inlineStr">
        <is>
          <t>X2:6</t>
        </is>
      </c>
    </row>
    <row r="1417">
      <c r="A1417" t="n">
        <v>1416</v>
      </c>
      <c r="B1417" t="inlineStr">
        <is>
          <t>1416</t>
        </is>
      </c>
      <c r="C1417" t="inlineStr">
        <is>
          <t>BN</t>
        </is>
      </c>
      <c r="D1417" t="inlineStr">
        <is>
          <t>BN</t>
        </is>
      </c>
      <c r="E1417">
        <f>Q15+K1.B1-A7:2</f>
        <v/>
      </c>
      <c r="F1417" t="inlineStr">
        <is>
          <t>Q15</t>
        </is>
      </c>
      <c r="G1417" t="inlineStr">
        <is>
          <t>K1.B1</t>
        </is>
      </c>
      <c r="H1417" t="inlineStr">
        <is>
          <t>A7</t>
        </is>
      </c>
      <c r="I1417" t="inlineStr">
        <is>
          <t>2</t>
        </is>
      </c>
      <c r="J1417">
        <f>Q15+K1.B1-A25:X2:7</f>
        <v/>
      </c>
      <c r="K1417" t="inlineStr">
        <is>
          <t>Q15</t>
        </is>
      </c>
      <c r="L1417" t="inlineStr">
        <is>
          <t>K1.B1</t>
        </is>
      </c>
      <c r="M1417" t="inlineStr">
        <is>
          <t>A25</t>
        </is>
      </c>
      <c r="N1417" t="inlineStr">
        <is>
          <t>X2:7</t>
        </is>
      </c>
    </row>
    <row r="1418">
      <c r="A1418" t="n">
        <v>1417</v>
      </c>
      <c r="B1418" t="inlineStr">
        <is>
          <t>1417</t>
        </is>
      </c>
      <c r="C1418" t="inlineStr">
        <is>
          <t>GN</t>
        </is>
      </c>
      <c r="D1418" t="inlineStr">
        <is>
          <t>GN</t>
        </is>
      </c>
      <c r="E1418">
        <f>Q15+K1.B1-A8:1</f>
        <v/>
      </c>
      <c r="F1418" t="inlineStr">
        <is>
          <t>Q15</t>
        </is>
      </c>
      <c r="G1418" t="inlineStr">
        <is>
          <t>K1.B1</t>
        </is>
      </c>
      <c r="H1418" t="inlineStr">
        <is>
          <t>A8</t>
        </is>
      </c>
      <c r="I1418" t="inlineStr">
        <is>
          <t>1</t>
        </is>
      </c>
      <c r="J1418">
        <f>Q15+K1.B1-A25:X2:18</f>
        <v/>
      </c>
      <c r="K1418" t="inlineStr">
        <is>
          <t>Q15</t>
        </is>
      </c>
      <c r="L1418" t="inlineStr">
        <is>
          <t>K1.B1</t>
        </is>
      </c>
      <c r="M1418" t="inlineStr">
        <is>
          <t>A25</t>
        </is>
      </c>
      <c r="N1418" t="inlineStr">
        <is>
          <t>X2:18</t>
        </is>
      </c>
    </row>
    <row r="1419">
      <c r="A1419" t="n">
        <v>1418</v>
      </c>
      <c r="B1419" t="inlineStr">
        <is>
          <t>1418</t>
        </is>
      </c>
      <c r="C1419" t="inlineStr">
        <is>
          <t>YE</t>
        </is>
      </c>
      <c r="D1419" t="inlineStr">
        <is>
          <t>YE</t>
        </is>
      </c>
      <c r="E1419">
        <f>Q15+K1.B1-A8:2</f>
        <v/>
      </c>
      <c r="F1419" t="inlineStr">
        <is>
          <t>Q15</t>
        </is>
      </c>
      <c r="G1419" t="inlineStr">
        <is>
          <t>K1.B1</t>
        </is>
      </c>
      <c r="H1419" t="inlineStr">
        <is>
          <t>A8</t>
        </is>
      </c>
      <c r="I1419" t="inlineStr">
        <is>
          <t>2</t>
        </is>
      </c>
      <c r="J1419">
        <f>Q15+K1.B1-A25:X2:19</f>
        <v/>
      </c>
      <c r="K1419" t="inlineStr">
        <is>
          <t>Q15</t>
        </is>
      </c>
      <c r="L1419" t="inlineStr">
        <is>
          <t>K1.B1</t>
        </is>
      </c>
      <c r="M1419" t="inlineStr">
        <is>
          <t>A25</t>
        </is>
      </c>
      <c r="N1419" t="inlineStr">
        <is>
          <t>X2:19</t>
        </is>
      </c>
    </row>
    <row r="1420">
      <c r="A1420" t="n">
        <v>1419</v>
      </c>
      <c r="B1420" t="inlineStr">
        <is>
          <t>1419</t>
        </is>
      </c>
      <c r="C1420" t="inlineStr">
        <is>
          <t>GY</t>
        </is>
      </c>
      <c r="D1420" t="inlineStr">
        <is>
          <t>GY</t>
        </is>
      </c>
      <c r="E1420">
        <f>Q15+K1.B1-A7:5</f>
        <v/>
      </c>
      <c r="F1420" t="inlineStr">
        <is>
          <t>Q15</t>
        </is>
      </c>
      <c r="G1420" t="inlineStr">
        <is>
          <t>K1.B1</t>
        </is>
      </c>
      <c r="H1420" t="inlineStr">
        <is>
          <t>A7</t>
        </is>
      </c>
      <c r="I1420" t="inlineStr">
        <is>
          <t>5</t>
        </is>
      </c>
      <c r="J1420">
        <f>Q15+K1.B1-A25:X2:5</f>
        <v/>
      </c>
      <c r="K1420" t="inlineStr">
        <is>
          <t>Q15</t>
        </is>
      </c>
      <c r="L1420" t="inlineStr">
        <is>
          <t>K1.B1</t>
        </is>
      </c>
      <c r="M1420" t="inlineStr">
        <is>
          <t>A25</t>
        </is>
      </c>
      <c r="N1420" t="inlineStr">
        <is>
          <t>X2:5</t>
        </is>
      </c>
    </row>
    <row r="1421">
      <c r="A1421" t="n">
        <v>1420</v>
      </c>
      <c r="B1421" t="inlineStr">
        <is>
          <t>1420</t>
        </is>
      </c>
      <c r="C1421" t="inlineStr">
        <is>
          <t>BU</t>
        </is>
      </c>
      <c r="D1421" t="inlineStr">
        <is>
          <t>BU</t>
        </is>
      </c>
      <c r="E1421">
        <f>Q15+K1.B1-A8:5</f>
        <v/>
      </c>
      <c r="F1421" t="inlineStr">
        <is>
          <t>Q15</t>
        </is>
      </c>
      <c r="G1421" t="inlineStr">
        <is>
          <t>K1.B1</t>
        </is>
      </c>
      <c r="H1421" t="inlineStr">
        <is>
          <t>A8</t>
        </is>
      </c>
      <c r="I1421" t="inlineStr">
        <is>
          <t>5</t>
        </is>
      </c>
      <c r="J1421">
        <f>Q15+K1.B1-A25:X2:17</f>
        <v/>
      </c>
      <c r="K1421" t="inlineStr">
        <is>
          <t>Q15</t>
        </is>
      </c>
      <c r="L1421" t="inlineStr">
        <is>
          <t>K1.B1</t>
        </is>
      </c>
      <c r="M1421" t="inlineStr">
        <is>
          <t>A25</t>
        </is>
      </c>
      <c r="N1421" t="inlineStr">
        <is>
          <t>X2:17</t>
        </is>
      </c>
    </row>
    <row r="1422">
      <c r="A1422" t="n">
        <v>1421</v>
      </c>
      <c r="B1422" t="inlineStr">
        <is>
          <t>1421</t>
        </is>
      </c>
      <c r="C1422" t="inlineStr">
        <is>
          <t>1</t>
        </is>
      </c>
      <c r="D1422" t="inlineStr">
        <is>
          <t>1</t>
        </is>
      </c>
      <c r="E1422">
        <f>Q15+K1.B1-X20:13:4</f>
        <v/>
      </c>
      <c r="F1422" t="inlineStr">
        <is>
          <t>Q15</t>
        </is>
      </c>
      <c r="G1422" t="inlineStr">
        <is>
          <t>K1.B1</t>
        </is>
      </c>
      <c r="H1422" t="inlineStr">
        <is>
          <t>X20</t>
        </is>
      </c>
      <c r="I1422" t="inlineStr">
        <is>
          <t>13:4</t>
        </is>
      </c>
      <c r="J1422">
        <f>Q15+K1.G1-G6:X2.L</f>
        <v/>
      </c>
      <c r="K1422" t="inlineStr">
        <is>
          <t>Q15</t>
        </is>
      </c>
      <c r="L1422" t="inlineStr">
        <is>
          <t>K1.G1</t>
        </is>
      </c>
      <c r="M1422" t="inlineStr">
        <is>
          <t>G6</t>
        </is>
      </c>
      <c r="N1422" t="inlineStr">
        <is>
          <t>X2.L</t>
        </is>
      </c>
    </row>
    <row r="1423">
      <c r="A1423" t="n">
        <v>1422</v>
      </c>
      <c r="B1423" t="inlineStr">
        <is>
          <t>1422</t>
        </is>
      </c>
      <c r="C1423" t="inlineStr">
        <is>
          <t>BK</t>
        </is>
      </c>
      <c r="D1423" t="inlineStr">
        <is>
          <t>BK</t>
        </is>
      </c>
      <c r="E1423">
        <f>Q15+K1.H2-F16:2</f>
        <v/>
      </c>
      <c r="F1423" t="inlineStr">
        <is>
          <t>Q15</t>
        </is>
      </c>
      <c r="G1423" t="inlineStr">
        <is>
          <t>K1.H2</t>
        </is>
      </c>
      <c r="H1423" t="inlineStr">
        <is>
          <t>F16</t>
        </is>
      </c>
      <c r="I1423" t="inlineStr">
        <is>
          <t>2</t>
        </is>
      </c>
      <c r="J1423">
        <f>Q15+K1.B1-X20:13:3</f>
        <v/>
      </c>
      <c r="K1423" t="inlineStr">
        <is>
          <t>Q15</t>
        </is>
      </c>
      <c r="L1423" t="inlineStr">
        <is>
          <t>K1.B1</t>
        </is>
      </c>
      <c r="M1423" t="inlineStr">
        <is>
          <t>X20</t>
        </is>
      </c>
      <c r="N1423" t="inlineStr">
        <is>
          <t>13:3</t>
        </is>
      </c>
    </row>
    <row r="1424">
      <c r="A1424" t="n">
        <v>1423</v>
      </c>
      <c r="B1424" t="inlineStr">
        <is>
          <t>1423</t>
        </is>
      </c>
      <c r="C1424" t="inlineStr">
        <is>
          <t>BK</t>
        </is>
      </c>
      <c r="D1424" t="inlineStr">
        <is>
          <t>BK</t>
        </is>
      </c>
      <c r="E1424">
        <f>A02+K1.H2-W2.1:2L3</f>
        <v/>
      </c>
      <c r="F1424" t="inlineStr">
        <is>
          <t>A02</t>
        </is>
      </c>
      <c r="G1424" t="inlineStr">
        <is>
          <t>K1.H2</t>
        </is>
      </c>
      <c r="H1424" t="inlineStr">
        <is>
          <t>W2.1</t>
        </is>
      </c>
      <c r="I1424" t="inlineStr">
        <is>
          <t>2L3</t>
        </is>
      </c>
      <c r="J1424">
        <f>Q15+K1.H2-F16:1</f>
        <v/>
      </c>
      <c r="K1424" t="inlineStr">
        <is>
          <t>Q15</t>
        </is>
      </c>
      <c r="L1424" t="inlineStr">
        <is>
          <t>K1.H2</t>
        </is>
      </c>
      <c r="M1424" t="inlineStr">
        <is>
          <t>F16</t>
        </is>
      </c>
      <c r="N1424" t="inlineStr">
        <is>
          <t>1</t>
        </is>
      </c>
    </row>
    <row r="1425">
      <c r="A1425" t="n">
        <v>1424</v>
      </c>
      <c r="B1425" t="inlineStr">
        <is>
          <t>1424</t>
        </is>
      </c>
      <c r="C1425" t="inlineStr">
        <is>
          <t>2</t>
        </is>
      </c>
      <c r="D1425" t="inlineStr">
        <is>
          <t>2</t>
        </is>
      </c>
      <c r="E1425">
        <f>Q15+K1.B1-X20:14:5</f>
        <v/>
      </c>
      <c r="F1425" t="inlineStr">
        <is>
          <t>Q15</t>
        </is>
      </c>
      <c r="G1425" t="inlineStr">
        <is>
          <t>K1.B1</t>
        </is>
      </c>
      <c r="H1425" t="inlineStr">
        <is>
          <t>X20</t>
        </is>
      </c>
      <c r="I1425" t="inlineStr">
        <is>
          <t>14:5</t>
        </is>
      </c>
      <c r="J1425">
        <f>Q15+K1.G1-G6:X2.N</f>
        <v/>
      </c>
      <c r="K1425" t="inlineStr">
        <is>
          <t>Q15</t>
        </is>
      </c>
      <c r="L1425" t="inlineStr">
        <is>
          <t>K1.G1</t>
        </is>
      </c>
      <c r="M1425" t="inlineStr">
        <is>
          <t>G6</t>
        </is>
      </c>
      <c r="N1425" t="inlineStr">
        <is>
          <t>X2.N</t>
        </is>
      </c>
    </row>
    <row r="1426">
      <c r="A1426" t="n">
        <v>1425</v>
      </c>
      <c r="B1426" t="inlineStr">
        <is>
          <t>1425</t>
        </is>
      </c>
      <c r="C1426" t="inlineStr">
        <is>
          <t>BU</t>
        </is>
      </c>
      <c r="D1426" t="inlineStr">
        <is>
          <t>BU</t>
        </is>
      </c>
      <c r="E1426">
        <f>A02+K1.H2-X5:N:1</f>
        <v/>
      </c>
      <c r="F1426" t="inlineStr">
        <is>
          <t>A02</t>
        </is>
      </c>
      <c r="G1426" t="inlineStr">
        <is>
          <t>K1.H2</t>
        </is>
      </c>
      <c r="H1426" t="inlineStr">
        <is>
          <t>X5</t>
        </is>
      </c>
      <c r="I1426" t="inlineStr">
        <is>
          <t>N:1</t>
        </is>
      </c>
      <c r="J1426">
        <f>Q15+K1.B1-X20:14:2</f>
        <v/>
      </c>
      <c r="K1426" t="inlineStr">
        <is>
          <t>Q15</t>
        </is>
      </c>
      <c r="L1426" t="inlineStr">
        <is>
          <t>K1.B1</t>
        </is>
      </c>
      <c r="M1426" t="inlineStr">
        <is>
          <t>X20</t>
        </is>
      </c>
      <c r="N1426" t="inlineStr">
        <is>
          <t>14:2</t>
        </is>
      </c>
    </row>
    <row r="1427">
      <c r="A1427" t="n">
        <v>1426</v>
      </c>
      <c r="B1427" t="inlineStr">
        <is>
          <t>1426</t>
        </is>
      </c>
      <c r="C1427" t="inlineStr">
        <is>
          <t>GNYE</t>
        </is>
      </c>
      <c r="D1427" t="inlineStr">
        <is>
          <t>GNYE</t>
        </is>
      </c>
      <c r="E1427">
        <f>Q15+K1.B1-X20:PE:1</f>
        <v/>
      </c>
      <c r="F1427" t="inlineStr">
        <is>
          <t>Q15</t>
        </is>
      </c>
      <c r="G1427" t="inlineStr">
        <is>
          <t>K1.B1</t>
        </is>
      </c>
      <c r="H1427" t="inlineStr">
        <is>
          <t>X20</t>
        </is>
      </c>
      <c r="I1427" t="inlineStr">
        <is>
          <t>PE:1</t>
        </is>
      </c>
      <c r="J1427">
        <f>Q15+K1.G1-G6:X2.PE</f>
        <v/>
      </c>
      <c r="K1427" t="inlineStr">
        <is>
          <t>Q15</t>
        </is>
      </c>
      <c r="L1427" t="inlineStr">
        <is>
          <t>K1.G1</t>
        </is>
      </c>
      <c r="M1427" t="inlineStr">
        <is>
          <t>G6</t>
        </is>
      </c>
      <c r="N1427" t="inlineStr">
        <is>
          <t>X2.PE</t>
        </is>
      </c>
    </row>
    <row r="1428">
      <c r="A1428" t="n">
        <v>1427</v>
      </c>
      <c r="B1428" t="inlineStr">
        <is>
          <t>1427</t>
        </is>
      </c>
      <c r="C1428" t="inlineStr">
        <is>
          <t>GNYE</t>
        </is>
      </c>
      <c r="D1428" t="inlineStr">
        <is>
          <t>GNYE</t>
        </is>
      </c>
      <c r="E1428">
        <f>A02+K1.H2-X6:PE:2</f>
        <v/>
      </c>
      <c r="F1428" t="inlineStr">
        <is>
          <t>A02</t>
        </is>
      </c>
      <c r="G1428" t="inlineStr">
        <is>
          <t>K1.H2</t>
        </is>
      </c>
      <c r="H1428" t="inlineStr">
        <is>
          <t>X6</t>
        </is>
      </c>
      <c r="I1428" t="inlineStr">
        <is>
          <t>PE:2</t>
        </is>
      </c>
      <c r="J1428">
        <f>Q15+K1.G1-G6:PE</f>
        <v/>
      </c>
      <c r="K1428" t="inlineStr">
        <is>
          <t>Q15</t>
        </is>
      </c>
      <c r="L1428" t="inlineStr">
        <is>
          <t>K1.G1</t>
        </is>
      </c>
      <c r="M1428" t="inlineStr">
        <is>
          <t>G6</t>
        </is>
      </c>
      <c r="N1428" t="inlineStr">
        <is>
          <t>PE</t>
        </is>
      </c>
    </row>
    <row r="1429">
      <c r="A1429" t="n">
        <v>1428</v>
      </c>
      <c r="B1429" t="inlineStr">
        <is>
          <t>1428</t>
        </is>
      </c>
      <c r="C1429" t="inlineStr">
        <is>
          <t>nan</t>
        </is>
      </c>
      <c r="D1429" t="inlineStr">
        <is>
          <t>nan</t>
        </is>
      </c>
      <c r="E1429" t="inlineStr">
        <is>
          <t>nan</t>
        </is>
      </c>
      <c r="F1429" t="inlineStr"/>
      <c r="G1429" t="inlineStr"/>
      <c r="H1429" t="inlineStr"/>
      <c r="I1429" t="inlineStr"/>
      <c r="J1429" t="inlineStr">
        <is>
          <t>nan</t>
        </is>
      </c>
      <c r="K1429" t="inlineStr"/>
      <c r="L1429" t="inlineStr"/>
      <c r="M1429" t="inlineStr"/>
      <c r="N1429" t="inlineStr"/>
    </row>
    <row r="1430">
      <c r="A1430" t="n">
        <v>1429</v>
      </c>
      <c r="B1430" t="inlineStr">
        <is>
          <t>1429</t>
        </is>
      </c>
      <c r="C1430" t="inlineStr">
        <is>
          <t>BU</t>
        </is>
      </c>
      <c r="D1430" t="inlineStr">
        <is>
          <t>BU</t>
        </is>
      </c>
      <c r="E1430">
        <f>Q15+K1.H2-F16:14</f>
        <v/>
      </c>
      <c r="F1430" t="inlineStr">
        <is>
          <t>Q15</t>
        </is>
      </c>
      <c r="G1430" t="inlineStr">
        <is>
          <t>K1.H2</t>
        </is>
      </c>
      <c r="H1430" t="inlineStr">
        <is>
          <t>F16</t>
        </is>
      </c>
      <c r="I1430" t="inlineStr">
        <is>
          <t>14</t>
        </is>
      </c>
      <c r="J1430">
        <f>Q15+K1.B1-A2:10</f>
        <v/>
      </c>
      <c r="K1430" t="inlineStr">
        <is>
          <t>Q15</t>
        </is>
      </c>
      <c r="L1430" t="inlineStr">
        <is>
          <t>K1.B1</t>
        </is>
      </c>
      <c r="M1430" t="inlineStr">
        <is>
          <t>A2</t>
        </is>
      </c>
      <c r="N1430" t="inlineStr">
        <is>
          <t>10</t>
        </is>
      </c>
    </row>
    <row r="1431">
      <c r="A1431" t="n">
        <v>1430</v>
      </c>
      <c r="B1431" t="inlineStr">
        <is>
          <t>1430</t>
        </is>
      </c>
      <c r="C1431" t="inlineStr">
        <is>
          <t>BU</t>
        </is>
      </c>
      <c r="D1431" t="inlineStr">
        <is>
          <t>BU</t>
        </is>
      </c>
      <c r="E1431">
        <f>Q15+K1.B1-A2:10</f>
        <v/>
      </c>
      <c r="F1431" t="inlineStr">
        <is>
          <t>Q15</t>
        </is>
      </c>
      <c r="G1431" t="inlineStr">
        <is>
          <t>K1.B1</t>
        </is>
      </c>
      <c r="H1431" t="inlineStr">
        <is>
          <t>A2</t>
        </is>
      </c>
      <c r="I1431" t="inlineStr">
        <is>
          <t>10</t>
        </is>
      </c>
      <c r="J1431">
        <f>Q15+K1.B1-A2:11</f>
        <v/>
      </c>
      <c r="K1431" t="inlineStr">
        <is>
          <t>Q15</t>
        </is>
      </c>
      <c r="L1431" t="inlineStr">
        <is>
          <t>K1.B1</t>
        </is>
      </c>
      <c r="M1431" t="inlineStr">
        <is>
          <t>A2</t>
        </is>
      </c>
      <c r="N1431" t="inlineStr">
        <is>
          <t>11</t>
        </is>
      </c>
    </row>
    <row r="1432">
      <c r="A1432" t="n">
        <v>1431</v>
      </c>
      <c r="B1432" t="inlineStr">
        <is>
          <t>1431</t>
        </is>
      </c>
      <c r="C1432" t="inlineStr">
        <is>
          <t>BU</t>
        </is>
      </c>
      <c r="D1432" t="inlineStr">
        <is>
          <t>BU</t>
        </is>
      </c>
      <c r="E1432">
        <f>Q15+K1.B1-W5(-P2):P2:1</f>
        <v/>
      </c>
      <c r="F1432" t="inlineStr">
        <is>
          <t>Q15</t>
        </is>
      </c>
      <c r="G1432" t="inlineStr">
        <is>
          <t>K1.B1</t>
        </is>
      </c>
      <c r="H1432" t="inlineStr">
        <is>
          <t>W5(-P2)</t>
        </is>
      </c>
      <c r="I1432" t="inlineStr">
        <is>
          <t>P2:1</t>
        </is>
      </c>
      <c r="J1432">
        <f>Q15+K1.B1-K26:A2</f>
        <v/>
      </c>
      <c r="K1432" t="inlineStr">
        <is>
          <t>Q15</t>
        </is>
      </c>
      <c r="L1432" t="inlineStr">
        <is>
          <t>K1.B1</t>
        </is>
      </c>
      <c r="M1432" t="inlineStr">
        <is>
          <t>K26</t>
        </is>
      </c>
      <c r="N1432" t="inlineStr">
        <is>
          <t>A2</t>
        </is>
      </c>
    </row>
    <row r="1433">
      <c r="A1433" t="n">
        <v>1432</v>
      </c>
      <c r="B1433" t="inlineStr">
        <is>
          <t>1432</t>
        </is>
      </c>
      <c r="C1433" t="inlineStr">
        <is>
          <t>BU</t>
        </is>
      </c>
      <c r="D1433" t="inlineStr">
        <is>
          <t>BU</t>
        </is>
      </c>
      <c r="E1433">
        <f>Q15+K1.B1-K26:A1</f>
        <v/>
      </c>
      <c r="F1433" t="inlineStr">
        <is>
          <t>Q15</t>
        </is>
      </c>
      <c r="G1433" t="inlineStr">
        <is>
          <t>K1.B1</t>
        </is>
      </c>
      <c r="H1433" t="inlineStr">
        <is>
          <t>K26</t>
        </is>
      </c>
      <c r="I1433" t="inlineStr">
        <is>
          <t>A1</t>
        </is>
      </c>
      <c r="J1433">
        <f>Q15+K1.B1-A1:9</f>
        <v/>
      </c>
      <c r="K1433" t="inlineStr">
        <is>
          <t>Q15</t>
        </is>
      </c>
      <c r="L1433" t="inlineStr">
        <is>
          <t>K1.B1</t>
        </is>
      </c>
      <c r="M1433" t="inlineStr">
        <is>
          <t>A1</t>
        </is>
      </c>
      <c r="N1433" t="inlineStr">
        <is>
          <t>9</t>
        </is>
      </c>
    </row>
    <row r="1434">
      <c r="A1434" t="n">
        <v>1433</v>
      </c>
      <c r="B1434" t="inlineStr">
        <is>
          <t>1433</t>
        </is>
      </c>
      <c r="C1434" t="inlineStr">
        <is>
          <t>BU</t>
        </is>
      </c>
      <c r="D1434" t="inlineStr">
        <is>
          <t>BU</t>
        </is>
      </c>
      <c r="E1434">
        <f>Q15+K1.B1-W5(-P1):P1:2</f>
        <v/>
      </c>
      <c r="F1434" t="inlineStr">
        <is>
          <t>Q15</t>
        </is>
      </c>
      <c r="G1434" t="inlineStr">
        <is>
          <t>K1.B1</t>
        </is>
      </c>
      <c r="H1434" t="inlineStr">
        <is>
          <t>W5(-P1)</t>
        </is>
      </c>
      <c r="I1434" t="inlineStr">
        <is>
          <t>P1:2</t>
        </is>
      </c>
      <c r="J1434">
        <f>Q15+K1.B1-K26:12</f>
        <v/>
      </c>
      <c r="K1434" t="inlineStr">
        <is>
          <t>Q15</t>
        </is>
      </c>
      <c r="L1434" t="inlineStr">
        <is>
          <t>K1.B1</t>
        </is>
      </c>
      <c r="M1434" t="inlineStr">
        <is>
          <t>K26</t>
        </is>
      </c>
      <c r="N1434" t="inlineStr">
        <is>
          <t>12</t>
        </is>
      </c>
    </row>
    <row r="1435">
      <c r="A1435" t="n">
        <v>1434</v>
      </c>
      <c r="B1435" t="inlineStr">
        <is>
          <t>1434</t>
        </is>
      </c>
      <c r="C1435" t="inlineStr">
        <is>
          <t>BK</t>
        </is>
      </c>
      <c r="D1435" t="inlineStr">
        <is>
          <t>BK</t>
        </is>
      </c>
      <c r="E1435">
        <f>Q15+K1.B1-A26:X1:8</f>
        <v/>
      </c>
      <c r="F1435" t="inlineStr">
        <is>
          <t>Q15</t>
        </is>
      </c>
      <c r="G1435" t="inlineStr">
        <is>
          <t>K1.B1</t>
        </is>
      </c>
      <c r="H1435" t="inlineStr">
        <is>
          <t>A26</t>
        </is>
      </c>
      <c r="I1435" t="inlineStr">
        <is>
          <t>X1:8</t>
        </is>
      </c>
      <c r="J1435">
        <f>Q15+K1.G1-G6:8</f>
        <v/>
      </c>
      <c r="K1435" t="inlineStr">
        <is>
          <t>Q15</t>
        </is>
      </c>
      <c r="L1435" t="inlineStr">
        <is>
          <t>K1.G1</t>
        </is>
      </c>
      <c r="M1435" t="inlineStr">
        <is>
          <t>G6</t>
        </is>
      </c>
      <c r="N1435" t="inlineStr">
        <is>
          <t>8</t>
        </is>
      </c>
    </row>
    <row r="1436">
      <c r="A1436" t="n">
        <v>1435</v>
      </c>
      <c r="B1436" t="inlineStr">
        <is>
          <t>1435</t>
        </is>
      </c>
      <c r="C1436" t="inlineStr">
        <is>
          <t>BU</t>
        </is>
      </c>
      <c r="D1436" t="inlineStr">
        <is>
          <t>BU</t>
        </is>
      </c>
      <c r="E1436">
        <f>Q15+K1.B1-K26:11</f>
        <v/>
      </c>
      <c r="F1436" t="inlineStr">
        <is>
          <t>Q15</t>
        </is>
      </c>
      <c r="G1436" t="inlineStr">
        <is>
          <t>K1.B1</t>
        </is>
      </c>
      <c r="H1436" t="inlineStr">
        <is>
          <t>K26</t>
        </is>
      </c>
      <c r="I1436" t="inlineStr">
        <is>
          <t>11</t>
        </is>
      </c>
      <c r="J1436">
        <f>Q15+K1.B1-A26:X2:8</f>
        <v/>
      </c>
      <c r="K1436" t="inlineStr">
        <is>
          <t>Q15</t>
        </is>
      </c>
      <c r="L1436" t="inlineStr">
        <is>
          <t>K1.B1</t>
        </is>
      </c>
      <c r="M1436" t="inlineStr">
        <is>
          <t>A26</t>
        </is>
      </c>
      <c r="N1436" t="inlineStr">
        <is>
          <t>X2:8</t>
        </is>
      </c>
    </row>
    <row r="1437">
      <c r="A1437" t="n">
        <v>1436</v>
      </c>
      <c r="B1437" t="inlineStr">
        <is>
          <t>1436</t>
        </is>
      </c>
      <c r="C1437" t="inlineStr">
        <is>
          <t>BU</t>
        </is>
      </c>
      <c r="D1437" t="inlineStr">
        <is>
          <t>BU</t>
        </is>
      </c>
      <c r="E1437">
        <f>Q15+K1.B1-W5(-P2):P2:1</f>
        <v/>
      </c>
      <c r="F1437" t="inlineStr">
        <is>
          <t>Q15</t>
        </is>
      </c>
      <c r="G1437" t="inlineStr">
        <is>
          <t>K1.B1</t>
        </is>
      </c>
      <c r="H1437" t="inlineStr">
        <is>
          <t>W5(-P2)</t>
        </is>
      </c>
      <c r="I1437" t="inlineStr">
        <is>
          <t>P2:1</t>
        </is>
      </c>
      <c r="J1437">
        <f>Q15+K1.B1-K6:A2</f>
        <v/>
      </c>
      <c r="K1437" t="inlineStr">
        <is>
          <t>Q15</t>
        </is>
      </c>
      <c r="L1437" t="inlineStr">
        <is>
          <t>K1.B1</t>
        </is>
      </c>
      <c r="M1437" t="inlineStr">
        <is>
          <t>K6</t>
        </is>
      </c>
      <c r="N1437" t="inlineStr">
        <is>
          <t>A2</t>
        </is>
      </c>
    </row>
    <row r="1438">
      <c r="A1438" t="n">
        <v>1437</v>
      </c>
      <c r="B1438" t="inlineStr">
        <is>
          <t>1437</t>
        </is>
      </c>
      <c r="C1438" t="inlineStr">
        <is>
          <t>BU</t>
        </is>
      </c>
      <c r="D1438" t="inlineStr">
        <is>
          <t>BU</t>
        </is>
      </c>
      <c r="E1438">
        <f>Q15+K1.B1-K6:A1</f>
        <v/>
      </c>
      <c r="F1438" t="inlineStr">
        <is>
          <t>Q15</t>
        </is>
      </c>
      <c r="G1438" t="inlineStr">
        <is>
          <t>K1.B1</t>
        </is>
      </c>
      <c r="H1438" t="inlineStr">
        <is>
          <t>K6</t>
        </is>
      </c>
      <c r="I1438" t="inlineStr">
        <is>
          <t>A1</t>
        </is>
      </c>
      <c r="J1438">
        <f>Q15+K1.B1-A1:10</f>
        <v/>
      </c>
      <c r="K1438" t="inlineStr">
        <is>
          <t>Q15</t>
        </is>
      </c>
      <c r="L1438" t="inlineStr">
        <is>
          <t>K1.B1</t>
        </is>
      </c>
      <c r="M1438" t="inlineStr">
        <is>
          <t>A1</t>
        </is>
      </c>
      <c r="N1438" t="inlineStr">
        <is>
          <t>10</t>
        </is>
      </c>
    </row>
    <row r="1439">
      <c r="A1439" t="n">
        <v>1438</v>
      </c>
      <c r="B1439" t="inlineStr">
        <is>
          <t>1438</t>
        </is>
      </c>
      <c r="C1439" t="inlineStr">
        <is>
          <t>VT</t>
        </is>
      </c>
      <c r="D1439" t="inlineStr">
        <is>
          <t>VT</t>
        </is>
      </c>
      <c r="E1439">
        <f>Q15+K1.B1-A26:X1:14</f>
        <v/>
      </c>
      <c r="F1439" t="inlineStr">
        <is>
          <t>Q15</t>
        </is>
      </c>
      <c r="G1439" t="inlineStr">
        <is>
          <t>K1.B1</t>
        </is>
      </c>
      <c r="H1439" t="inlineStr">
        <is>
          <t>A26</t>
        </is>
      </c>
      <c r="I1439" t="inlineStr">
        <is>
          <t>X1:14</t>
        </is>
      </c>
      <c r="J1439">
        <f>Q15+K1.G1-G6:14</f>
        <v/>
      </c>
      <c r="K1439" t="inlineStr">
        <is>
          <t>Q15</t>
        </is>
      </c>
      <c r="L1439" t="inlineStr">
        <is>
          <t>K1.G1</t>
        </is>
      </c>
      <c r="M1439" t="inlineStr">
        <is>
          <t>G6</t>
        </is>
      </c>
      <c r="N1439" t="inlineStr">
        <is>
          <t>14</t>
        </is>
      </c>
    </row>
    <row r="1440">
      <c r="A1440" t="n">
        <v>1439</v>
      </c>
      <c r="B1440" t="inlineStr">
        <is>
          <t>1439</t>
        </is>
      </c>
      <c r="C1440" t="inlineStr">
        <is>
          <t>BU</t>
        </is>
      </c>
      <c r="D1440" t="inlineStr">
        <is>
          <t>BU</t>
        </is>
      </c>
      <c r="E1440">
        <f>Q15+K1.B1-K6:11</f>
        <v/>
      </c>
      <c r="F1440" t="inlineStr">
        <is>
          <t>Q15</t>
        </is>
      </c>
      <c r="G1440" t="inlineStr">
        <is>
          <t>K1.B1</t>
        </is>
      </c>
      <c r="H1440" t="inlineStr">
        <is>
          <t>K6</t>
        </is>
      </c>
      <c r="I1440" t="inlineStr">
        <is>
          <t>11</t>
        </is>
      </c>
      <c r="J1440">
        <f>Q15+K1.B1-A26:X2:14</f>
        <v/>
      </c>
      <c r="K1440" t="inlineStr">
        <is>
          <t>Q15</t>
        </is>
      </c>
      <c r="L1440" t="inlineStr">
        <is>
          <t>K1.B1</t>
        </is>
      </c>
      <c r="M1440" t="inlineStr">
        <is>
          <t>A26</t>
        </is>
      </c>
      <c r="N1440" t="inlineStr">
        <is>
          <t>X2:14</t>
        </is>
      </c>
    </row>
    <row r="1441">
      <c r="A1441" t="n">
        <v>1440</v>
      </c>
      <c r="B1441" t="inlineStr">
        <is>
          <t>1440</t>
        </is>
      </c>
      <c r="C1441" t="inlineStr">
        <is>
          <t>BU</t>
        </is>
      </c>
      <c r="D1441" t="inlineStr">
        <is>
          <t>BU</t>
        </is>
      </c>
      <c r="E1441">
        <f>Q15+K1.B1-K6:14</f>
        <v/>
      </c>
      <c r="F1441" t="inlineStr">
        <is>
          <t>Q15</t>
        </is>
      </c>
      <c r="G1441" t="inlineStr">
        <is>
          <t>K1.B1</t>
        </is>
      </c>
      <c r="H1441" t="inlineStr">
        <is>
          <t>K6</t>
        </is>
      </c>
      <c r="I1441" t="inlineStr">
        <is>
          <t>14</t>
        </is>
      </c>
      <c r="J1441">
        <f>Q15+K1.B1-A26:X2:13</f>
        <v/>
      </c>
      <c r="K1441" t="inlineStr">
        <is>
          <t>Q15</t>
        </is>
      </c>
      <c r="L1441" t="inlineStr">
        <is>
          <t>K1.B1</t>
        </is>
      </c>
      <c r="M1441" t="inlineStr">
        <is>
          <t>A26</t>
        </is>
      </c>
      <c r="N1441" t="inlineStr">
        <is>
          <t>X2:13</t>
        </is>
      </c>
    </row>
    <row r="1442">
      <c r="A1442" t="n">
        <v>1441</v>
      </c>
      <c r="B1442" t="inlineStr">
        <is>
          <t>1441</t>
        </is>
      </c>
      <c r="C1442" t="inlineStr">
        <is>
          <t>GYPK</t>
        </is>
      </c>
      <c r="D1442" t="inlineStr">
        <is>
          <t>GYPK</t>
        </is>
      </c>
      <c r="E1442">
        <f>Q15+K1.B1-A26:X1:13</f>
        <v/>
      </c>
      <c r="F1442" t="inlineStr">
        <is>
          <t>Q15</t>
        </is>
      </c>
      <c r="G1442" t="inlineStr">
        <is>
          <t>K1.B1</t>
        </is>
      </c>
      <c r="H1442" t="inlineStr">
        <is>
          <t>A26</t>
        </is>
      </c>
      <c r="I1442" t="inlineStr">
        <is>
          <t>X1:13</t>
        </is>
      </c>
      <c r="J1442">
        <f>Q15+K1.G1-G6:13</f>
        <v/>
      </c>
      <c r="K1442" t="inlineStr">
        <is>
          <t>Q15</t>
        </is>
      </c>
      <c r="L1442" t="inlineStr">
        <is>
          <t>K1.G1</t>
        </is>
      </c>
      <c r="M1442" t="inlineStr">
        <is>
          <t>G6</t>
        </is>
      </c>
      <c r="N1442" t="inlineStr">
        <is>
          <t>13</t>
        </is>
      </c>
    </row>
    <row r="1443">
      <c r="A1443" t="n">
        <v>1442</v>
      </c>
      <c r="B1443" t="inlineStr">
        <is>
          <t>1442</t>
        </is>
      </c>
      <c r="C1443" t="inlineStr">
        <is>
          <t>nan</t>
        </is>
      </c>
      <c r="D1443" t="inlineStr">
        <is>
          <t>nan</t>
        </is>
      </c>
      <c r="E1443">
        <f>A02+K1.B1-W11:SE</f>
        <v/>
      </c>
      <c r="F1443" t="inlineStr">
        <is>
          <t>A02</t>
        </is>
      </c>
      <c r="G1443" t="inlineStr">
        <is>
          <t>K1.B1</t>
        </is>
      </c>
      <c r="H1443" t="inlineStr">
        <is>
          <t>W11</t>
        </is>
      </c>
      <c r="I1443" t="inlineStr">
        <is>
          <t>SE</t>
        </is>
      </c>
      <c r="J1443">
        <f>Q15+K1-W461</f>
        <v/>
      </c>
      <c r="K1443" t="inlineStr">
        <is>
          <t>Q15</t>
        </is>
      </c>
      <c r="L1443" t="inlineStr">
        <is>
          <t>K1</t>
        </is>
      </c>
      <c r="M1443" t="inlineStr">
        <is>
          <t>W461</t>
        </is>
      </c>
      <c r="N1443" t="inlineStr"/>
    </row>
    <row r="1444">
      <c r="A1444" t="n">
        <v>1443</v>
      </c>
      <c r="B1444" t="inlineStr">
        <is>
          <t>1443</t>
        </is>
      </c>
      <c r="C1444" t="inlineStr">
        <is>
          <t>WH</t>
        </is>
      </c>
      <c r="D1444" t="inlineStr">
        <is>
          <t>WH</t>
        </is>
      </c>
      <c r="E1444">
        <f>Q15+K1.B1-A26:X1:6</f>
        <v/>
      </c>
      <c r="F1444" t="inlineStr">
        <is>
          <t>Q15</t>
        </is>
      </c>
      <c r="G1444" t="inlineStr">
        <is>
          <t>K1.B1</t>
        </is>
      </c>
      <c r="H1444" t="inlineStr">
        <is>
          <t>A26</t>
        </is>
      </c>
      <c r="I1444" t="inlineStr">
        <is>
          <t>X1:6</t>
        </is>
      </c>
      <c r="J1444">
        <f>Q15+K1.G1-G6:6</f>
        <v/>
      </c>
      <c r="K1444" t="inlineStr">
        <is>
          <t>Q15</t>
        </is>
      </c>
      <c r="L1444" t="inlineStr">
        <is>
          <t>K1.G1</t>
        </is>
      </c>
      <c r="M1444" t="inlineStr">
        <is>
          <t>G6</t>
        </is>
      </c>
      <c r="N1444" t="inlineStr">
        <is>
          <t>6</t>
        </is>
      </c>
    </row>
    <row r="1445">
      <c r="A1445" t="n">
        <v>1444</v>
      </c>
      <c r="B1445" t="inlineStr">
        <is>
          <t>1444</t>
        </is>
      </c>
      <c r="C1445" t="inlineStr">
        <is>
          <t>BN</t>
        </is>
      </c>
      <c r="D1445" t="inlineStr">
        <is>
          <t>BN</t>
        </is>
      </c>
      <c r="E1445">
        <f>Q15+K1.B1-A26:X1:7</f>
        <v/>
      </c>
      <c r="F1445" t="inlineStr">
        <is>
          <t>Q15</t>
        </is>
      </c>
      <c r="G1445" t="inlineStr">
        <is>
          <t>K1.B1</t>
        </is>
      </c>
      <c r="H1445" t="inlineStr">
        <is>
          <t>A26</t>
        </is>
      </c>
      <c r="I1445" t="inlineStr">
        <is>
          <t>X1:7</t>
        </is>
      </c>
      <c r="J1445">
        <f>Q15+K1.G1-G6:7</f>
        <v/>
      </c>
      <c r="K1445" t="inlineStr">
        <is>
          <t>Q15</t>
        </is>
      </c>
      <c r="L1445" t="inlineStr">
        <is>
          <t>K1.G1</t>
        </is>
      </c>
      <c r="M1445" t="inlineStr">
        <is>
          <t>G6</t>
        </is>
      </c>
      <c r="N1445" t="inlineStr">
        <is>
          <t>7</t>
        </is>
      </c>
    </row>
    <row r="1446">
      <c r="A1446" t="n">
        <v>1445</v>
      </c>
      <c r="B1446" t="inlineStr">
        <is>
          <t>1445</t>
        </is>
      </c>
      <c r="C1446" t="inlineStr">
        <is>
          <t>GN</t>
        </is>
      </c>
      <c r="D1446" t="inlineStr">
        <is>
          <t>GN</t>
        </is>
      </c>
      <c r="E1446">
        <f>Q15+K1.B1-A26:X1:18</f>
        <v/>
      </c>
      <c r="F1446" t="inlineStr">
        <is>
          <t>Q15</t>
        </is>
      </c>
      <c r="G1446" t="inlineStr">
        <is>
          <t>K1.B1</t>
        </is>
      </c>
      <c r="H1446" t="inlineStr">
        <is>
          <t>A26</t>
        </is>
      </c>
      <c r="I1446" t="inlineStr">
        <is>
          <t>X1:18</t>
        </is>
      </c>
      <c r="J1446">
        <f>Q15+K1.G1-G6:18</f>
        <v/>
      </c>
      <c r="K1446" t="inlineStr">
        <is>
          <t>Q15</t>
        </is>
      </c>
      <c r="L1446" t="inlineStr">
        <is>
          <t>K1.G1</t>
        </is>
      </c>
      <c r="M1446" t="inlineStr">
        <is>
          <t>G6</t>
        </is>
      </c>
      <c r="N1446" t="inlineStr">
        <is>
          <t>18</t>
        </is>
      </c>
    </row>
    <row r="1447">
      <c r="A1447" t="n">
        <v>1446</v>
      </c>
      <c r="B1447" t="inlineStr">
        <is>
          <t>1446</t>
        </is>
      </c>
      <c r="C1447" t="inlineStr">
        <is>
          <t>YE</t>
        </is>
      </c>
      <c r="D1447" t="inlineStr">
        <is>
          <t>YE</t>
        </is>
      </c>
      <c r="E1447">
        <f>Q15+K1.B1-A26:X1:19</f>
        <v/>
      </c>
      <c r="F1447" t="inlineStr">
        <is>
          <t>Q15</t>
        </is>
      </c>
      <c r="G1447" t="inlineStr">
        <is>
          <t>K1.B1</t>
        </is>
      </c>
      <c r="H1447" t="inlineStr">
        <is>
          <t>A26</t>
        </is>
      </c>
      <c r="I1447" t="inlineStr">
        <is>
          <t>X1:19</t>
        </is>
      </c>
      <c r="J1447">
        <f>Q15+K1.G1-G6:19</f>
        <v/>
      </c>
      <c r="K1447" t="inlineStr">
        <is>
          <t>Q15</t>
        </is>
      </c>
      <c r="L1447" t="inlineStr">
        <is>
          <t>K1.G1</t>
        </is>
      </c>
      <c r="M1447" t="inlineStr">
        <is>
          <t>G6</t>
        </is>
      </c>
      <c r="N1447" t="inlineStr">
        <is>
          <t>19</t>
        </is>
      </c>
    </row>
    <row r="1448">
      <c r="A1448" t="n">
        <v>1447</v>
      </c>
      <c r="B1448" t="inlineStr">
        <is>
          <t>1447</t>
        </is>
      </c>
      <c r="C1448" t="inlineStr">
        <is>
          <t>GY</t>
        </is>
      </c>
      <c r="D1448" t="inlineStr">
        <is>
          <t>GY</t>
        </is>
      </c>
      <c r="E1448">
        <f>Q15+K1.B1-A26:X1:5</f>
        <v/>
      </c>
      <c r="F1448" t="inlineStr">
        <is>
          <t>Q15</t>
        </is>
      </c>
      <c r="G1448" t="inlineStr">
        <is>
          <t>K1.B1</t>
        </is>
      </c>
      <c r="H1448" t="inlineStr">
        <is>
          <t>A26</t>
        </is>
      </c>
      <c r="I1448" t="inlineStr">
        <is>
          <t>X1:5</t>
        </is>
      </c>
      <c r="J1448">
        <f>Q15+K1.G1-G6:5</f>
        <v/>
      </c>
      <c r="K1448" t="inlineStr">
        <is>
          <t>Q15</t>
        </is>
      </c>
      <c r="L1448" t="inlineStr">
        <is>
          <t>K1.G1</t>
        </is>
      </c>
      <c r="M1448" t="inlineStr">
        <is>
          <t>G6</t>
        </is>
      </c>
      <c r="N1448" t="inlineStr">
        <is>
          <t>5</t>
        </is>
      </c>
    </row>
    <row r="1449">
      <c r="A1449" t="n">
        <v>1448</v>
      </c>
      <c r="B1449" t="inlineStr">
        <is>
          <t>1448</t>
        </is>
      </c>
      <c r="C1449" t="inlineStr">
        <is>
          <t>PK</t>
        </is>
      </c>
      <c r="D1449" t="inlineStr">
        <is>
          <t>PK</t>
        </is>
      </c>
      <c r="E1449">
        <f>Q15+K1.B1-A26:X1:4</f>
        <v/>
      </c>
      <c r="F1449" t="inlineStr">
        <is>
          <t>Q15</t>
        </is>
      </c>
      <c r="G1449" t="inlineStr">
        <is>
          <t>K1.B1</t>
        </is>
      </c>
      <c r="H1449" t="inlineStr">
        <is>
          <t>A26</t>
        </is>
      </c>
      <c r="I1449" t="inlineStr">
        <is>
          <t>X1:4</t>
        </is>
      </c>
      <c r="J1449">
        <f>Q15+K1.G1-G6:4</f>
        <v/>
      </c>
      <c r="K1449" t="inlineStr">
        <is>
          <t>Q15</t>
        </is>
      </c>
      <c r="L1449" t="inlineStr">
        <is>
          <t>K1.G1</t>
        </is>
      </c>
      <c r="M1449" t="inlineStr">
        <is>
          <t>G6</t>
        </is>
      </c>
      <c r="N1449" t="inlineStr">
        <is>
          <t>4</t>
        </is>
      </c>
    </row>
    <row r="1450">
      <c r="A1450" t="n">
        <v>1449</v>
      </c>
      <c r="B1450" t="inlineStr">
        <is>
          <t>1449</t>
        </is>
      </c>
      <c r="C1450" t="inlineStr">
        <is>
          <t>BU</t>
        </is>
      </c>
      <c r="D1450" t="inlineStr">
        <is>
          <t>BU</t>
        </is>
      </c>
      <c r="E1450">
        <f>Q15+K1.B1-A26:X1:17</f>
        <v/>
      </c>
      <c r="F1450" t="inlineStr">
        <is>
          <t>Q15</t>
        </is>
      </c>
      <c r="G1450" t="inlineStr">
        <is>
          <t>K1.B1</t>
        </is>
      </c>
      <c r="H1450" t="inlineStr">
        <is>
          <t>A26</t>
        </is>
      </c>
      <c r="I1450" t="inlineStr">
        <is>
          <t>X1:17</t>
        </is>
      </c>
      <c r="J1450">
        <f>Q15+K1.G1-G6:17</f>
        <v/>
      </c>
      <c r="K1450" t="inlineStr">
        <is>
          <t>Q15</t>
        </is>
      </c>
      <c r="L1450" t="inlineStr">
        <is>
          <t>K1.G1</t>
        </is>
      </c>
      <c r="M1450" t="inlineStr">
        <is>
          <t>G6</t>
        </is>
      </c>
      <c r="N1450" t="inlineStr">
        <is>
          <t>17</t>
        </is>
      </c>
    </row>
    <row r="1451">
      <c r="A1451" t="n">
        <v>1450</v>
      </c>
      <c r="B1451" t="inlineStr">
        <is>
          <t>1450</t>
        </is>
      </c>
      <c r="C1451" t="inlineStr">
        <is>
          <t>RD</t>
        </is>
      </c>
      <c r="D1451" t="inlineStr">
        <is>
          <t>RD</t>
        </is>
      </c>
      <c r="E1451">
        <f>Q15+K1.B1-A26:X1:16</f>
        <v/>
      </c>
      <c r="F1451" t="inlineStr">
        <is>
          <t>Q15</t>
        </is>
      </c>
      <c r="G1451" t="inlineStr">
        <is>
          <t>K1.B1</t>
        </is>
      </c>
      <c r="H1451" t="inlineStr">
        <is>
          <t>A26</t>
        </is>
      </c>
      <c r="I1451" t="inlineStr">
        <is>
          <t>X1:16</t>
        </is>
      </c>
      <c r="J1451">
        <f>Q15+K1.G1-G6:16</f>
        <v/>
      </c>
      <c r="K1451" t="inlineStr">
        <is>
          <t>Q15</t>
        </is>
      </c>
      <c r="L1451" t="inlineStr">
        <is>
          <t>K1.G1</t>
        </is>
      </c>
      <c r="M1451" t="inlineStr">
        <is>
          <t>G6</t>
        </is>
      </c>
      <c r="N1451" t="inlineStr">
        <is>
          <t>16</t>
        </is>
      </c>
    </row>
    <row r="1452">
      <c r="A1452" t="n">
        <v>1451</v>
      </c>
      <c r="B1452" t="inlineStr">
        <is>
          <t>1451</t>
        </is>
      </c>
      <c r="C1452" t="inlineStr">
        <is>
          <t>RDBU</t>
        </is>
      </c>
      <c r="D1452" t="inlineStr">
        <is>
          <t>RDBU</t>
        </is>
      </c>
      <c r="E1452">
        <f>Q15+K1.B1-A26:X1:11</f>
        <v/>
      </c>
      <c r="F1452" t="inlineStr">
        <is>
          <t>Q15</t>
        </is>
      </c>
      <c r="G1452" t="inlineStr">
        <is>
          <t>K1.B1</t>
        </is>
      </c>
      <c r="H1452" t="inlineStr">
        <is>
          <t>A26</t>
        </is>
      </c>
      <c r="I1452" t="inlineStr">
        <is>
          <t>X1:11</t>
        </is>
      </c>
      <c r="J1452">
        <f>Q15+K1.G1-G6:11</f>
        <v/>
      </c>
      <c r="K1452" t="inlineStr">
        <is>
          <t>Q15</t>
        </is>
      </c>
      <c r="L1452" t="inlineStr">
        <is>
          <t>K1.G1</t>
        </is>
      </c>
      <c r="M1452" t="inlineStr">
        <is>
          <t>G6</t>
        </is>
      </c>
      <c r="N1452" t="inlineStr">
        <is>
          <t>11</t>
        </is>
      </c>
    </row>
    <row r="1453">
      <c r="A1453" t="n">
        <v>1452</v>
      </c>
      <c r="B1453" t="inlineStr">
        <is>
          <t>1452</t>
        </is>
      </c>
      <c r="C1453" t="inlineStr">
        <is>
          <t>nan</t>
        </is>
      </c>
      <c r="D1453" t="inlineStr">
        <is>
          <t>nan</t>
        </is>
      </c>
      <c r="E1453">
        <f>Q15+K1-W460</f>
        <v/>
      </c>
      <c r="F1453" t="inlineStr">
        <is>
          <t>Q15</t>
        </is>
      </c>
      <c r="G1453" t="inlineStr">
        <is>
          <t>K1</t>
        </is>
      </c>
      <c r="H1453" t="inlineStr">
        <is>
          <t>W460</t>
        </is>
      </c>
      <c r="I1453" t="inlineStr"/>
      <c r="J1453">
        <f>A02+K1.B1-W9:SE</f>
        <v/>
      </c>
      <c r="K1453" t="inlineStr">
        <is>
          <t>A02</t>
        </is>
      </c>
      <c r="L1453" t="inlineStr">
        <is>
          <t>K1.B1</t>
        </is>
      </c>
      <c r="M1453" t="inlineStr">
        <is>
          <t>W9</t>
        </is>
      </c>
      <c r="N1453" t="inlineStr">
        <is>
          <t>SE</t>
        </is>
      </c>
    </row>
    <row r="1454">
      <c r="A1454" t="n">
        <v>1453</v>
      </c>
      <c r="B1454" t="inlineStr">
        <is>
          <t>1453</t>
        </is>
      </c>
      <c r="C1454" t="inlineStr">
        <is>
          <t>Schirm</t>
        </is>
      </c>
      <c r="D1454" t="inlineStr">
        <is>
          <t>Schirm</t>
        </is>
      </c>
      <c r="E1454">
        <f>Q15+K1-W460:Schirm</f>
        <v/>
      </c>
      <c r="F1454" t="inlineStr">
        <is>
          <t>Q15</t>
        </is>
      </c>
      <c r="G1454" t="inlineStr">
        <is>
          <t>K1</t>
        </is>
      </c>
      <c r="H1454" t="inlineStr">
        <is>
          <t>W460</t>
        </is>
      </c>
      <c r="I1454" t="inlineStr">
        <is>
          <t>Schirm</t>
        </is>
      </c>
      <c r="J1454">
        <f>Q15+K1.G1-G6:CASE</f>
        <v/>
      </c>
      <c r="K1454" t="inlineStr">
        <is>
          <t>Q15</t>
        </is>
      </c>
      <c r="L1454" t="inlineStr">
        <is>
          <t>K1.G1</t>
        </is>
      </c>
      <c r="M1454" t="inlineStr">
        <is>
          <t>G6</t>
        </is>
      </c>
      <c r="N1454" t="inlineStr">
        <is>
          <t>CASE</t>
        </is>
      </c>
    </row>
    <row r="1455">
      <c r="A1455" t="n">
        <v>1454</v>
      </c>
      <c r="B1455" t="inlineStr">
        <is>
          <t>1454</t>
        </is>
      </c>
      <c r="C1455" t="inlineStr">
        <is>
          <t>nan</t>
        </is>
      </c>
      <c r="D1455" t="inlineStr">
        <is>
          <t>nan</t>
        </is>
      </c>
      <c r="E1455" t="inlineStr">
        <is>
          <t>nan</t>
        </is>
      </c>
      <c r="F1455" t="inlineStr"/>
      <c r="G1455" t="inlineStr"/>
      <c r="H1455" t="inlineStr"/>
      <c r="I1455" t="inlineStr"/>
      <c r="J1455" t="inlineStr">
        <is>
          <t>nan</t>
        </is>
      </c>
      <c r="K1455" t="inlineStr"/>
      <c r="L1455" t="inlineStr"/>
      <c r="M1455" t="inlineStr"/>
      <c r="N1455" t="inlineStr"/>
    </row>
    <row r="1456">
      <c r="A1456" t="n">
        <v>1455</v>
      </c>
      <c r="B1456" t="inlineStr">
        <is>
          <t>1455</t>
        </is>
      </c>
      <c r="C1456" t="inlineStr">
        <is>
          <t>WH</t>
        </is>
      </c>
      <c r="D1456" t="inlineStr">
        <is>
          <t>WH</t>
        </is>
      </c>
      <c r="E1456">
        <f>Q15+K1.B1-A7:3</f>
        <v/>
      </c>
      <c r="F1456" t="inlineStr">
        <is>
          <t>Q15</t>
        </is>
      </c>
      <c r="G1456" t="inlineStr">
        <is>
          <t>K1.B1</t>
        </is>
      </c>
      <c r="H1456" t="inlineStr">
        <is>
          <t>A7</t>
        </is>
      </c>
      <c r="I1456" t="inlineStr">
        <is>
          <t>3</t>
        </is>
      </c>
      <c r="J1456">
        <f>Q15+K1.B1-A26:X2:6</f>
        <v/>
      </c>
      <c r="K1456" t="inlineStr">
        <is>
          <t>Q15</t>
        </is>
      </c>
      <c r="L1456" t="inlineStr">
        <is>
          <t>K1.B1</t>
        </is>
      </c>
      <c r="M1456" t="inlineStr">
        <is>
          <t>A26</t>
        </is>
      </c>
      <c r="N1456" t="inlineStr">
        <is>
          <t>X2:6</t>
        </is>
      </c>
    </row>
    <row r="1457">
      <c r="A1457" t="n">
        <v>1456</v>
      </c>
      <c r="B1457" t="inlineStr">
        <is>
          <t>1456</t>
        </is>
      </c>
      <c r="C1457" t="inlineStr">
        <is>
          <t>BN</t>
        </is>
      </c>
      <c r="D1457" t="inlineStr">
        <is>
          <t>BN</t>
        </is>
      </c>
      <c r="E1457">
        <f>Q15+K1.B1-A26:X2:7</f>
        <v/>
      </c>
      <c r="F1457" t="inlineStr">
        <is>
          <t>Q15</t>
        </is>
      </c>
      <c r="G1457" t="inlineStr">
        <is>
          <t>K1.B1</t>
        </is>
      </c>
      <c r="H1457" t="inlineStr">
        <is>
          <t>A26</t>
        </is>
      </c>
      <c r="I1457" t="inlineStr">
        <is>
          <t>X2:7</t>
        </is>
      </c>
      <c r="J1457" t="inlineStr">
        <is>
          <t>nan</t>
        </is>
      </c>
      <c r="K1457" t="inlineStr"/>
      <c r="L1457" t="inlineStr"/>
      <c r="M1457" t="inlineStr"/>
      <c r="N1457" t="inlineStr"/>
    </row>
    <row r="1458">
      <c r="A1458" t="n">
        <v>1457</v>
      </c>
      <c r="B1458" t="inlineStr">
        <is>
          <t>1457</t>
        </is>
      </c>
      <c r="C1458" t="inlineStr">
        <is>
          <t>GN</t>
        </is>
      </c>
      <c r="D1458" t="inlineStr">
        <is>
          <t>GN</t>
        </is>
      </c>
      <c r="E1458">
        <f>Q15+K1.B1-A8:3</f>
        <v/>
      </c>
      <c r="F1458" t="inlineStr">
        <is>
          <t>Q15</t>
        </is>
      </c>
      <c r="G1458" t="inlineStr">
        <is>
          <t>K1.B1</t>
        </is>
      </c>
      <c r="H1458" t="inlineStr">
        <is>
          <t>A8</t>
        </is>
      </c>
      <c r="I1458" t="inlineStr">
        <is>
          <t>3</t>
        </is>
      </c>
      <c r="J1458">
        <f>Q15+K1.B1-A26:X2:18</f>
        <v/>
      </c>
      <c r="K1458" t="inlineStr">
        <is>
          <t>Q15</t>
        </is>
      </c>
      <c r="L1458" t="inlineStr">
        <is>
          <t>K1.B1</t>
        </is>
      </c>
      <c r="M1458" t="inlineStr">
        <is>
          <t>A26</t>
        </is>
      </c>
      <c r="N1458" t="inlineStr">
        <is>
          <t>X2:18</t>
        </is>
      </c>
    </row>
    <row r="1459">
      <c r="A1459" t="n">
        <v>1458</v>
      </c>
      <c r="B1459" t="inlineStr">
        <is>
          <t>1458</t>
        </is>
      </c>
      <c r="C1459" t="inlineStr">
        <is>
          <t>YE</t>
        </is>
      </c>
      <c r="D1459" t="inlineStr">
        <is>
          <t>YE</t>
        </is>
      </c>
      <c r="E1459">
        <f>Q15+K1.B1-A26:X2:19</f>
        <v/>
      </c>
      <c r="F1459" t="inlineStr">
        <is>
          <t>Q15</t>
        </is>
      </c>
      <c r="G1459" t="inlineStr">
        <is>
          <t>K1.B1</t>
        </is>
      </c>
      <c r="H1459" t="inlineStr">
        <is>
          <t>A26</t>
        </is>
      </c>
      <c r="I1459" t="inlineStr">
        <is>
          <t>X2:19</t>
        </is>
      </c>
      <c r="J1459" t="inlineStr">
        <is>
          <t>nan</t>
        </is>
      </c>
      <c r="K1459" t="inlineStr"/>
      <c r="L1459" t="inlineStr"/>
      <c r="M1459" t="inlineStr"/>
      <c r="N1459" t="inlineStr"/>
    </row>
    <row r="1460">
      <c r="A1460" t="n">
        <v>1459</v>
      </c>
      <c r="B1460" t="inlineStr">
        <is>
          <t>1459</t>
        </is>
      </c>
      <c r="C1460" t="inlineStr">
        <is>
          <t>GY</t>
        </is>
      </c>
      <c r="D1460" t="inlineStr">
        <is>
          <t>GY</t>
        </is>
      </c>
      <c r="E1460">
        <f>Q15+K1.B1-A7:7</f>
        <v/>
      </c>
      <c r="F1460" t="inlineStr">
        <is>
          <t>Q15</t>
        </is>
      </c>
      <c r="G1460" t="inlineStr">
        <is>
          <t>K1.B1</t>
        </is>
      </c>
      <c r="H1460" t="inlineStr">
        <is>
          <t>A7</t>
        </is>
      </c>
      <c r="I1460" t="inlineStr">
        <is>
          <t>7</t>
        </is>
      </c>
      <c r="J1460">
        <f>Q15+K1.B1-A26:X2:5</f>
        <v/>
      </c>
      <c r="K1460" t="inlineStr">
        <is>
          <t>Q15</t>
        </is>
      </c>
      <c r="L1460" t="inlineStr">
        <is>
          <t>K1.B1</t>
        </is>
      </c>
      <c r="M1460" t="inlineStr">
        <is>
          <t>A26</t>
        </is>
      </c>
      <c r="N1460" t="inlineStr">
        <is>
          <t>X2:5</t>
        </is>
      </c>
    </row>
    <row r="1461">
      <c r="A1461" t="n">
        <v>1460</v>
      </c>
      <c r="B1461" t="inlineStr">
        <is>
          <t>1460</t>
        </is>
      </c>
      <c r="C1461" t="inlineStr">
        <is>
          <t>BU</t>
        </is>
      </c>
      <c r="D1461" t="inlineStr">
        <is>
          <t>BU</t>
        </is>
      </c>
      <c r="E1461">
        <f>Q15+K1.B1-A26:X2:4</f>
        <v/>
      </c>
      <c r="F1461" t="inlineStr">
        <is>
          <t>Q15</t>
        </is>
      </c>
      <c r="G1461" t="inlineStr">
        <is>
          <t>K1.B1</t>
        </is>
      </c>
      <c r="H1461" t="inlineStr">
        <is>
          <t>A26</t>
        </is>
      </c>
      <c r="I1461" t="inlineStr">
        <is>
          <t>X2:4</t>
        </is>
      </c>
      <c r="J1461">
        <f>Q15+K1.B1-A7</f>
        <v/>
      </c>
      <c r="K1461" t="inlineStr">
        <is>
          <t>Q15</t>
        </is>
      </c>
      <c r="L1461" t="inlineStr">
        <is>
          <t>K1.B1</t>
        </is>
      </c>
      <c r="M1461" t="inlineStr">
        <is>
          <t>A7</t>
        </is>
      </c>
      <c r="N1461" t="inlineStr"/>
    </row>
    <row r="1462">
      <c r="A1462" t="n">
        <v>1461</v>
      </c>
      <c r="B1462" t="inlineStr">
        <is>
          <t>1461</t>
        </is>
      </c>
      <c r="C1462" t="inlineStr">
        <is>
          <t>BU</t>
        </is>
      </c>
      <c r="D1462" t="inlineStr">
        <is>
          <t>BU</t>
        </is>
      </c>
      <c r="E1462">
        <f>Q15+K1.B1-A26:X2:17</f>
        <v/>
      </c>
      <c r="F1462" t="inlineStr">
        <is>
          <t>Q15</t>
        </is>
      </c>
      <c r="G1462" t="inlineStr">
        <is>
          <t>K1.B1</t>
        </is>
      </c>
      <c r="H1462" t="inlineStr">
        <is>
          <t>A26</t>
        </is>
      </c>
      <c r="I1462" t="inlineStr">
        <is>
          <t>X2:17</t>
        </is>
      </c>
      <c r="J1462">
        <f>Q15+K1.B1-A8:7</f>
        <v/>
      </c>
      <c r="K1462" t="inlineStr">
        <is>
          <t>Q15</t>
        </is>
      </c>
      <c r="L1462" t="inlineStr">
        <is>
          <t>K1.B1</t>
        </is>
      </c>
      <c r="M1462" t="inlineStr">
        <is>
          <t>A8</t>
        </is>
      </c>
      <c r="N1462" t="inlineStr">
        <is>
          <t>7</t>
        </is>
      </c>
    </row>
    <row r="1463">
      <c r="A1463" t="n">
        <v>1462</v>
      </c>
      <c r="B1463" t="inlineStr">
        <is>
          <t>1462</t>
        </is>
      </c>
      <c r="C1463" t="inlineStr">
        <is>
          <t>BU</t>
        </is>
      </c>
      <c r="D1463" t="inlineStr">
        <is>
          <t>BU</t>
        </is>
      </c>
      <c r="E1463" t="inlineStr">
        <is>
          <t>nan</t>
        </is>
      </c>
      <c r="F1463" t="inlineStr"/>
      <c r="G1463" t="inlineStr"/>
      <c r="H1463" t="inlineStr"/>
      <c r="I1463" t="inlineStr"/>
      <c r="J1463">
        <f>Q15+K1.B1-A26:X2:16</f>
        <v/>
      </c>
      <c r="K1463" t="inlineStr">
        <is>
          <t>Q15</t>
        </is>
      </c>
      <c r="L1463" t="inlineStr">
        <is>
          <t>K1.B1</t>
        </is>
      </c>
      <c r="M1463" t="inlineStr">
        <is>
          <t>A26</t>
        </is>
      </c>
      <c r="N1463" t="inlineStr">
        <is>
          <t>X2:16</t>
        </is>
      </c>
    </row>
    <row r="1464">
      <c r="A1464" t="n">
        <v>1463</v>
      </c>
      <c r="B1464" t="inlineStr">
        <is>
          <t>1463</t>
        </is>
      </c>
      <c r="C1464" t="inlineStr">
        <is>
          <t>nan</t>
        </is>
      </c>
      <c r="D1464" t="inlineStr">
        <is>
          <t>nan</t>
        </is>
      </c>
      <c r="E1464">
        <f>Q15+S1-A3</f>
        <v/>
      </c>
      <c r="F1464" t="inlineStr">
        <is>
          <t>Q15</t>
        </is>
      </c>
      <c r="G1464" t="inlineStr">
        <is>
          <t>S1</t>
        </is>
      </c>
      <c r="H1464" t="inlineStr">
        <is>
          <t>A3</t>
        </is>
      </c>
      <c r="I1464" t="inlineStr"/>
      <c r="J1464">
        <f>Q15+K1.G1-G4</f>
        <v/>
      </c>
      <c r="K1464" t="inlineStr">
        <is>
          <t>Q15</t>
        </is>
      </c>
      <c r="L1464" t="inlineStr">
        <is>
          <t>K1.G1</t>
        </is>
      </c>
      <c r="M1464" t="inlineStr">
        <is>
          <t>G4</t>
        </is>
      </c>
      <c r="N1464" t="inlineStr"/>
    </row>
    <row r="1465">
      <c r="A1465" t="n">
        <v>1464</v>
      </c>
      <c r="B1465" t="inlineStr">
        <is>
          <t>1464</t>
        </is>
      </c>
      <c r="C1465" t="inlineStr">
        <is>
          <t>BU</t>
        </is>
      </c>
      <c r="D1465" t="inlineStr">
        <is>
          <t>BU</t>
        </is>
      </c>
      <c r="E1465">
        <f>Q15+S1-A3</f>
        <v/>
      </c>
      <c r="F1465" t="inlineStr">
        <is>
          <t>Q15</t>
        </is>
      </c>
      <c r="G1465" t="inlineStr">
        <is>
          <t>S1</t>
        </is>
      </c>
      <c r="H1465" t="inlineStr">
        <is>
          <t>A3</t>
        </is>
      </c>
      <c r="I1465" t="inlineStr"/>
      <c r="J1465">
        <f>Q15+S1-A2</f>
        <v/>
      </c>
      <c r="K1465" t="inlineStr">
        <is>
          <t>Q15</t>
        </is>
      </c>
      <c r="L1465" t="inlineStr">
        <is>
          <t>S1</t>
        </is>
      </c>
      <c r="M1465" t="inlineStr">
        <is>
          <t>A2</t>
        </is>
      </c>
      <c r="N1465" t="inlineStr"/>
    </row>
    <row r="1466">
      <c r="A1466" t="n">
        <v>1465</v>
      </c>
      <c r="B1466" t="inlineStr">
        <is>
          <t>1465</t>
        </is>
      </c>
      <c r="C1466" t="inlineStr">
        <is>
          <t>coax</t>
        </is>
      </c>
      <c r="D1466" t="inlineStr">
        <is>
          <t>coax</t>
        </is>
      </c>
      <c r="E1466">
        <f>Q15+S1-A3</f>
        <v/>
      </c>
      <c r="F1466" t="inlineStr">
        <is>
          <t>Q15</t>
        </is>
      </c>
      <c r="G1466" t="inlineStr">
        <is>
          <t>S1</t>
        </is>
      </c>
      <c r="H1466" t="inlineStr">
        <is>
          <t>A3</t>
        </is>
      </c>
      <c r="I1466" t="inlineStr"/>
      <c r="J1466">
        <f>Q15+K1.G1-G4</f>
        <v/>
      </c>
      <c r="K1466" t="inlineStr">
        <is>
          <t>Q15</t>
        </is>
      </c>
      <c r="L1466" t="inlineStr">
        <is>
          <t>K1.G1</t>
        </is>
      </c>
      <c r="M1466" t="inlineStr">
        <is>
          <t>G4</t>
        </is>
      </c>
      <c r="N1466" t="inlineStr"/>
    </row>
    <row r="1467">
      <c r="A1467" t="n">
        <v>1466</v>
      </c>
      <c r="B1467" t="inlineStr">
        <is>
          <t>1466</t>
        </is>
      </c>
      <c r="C1467" t="inlineStr">
        <is>
          <t>BU</t>
        </is>
      </c>
      <c r="D1467" t="inlineStr">
        <is>
          <t>BU</t>
        </is>
      </c>
      <c r="E1467">
        <f>Q15+S1-A3</f>
        <v/>
      </c>
      <c r="F1467" t="inlineStr">
        <is>
          <t>Q15</t>
        </is>
      </c>
      <c r="G1467" t="inlineStr">
        <is>
          <t>S1</t>
        </is>
      </c>
      <c r="H1467" t="inlineStr">
        <is>
          <t>A3</t>
        </is>
      </c>
      <c r="I1467" t="inlineStr"/>
      <c r="J1467">
        <f>+:RF S IN</f>
        <v/>
      </c>
      <c r="K1467" t="inlineStr"/>
      <c r="L1467" t="inlineStr"/>
      <c r="M1467" t="inlineStr"/>
      <c r="N1467" t="inlineStr"/>
    </row>
    <row r="1468">
      <c r="A1468" t="n">
        <v>1467</v>
      </c>
      <c r="B1468" t="inlineStr">
        <is>
          <t>1467</t>
        </is>
      </c>
      <c r="C1468" t="inlineStr">
        <is>
          <t>BK</t>
        </is>
      </c>
      <c r="D1468" t="inlineStr">
        <is>
          <t>BK</t>
        </is>
      </c>
      <c r="E1468">
        <f>Q15+S1-A2:A1</f>
        <v/>
      </c>
      <c r="F1468" t="inlineStr">
        <is>
          <t>Q15</t>
        </is>
      </c>
      <c r="G1468" t="inlineStr">
        <is>
          <t>S1</t>
        </is>
      </c>
      <c r="H1468" t="inlineStr">
        <is>
          <t>A2</t>
        </is>
      </c>
      <c r="I1468" t="inlineStr">
        <is>
          <t>A1</t>
        </is>
      </c>
      <c r="J1468">
        <f>Q15+K1.G1-G6</f>
        <v/>
      </c>
      <c r="K1468" t="inlineStr">
        <is>
          <t>Q15</t>
        </is>
      </c>
      <c r="L1468" t="inlineStr">
        <is>
          <t>K1.G1</t>
        </is>
      </c>
      <c r="M1468" t="inlineStr">
        <is>
          <t>G6</t>
        </is>
      </c>
      <c r="N1468" t="inlineStr"/>
    </row>
    <row r="1469">
      <c r="A1469" t="n">
        <v>1468</v>
      </c>
      <c r="B1469" t="inlineStr">
        <is>
          <t>1468</t>
        </is>
      </c>
      <c r="C1469" t="inlineStr">
        <is>
          <t>BK</t>
        </is>
      </c>
      <c r="D1469" t="inlineStr">
        <is>
          <t>BK</t>
        </is>
      </c>
      <c r="E1469">
        <f>+:ACCEL</f>
        <v/>
      </c>
      <c r="F1469" t="inlineStr"/>
      <c r="G1469" t="inlineStr"/>
      <c r="H1469" t="inlineStr"/>
      <c r="I1469" t="inlineStr"/>
      <c r="J1469">
        <f>Q15+S1-A2:A2</f>
        <v/>
      </c>
      <c r="K1469" t="inlineStr">
        <is>
          <t>Q15</t>
        </is>
      </c>
      <c r="L1469" t="inlineStr">
        <is>
          <t>S1</t>
        </is>
      </c>
      <c r="M1469" t="inlineStr">
        <is>
          <t>A2</t>
        </is>
      </c>
      <c r="N1469" t="inlineStr">
        <is>
          <t>A2</t>
        </is>
      </c>
    </row>
    <row r="1470">
      <c r="A1470" t="n">
        <v>1469</v>
      </c>
      <c r="B1470" t="inlineStr">
        <is>
          <t>1469</t>
        </is>
      </c>
      <c r="C1470" t="inlineStr">
        <is>
          <t>BK</t>
        </is>
      </c>
      <c r="D1470" t="inlineStr">
        <is>
          <t>BK</t>
        </is>
      </c>
      <c r="E1470">
        <f>Q15+S1-A2:B1</f>
        <v/>
      </c>
      <c r="F1470" t="inlineStr">
        <is>
          <t>Q15</t>
        </is>
      </c>
      <c r="G1470" t="inlineStr">
        <is>
          <t>S1</t>
        </is>
      </c>
      <c r="H1470" t="inlineStr">
        <is>
          <t>A2</t>
        </is>
      </c>
      <c r="I1470" t="inlineStr">
        <is>
          <t>B1</t>
        </is>
      </c>
      <c r="J1470">
        <f>Q15+K1.G1-G5</f>
        <v/>
      </c>
      <c r="K1470" t="inlineStr">
        <is>
          <t>Q15</t>
        </is>
      </c>
      <c r="L1470" t="inlineStr">
        <is>
          <t>K1.G1</t>
        </is>
      </c>
      <c r="M1470" t="inlineStr">
        <is>
          <t>G5</t>
        </is>
      </c>
      <c r="N1470" t="inlineStr"/>
    </row>
    <row r="1471">
      <c r="A1471" t="n">
        <v>1470</v>
      </c>
      <c r="B1471" t="inlineStr">
        <is>
          <t>1470</t>
        </is>
      </c>
      <c r="C1471" t="inlineStr">
        <is>
          <t>BK</t>
        </is>
      </c>
      <c r="D1471" t="inlineStr">
        <is>
          <t>BK</t>
        </is>
      </c>
      <c r="E1471">
        <f>+:BEAM</f>
        <v/>
      </c>
      <c r="F1471" t="inlineStr"/>
      <c r="G1471" t="inlineStr"/>
      <c r="H1471" t="inlineStr"/>
      <c r="I1471" t="inlineStr"/>
      <c r="J1471">
        <f>Q15+S1-A2:B2</f>
        <v/>
      </c>
      <c r="K1471" t="inlineStr">
        <is>
          <t>Q15</t>
        </is>
      </c>
      <c r="L1471" t="inlineStr">
        <is>
          <t>S1</t>
        </is>
      </c>
      <c r="M1471" t="inlineStr">
        <is>
          <t>A2</t>
        </is>
      </c>
      <c r="N1471" t="inlineStr">
        <is>
          <t>B2</t>
        </is>
      </c>
    </row>
    <row r="1472">
      <c r="A1472" t="n">
        <v>1471</v>
      </c>
      <c r="B1472" t="inlineStr">
        <is>
          <t>1471</t>
        </is>
      </c>
      <c r="C1472" t="inlineStr">
        <is>
          <t>BU</t>
        </is>
      </c>
      <c r="D1472" t="inlineStr">
        <is>
          <t>BU</t>
        </is>
      </c>
      <c r="E1472">
        <f>Q15+K1.B1-A1:11</f>
        <v/>
      </c>
      <c r="F1472" t="inlineStr">
        <is>
          <t>Q15</t>
        </is>
      </c>
      <c r="G1472" t="inlineStr">
        <is>
          <t>K1.B1</t>
        </is>
      </c>
      <c r="H1472" t="inlineStr">
        <is>
          <t>A1</t>
        </is>
      </c>
      <c r="I1472" t="inlineStr">
        <is>
          <t>11</t>
        </is>
      </c>
      <c r="J1472">
        <f>Q15+K1.B1-X21:1:4</f>
        <v/>
      </c>
      <c r="K1472" t="inlineStr">
        <is>
          <t>Q15</t>
        </is>
      </c>
      <c r="L1472" t="inlineStr">
        <is>
          <t>K1.B1</t>
        </is>
      </c>
      <c r="M1472" t="inlineStr">
        <is>
          <t>X21</t>
        </is>
      </c>
      <c r="N1472" t="inlineStr">
        <is>
          <t>1:4</t>
        </is>
      </c>
    </row>
    <row r="1473">
      <c r="A1473" t="n">
        <v>1472</v>
      </c>
      <c r="B1473" t="inlineStr">
        <is>
          <t>1472</t>
        </is>
      </c>
      <c r="C1473" t="inlineStr">
        <is>
          <t>BU</t>
        </is>
      </c>
      <c r="D1473" t="inlineStr">
        <is>
          <t>BU</t>
        </is>
      </c>
      <c r="E1473">
        <f>A02+K1.B1-W5.3(-P2):P2:1</f>
        <v/>
      </c>
      <c r="F1473" t="inlineStr">
        <is>
          <t>A02</t>
        </is>
      </c>
      <c r="G1473" t="inlineStr">
        <is>
          <t>K1.B1</t>
        </is>
      </c>
      <c r="H1473" t="inlineStr">
        <is>
          <t>W5.3(-P2)</t>
        </is>
      </c>
      <c r="I1473" t="inlineStr">
        <is>
          <t>P2:1</t>
        </is>
      </c>
      <c r="J1473">
        <f>Q15+K1.B1-X21:2:5</f>
        <v/>
      </c>
      <c r="K1473" t="inlineStr">
        <is>
          <t>Q15</t>
        </is>
      </c>
      <c r="L1473" t="inlineStr">
        <is>
          <t>K1.B1</t>
        </is>
      </c>
      <c r="M1473" t="inlineStr">
        <is>
          <t>X21</t>
        </is>
      </c>
      <c r="N1473" t="inlineStr">
        <is>
          <t>2:5</t>
        </is>
      </c>
    </row>
    <row r="1474">
      <c r="A1474" t="n">
        <v>1473</v>
      </c>
      <c r="B1474" t="inlineStr">
        <is>
          <t>1473</t>
        </is>
      </c>
      <c r="C1474" t="inlineStr">
        <is>
          <t>coax</t>
        </is>
      </c>
      <c r="D1474" t="inlineStr">
        <is>
          <t>coax</t>
        </is>
      </c>
      <c r="E1474">
        <f>+:RF IN</f>
        <v/>
      </c>
      <c r="F1474" t="inlineStr"/>
      <c r="G1474" t="inlineStr"/>
      <c r="H1474" t="inlineStr"/>
      <c r="I1474" t="inlineStr"/>
      <c r="J1474">
        <f>Q15+K1.G1-G1</f>
        <v/>
      </c>
      <c r="K1474" t="inlineStr">
        <is>
          <t>Q15</t>
        </is>
      </c>
      <c r="L1474" t="inlineStr">
        <is>
          <t>K1.G1</t>
        </is>
      </c>
      <c r="M1474" t="inlineStr">
        <is>
          <t>G1</t>
        </is>
      </c>
      <c r="N1474" t="inlineStr"/>
    </row>
    <row r="1475">
      <c r="A1475" t="n">
        <v>1474</v>
      </c>
      <c r="B1475" t="inlineStr">
        <is>
          <t>1474</t>
        </is>
      </c>
      <c r="C1475" t="inlineStr">
        <is>
          <t>nan</t>
        </is>
      </c>
      <c r="D1475" t="inlineStr">
        <is>
          <t>nan</t>
        </is>
      </c>
      <c r="E1475" t="inlineStr">
        <is>
          <t>nan</t>
        </is>
      </c>
      <c r="F1475" t="inlineStr"/>
      <c r="G1475" t="inlineStr"/>
      <c r="H1475" t="inlineStr"/>
      <c r="I1475" t="inlineStr"/>
      <c r="J1475" t="inlineStr">
        <is>
          <t>nan</t>
        </is>
      </c>
      <c r="K1475" t="inlineStr"/>
      <c r="L1475" t="inlineStr"/>
      <c r="M1475" t="inlineStr"/>
      <c r="N1475" t="inlineStr"/>
    </row>
    <row r="1476">
      <c r="A1476" t="n">
        <v>1475</v>
      </c>
      <c r="B1476" t="inlineStr">
        <is>
          <t>1475</t>
        </is>
      </c>
      <c r="C1476" t="inlineStr">
        <is>
          <t>nan</t>
        </is>
      </c>
      <c r="D1476" t="inlineStr">
        <is>
          <t>nan</t>
        </is>
      </c>
      <c r="E1476" t="inlineStr">
        <is>
          <t>nan</t>
        </is>
      </c>
      <c r="F1476" t="inlineStr"/>
      <c r="G1476" t="inlineStr"/>
      <c r="H1476" t="inlineStr"/>
      <c r="I1476" t="inlineStr"/>
      <c r="J1476" t="inlineStr">
        <is>
          <t>nan</t>
        </is>
      </c>
      <c r="K1476" t="inlineStr"/>
      <c r="L1476" t="inlineStr"/>
      <c r="M1476" t="inlineStr"/>
      <c r="N1476" t="inlineStr"/>
    </row>
    <row r="1477">
      <c r="A1477" t="n">
        <v>1476</v>
      </c>
      <c r="B1477" t="inlineStr">
        <is>
          <t>1476</t>
        </is>
      </c>
      <c r="C1477" t="inlineStr">
        <is>
          <t>1</t>
        </is>
      </c>
      <c r="D1477" t="inlineStr">
        <is>
          <t>1</t>
        </is>
      </c>
      <c r="E1477">
        <f>Q15+S1-A1-1</f>
        <v/>
      </c>
      <c r="F1477" t="inlineStr">
        <is>
          <t>Q15</t>
        </is>
      </c>
      <c r="G1477" t="inlineStr">
        <is>
          <t>S1</t>
        </is>
      </c>
      <c r="H1477" t="inlineStr">
        <is>
          <t>A1-1</t>
        </is>
      </c>
      <c r="I1477" t="inlineStr"/>
      <c r="J1477">
        <f>Q15+K1.B1-X21:1:3</f>
        <v/>
      </c>
      <c r="K1477" t="inlineStr">
        <is>
          <t>Q15</t>
        </is>
      </c>
      <c r="L1477" t="inlineStr">
        <is>
          <t>K1.B1</t>
        </is>
      </c>
      <c r="M1477" t="inlineStr">
        <is>
          <t>X21</t>
        </is>
      </c>
      <c r="N1477" t="inlineStr">
        <is>
          <t>1:3</t>
        </is>
      </c>
    </row>
    <row r="1478">
      <c r="A1478" t="n">
        <v>1477</v>
      </c>
      <c r="B1478" t="inlineStr">
        <is>
          <t>1477</t>
        </is>
      </c>
      <c r="C1478" t="inlineStr">
        <is>
          <t>2</t>
        </is>
      </c>
      <c r="D1478" t="inlineStr">
        <is>
          <t>2</t>
        </is>
      </c>
      <c r="E1478">
        <f>+</f>
        <v/>
      </c>
      <c r="F1478" t="inlineStr"/>
      <c r="G1478" t="inlineStr"/>
      <c r="H1478" t="inlineStr"/>
      <c r="I1478" t="inlineStr"/>
      <c r="J1478">
        <f>Q15+K1.G1-G3:2</f>
        <v/>
      </c>
      <c r="K1478" t="inlineStr">
        <is>
          <t>Q15</t>
        </is>
      </c>
      <c r="L1478" t="inlineStr">
        <is>
          <t>K1.G1</t>
        </is>
      </c>
      <c r="M1478" t="inlineStr">
        <is>
          <t>G3</t>
        </is>
      </c>
      <c r="N1478" t="inlineStr">
        <is>
          <t>2</t>
        </is>
      </c>
    </row>
    <row r="1479">
      <c r="A1479" t="n">
        <v>1478</v>
      </c>
      <c r="B1479" t="inlineStr">
        <is>
          <t>1478</t>
        </is>
      </c>
      <c r="C1479" t="inlineStr">
        <is>
          <t>2</t>
        </is>
      </c>
      <c r="D1479" t="inlineStr">
        <is>
          <t>2</t>
        </is>
      </c>
      <c r="E1479">
        <f>Q15+S1-A1-2</f>
        <v/>
      </c>
      <c r="F1479" t="inlineStr">
        <is>
          <t>Q15</t>
        </is>
      </c>
      <c r="G1479" t="inlineStr">
        <is>
          <t>S1</t>
        </is>
      </c>
      <c r="H1479" t="inlineStr">
        <is>
          <t>A1-2</t>
        </is>
      </c>
      <c r="I1479" t="inlineStr"/>
      <c r="J1479">
        <f>Q15+K1.B1-X21:2:2</f>
        <v/>
      </c>
      <c r="K1479" t="inlineStr">
        <is>
          <t>Q15</t>
        </is>
      </c>
      <c r="L1479" t="inlineStr">
        <is>
          <t>K1.B1</t>
        </is>
      </c>
      <c r="M1479" t="inlineStr">
        <is>
          <t>X21</t>
        </is>
      </c>
      <c r="N1479" t="inlineStr">
        <is>
          <t>2:2</t>
        </is>
      </c>
    </row>
    <row r="1480">
      <c r="A1480" t="n">
        <v>1479</v>
      </c>
      <c r="B1480" t="inlineStr">
        <is>
          <t>1479</t>
        </is>
      </c>
      <c r="C1480" t="inlineStr">
        <is>
          <t>GNYE</t>
        </is>
      </c>
      <c r="D1480" t="inlineStr">
        <is>
          <t>GNYE</t>
        </is>
      </c>
      <c r="E1480">
        <f>Q15+S1-A1-3</f>
        <v/>
      </c>
      <c r="F1480" t="inlineStr">
        <is>
          <t>Q15</t>
        </is>
      </c>
      <c r="G1480" t="inlineStr">
        <is>
          <t>S1</t>
        </is>
      </c>
      <c r="H1480" t="inlineStr">
        <is>
          <t>A1-3</t>
        </is>
      </c>
      <c r="I1480" t="inlineStr"/>
      <c r="J1480">
        <f>Q15+K1.B1-X21:PE:1</f>
        <v/>
      </c>
      <c r="K1480" t="inlineStr">
        <is>
          <t>Q15</t>
        </is>
      </c>
      <c r="L1480" t="inlineStr">
        <is>
          <t>K1.B1</t>
        </is>
      </c>
      <c r="M1480" t="inlineStr">
        <is>
          <t>X21</t>
        </is>
      </c>
      <c r="N1480" t="inlineStr">
        <is>
          <t>PE:1</t>
        </is>
      </c>
    </row>
    <row r="1481">
      <c r="A1481" t="n">
        <v>1480</v>
      </c>
      <c r="B1481" t="inlineStr">
        <is>
          <t>1480</t>
        </is>
      </c>
      <c r="C1481" t="inlineStr">
        <is>
          <t>3</t>
        </is>
      </c>
      <c r="D1481" t="inlineStr">
        <is>
          <t>3</t>
        </is>
      </c>
      <c r="E1481">
        <f>Q15+S1-A1-4</f>
        <v/>
      </c>
      <c r="F1481" t="inlineStr">
        <is>
          <t>Q15</t>
        </is>
      </c>
      <c r="G1481" t="inlineStr">
        <is>
          <t>S1</t>
        </is>
      </c>
      <c r="H1481" t="inlineStr">
        <is>
          <t>A1-4</t>
        </is>
      </c>
      <c r="I1481" t="inlineStr"/>
      <c r="J1481">
        <f>Q15+K1.B1-X21:3:2</f>
        <v/>
      </c>
      <c r="K1481" t="inlineStr">
        <is>
          <t>Q15</t>
        </is>
      </c>
      <c r="L1481" t="inlineStr">
        <is>
          <t>K1.B1</t>
        </is>
      </c>
      <c r="M1481" t="inlineStr">
        <is>
          <t>X21</t>
        </is>
      </c>
      <c r="N1481" t="inlineStr">
        <is>
          <t>3:2</t>
        </is>
      </c>
    </row>
    <row r="1482">
      <c r="A1482" t="n">
        <v>1481</v>
      </c>
      <c r="B1482" t="inlineStr">
        <is>
          <t>1481</t>
        </is>
      </c>
      <c r="C1482" t="inlineStr">
        <is>
          <t>4</t>
        </is>
      </c>
      <c r="D1482" t="inlineStr">
        <is>
          <t>4</t>
        </is>
      </c>
      <c r="E1482">
        <f>Q15+S1-A1-5</f>
        <v/>
      </c>
      <c r="F1482" t="inlineStr">
        <is>
          <t>Q15</t>
        </is>
      </c>
      <c r="G1482" t="inlineStr">
        <is>
          <t>S1</t>
        </is>
      </c>
      <c r="H1482" t="inlineStr">
        <is>
          <t>A1-5</t>
        </is>
      </c>
      <c r="I1482" t="inlineStr"/>
      <c r="J1482">
        <f>Q15+K1.B1-X21:4:3</f>
        <v/>
      </c>
      <c r="K1482" t="inlineStr">
        <is>
          <t>Q15</t>
        </is>
      </c>
      <c r="L1482" t="inlineStr">
        <is>
          <t>K1.B1</t>
        </is>
      </c>
      <c r="M1482" t="inlineStr">
        <is>
          <t>X21</t>
        </is>
      </c>
      <c r="N1482" t="inlineStr">
        <is>
          <t>4:3</t>
        </is>
      </c>
    </row>
    <row r="1483">
      <c r="A1483" t="n">
        <v>1482</v>
      </c>
      <c r="B1483" t="inlineStr">
        <is>
          <t>1482</t>
        </is>
      </c>
      <c r="C1483" t="inlineStr">
        <is>
          <t>nan</t>
        </is>
      </c>
      <c r="D1483" t="inlineStr">
        <is>
          <t>nan</t>
        </is>
      </c>
      <c r="E1483" t="inlineStr">
        <is>
          <t>nan</t>
        </is>
      </c>
      <c r="F1483" t="inlineStr"/>
      <c r="G1483" t="inlineStr"/>
      <c r="H1483" t="inlineStr"/>
      <c r="I1483" t="inlineStr"/>
      <c r="J1483" t="inlineStr">
        <is>
          <t>nan</t>
        </is>
      </c>
      <c r="K1483" t="inlineStr"/>
      <c r="L1483" t="inlineStr"/>
      <c r="M1483" t="inlineStr"/>
      <c r="N1483" t="inlineStr"/>
    </row>
    <row r="1484">
      <c r="A1484" t="n">
        <v>1483</v>
      </c>
      <c r="B1484" t="inlineStr">
        <is>
          <t>1483</t>
        </is>
      </c>
      <c r="C1484" t="inlineStr">
        <is>
          <t>1</t>
        </is>
      </c>
      <c r="D1484" t="inlineStr">
        <is>
          <t>1</t>
        </is>
      </c>
      <c r="E1484">
        <f>Q15+K1.G1-G3:1</f>
        <v/>
      </c>
      <c r="F1484" t="inlineStr">
        <is>
          <t>Q15</t>
        </is>
      </c>
      <c r="G1484" t="inlineStr">
        <is>
          <t>K1.G1</t>
        </is>
      </c>
      <c r="H1484" t="inlineStr">
        <is>
          <t>G3</t>
        </is>
      </c>
      <c r="I1484" t="inlineStr">
        <is>
          <t>1</t>
        </is>
      </c>
      <c r="J1484">
        <f>Q15+K1.B1-X21:3:5</f>
        <v/>
      </c>
      <c r="K1484" t="inlineStr">
        <is>
          <t>Q15</t>
        </is>
      </c>
      <c r="L1484" t="inlineStr">
        <is>
          <t>K1.B1</t>
        </is>
      </c>
      <c r="M1484" t="inlineStr">
        <is>
          <t>X21</t>
        </is>
      </c>
      <c r="N1484" t="inlineStr">
        <is>
          <t>3:5</t>
        </is>
      </c>
    </row>
    <row r="1485">
      <c r="A1485" t="n">
        <v>1484</v>
      </c>
      <c r="B1485" t="inlineStr">
        <is>
          <t>1484</t>
        </is>
      </c>
      <c r="C1485" t="inlineStr">
        <is>
          <t>1</t>
        </is>
      </c>
      <c r="D1485" t="inlineStr">
        <is>
          <t>1</t>
        </is>
      </c>
      <c r="E1485">
        <f>Q15+K1.B1-X21:3:5</f>
        <v/>
      </c>
      <c r="F1485" t="inlineStr">
        <is>
          <t>Q15</t>
        </is>
      </c>
      <c r="G1485" t="inlineStr">
        <is>
          <t>K1.B1</t>
        </is>
      </c>
      <c r="H1485" t="inlineStr">
        <is>
          <t>X21</t>
        </is>
      </c>
      <c r="I1485" t="inlineStr">
        <is>
          <t>3:5</t>
        </is>
      </c>
      <c r="J1485">
        <f>Q15+K1.G1-G2:1</f>
        <v/>
      </c>
      <c r="K1485" t="inlineStr">
        <is>
          <t>Q15</t>
        </is>
      </c>
      <c r="L1485" t="inlineStr">
        <is>
          <t>K1.G1</t>
        </is>
      </c>
      <c r="M1485" t="inlineStr">
        <is>
          <t>G2</t>
        </is>
      </c>
      <c r="N1485" t="inlineStr">
        <is>
          <t>1</t>
        </is>
      </c>
    </row>
    <row r="1486">
      <c r="A1486" t="n">
        <v>1485</v>
      </c>
      <c r="B1486" t="inlineStr">
        <is>
          <t>1485</t>
        </is>
      </c>
      <c r="C1486" t="inlineStr">
        <is>
          <t>2</t>
        </is>
      </c>
      <c r="D1486" t="inlineStr">
        <is>
          <t>2</t>
        </is>
      </c>
      <c r="E1486">
        <f>Q15+K1.B1-X21:4:4</f>
        <v/>
      </c>
      <c r="F1486" t="inlineStr">
        <is>
          <t>Q15</t>
        </is>
      </c>
      <c r="G1486" t="inlineStr">
        <is>
          <t>K1.B1</t>
        </is>
      </c>
      <c r="H1486" t="inlineStr">
        <is>
          <t>X21</t>
        </is>
      </c>
      <c r="I1486" t="inlineStr">
        <is>
          <t>4:4</t>
        </is>
      </c>
      <c r="J1486">
        <f>Q15+K1.G1-G2:2</f>
        <v/>
      </c>
      <c r="K1486" t="inlineStr">
        <is>
          <t>Q15</t>
        </is>
      </c>
      <c r="L1486" t="inlineStr">
        <is>
          <t>K1.G1</t>
        </is>
      </c>
      <c r="M1486" t="inlineStr">
        <is>
          <t>G2</t>
        </is>
      </c>
      <c r="N1486" t="inlineStr">
        <is>
          <t>2</t>
        </is>
      </c>
    </row>
    <row r="1487">
      <c r="A1487" t="n">
        <v>1486</v>
      </c>
      <c r="B1487" t="inlineStr">
        <is>
          <t>1486</t>
        </is>
      </c>
      <c r="C1487" t="inlineStr">
        <is>
          <t>nan</t>
        </is>
      </c>
      <c r="D1487" t="inlineStr">
        <is>
          <t>nan</t>
        </is>
      </c>
      <c r="E1487">
        <f>+:Emission</f>
        <v/>
      </c>
      <c r="F1487" t="inlineStr"/>
      <c r="G1487" t="inlineStr"/>
      <c r="H1487" t="inlineStr"/>
      <c r="I1487" t="inlineStr"/>
      <c r="J1487">
        <f>Q15+S1-A1-X1:1:3</f>
        <v/>
      </c>
      <c r="K1487" t="inlineStr">
        <is>
          <t>Q15</t>
        </is>
      </c>
      <c r="L1487" t="inlineStr">
        <is>
          <t>S1</t>
        </is>
      </c>
      <c r="M1487" t="inlineStr">
        <is>
          <t>A1-X1</t>
        </is>
      </c>
      <c r="N1487" t="inlineStr">
        <is>
          <t>1:3</t>
        </is>
      </c>
    </row>
    <row r="1488">
      <c r="A1488" t="n">
        <v>1487</v>
      </c>
      <c r="B1488" t="inlineStr">
        <is>
          <t>1487</t>
        </is>
      </c>
      <c r="C1488" t="inlineStr">
        <is>
          <t>2</t>
        </is>
      </c>
      <c r="D1488" t="inlineStr">
        <is>
          <t>2</t>
        </is>
      </c>
      <c r="E1488">
        <f>+:PE</f>
        <v/>
      </c>
      <c r="F1488" t="inlineStr"/>
      <c r="G1488" t="inlineStr"/>
      <c r="H1488" t="inlineStr"/>
      <c r="I1488" t="inlineStr"/>
      <c r="J1488">
        <f>Q15+S1-A1-X1:2:3</f>
        <v/>
      </c>
      <c r="K1488" t="inlineStr">
        <is>
          <t>Q15</t>
        </is>
      </c>
      <c r="L1488" t="inlineStr">
        <is>
          <t>S1</t>
        </is>
      </c>
      <c r="M1488" t="inlineStr">
        <is>
          <t>A1-X1</t>
        </is>
      </c>
      <c r="N1488" t="inlineStr">
        <is>
          <t>2:3</t>
        </is>
      </c>
    </row>
    <row r="1489">
      <c r="A1489" t="n">
        <v>1488</v>
      </c>
      <c r="B1489" t="inlineStr">
        <is>
          <t>1488</t>
        </is>
      </c>
      <c r="C1489" t="inlineStr">
        <is>
          <t>3</t>
        </is>
      </c>
      <c r="D1489" t="inlineStr">
        <is>
          <t>3</t>
        </is>
      </c>
      <c r="E1489">
        <f>+:Keeper</f>
        <v/>
      </c>
      <c r="F1489" t="inlineStr"/>
      <c r="G1489" t="inlineStr"/>
      <c r="H1489" t="inlineStr"/>
      <c r="I1489" t="inlineStr"/>
      <c r="J1489">
        <f>Q15+S1-A1-X1:3:3</f>
        <v/>
      </c>
      <c r="K1489" t="inlineStr">
        <is>
          <t>Q15</t>
        </is>
      </c>
      <c r="L1489" t="inlineStr">
        <is>
          <t>S1</t>
        </is>
      </c>
      <c r="M1489" t="inlineStr">
        <is>
          <t>A1-X1</t>
        </is>
      </c>
      <c r="N1489" t="inlineStr">
        <is>
          <t>3:3</t>
        </is>
      </c>
    </row>
    <row r="1490">
      <c r="A1490" t="n">
        <v>1489</v>
      </c>
      <c r="B1490" t="inlineStr">
        <is>
          <t>1489</t>
        </is>
      </c>
      <c r="C1490" t="inlineStr">
        <is>
          <t>BU</t>
        </is>
      </c>
      <c r="D1490" t="inlineStr">
        <is>
          <t>BU</t>
        </is>
      </c>
      <c r="E1490">
        <f>Q15+S1-A1:A:3</f>
        <v/>
      </c>
      <c r="F1490" t="inlineStr">
        <is>
          <t>Q15</t>
        </is>
      </c>
      <c r="G1490" t="inlineStr">
        <is>
          <t>S1</t>
        </is>
      </c>
      <c r="H1490" t="inlineStr">
        <is>
          <t>A1</t>
        </is>
      </c>
      <c r="I1490" t="inlineStr">
        <is>
          <t>A:3</t>
        </is>
      </c>
      <c r="J1490">
        <f>Q15+S1-A1-K1:A1</f>
        <v/>
      </c>
      <c r="K1490" t="inlineStr">
        <is>
          <t>Q15</t>
        </is>
      </c>
      <c r="L1490" t="inlineStr">
        <is>
          <t>S1</t>
        </is>
      </c>
      <c r="M1490" t="inlineStr">
        <is>
          <t>A1-K1</t>
        </is>
      </c>
      <c r="N1490" t="inlineStr">
        <is>
          <t>A1</t>
        </is>
      </c>
    </row>
    <row r="1491">
      <c r="A1491" t="n">
        <v>1490</v>
      </c>
      <c r="B1491" t="inlineStr">
        <is>
          <t>1490</t>
        </is>
      </c>
      <c r="C1491" t="inlineStr">
        <is>
          <t>BU</t>
        </is>
      </c>
      <c r="D1491" t="inlineStr">
        <is>
          <t>BU</t>
        </is>
      </c>
      <c r="E1491">
        <f>Q15+S1-A1</f>
        <v/>
      </c>
      <c r="F1491" t="inlineStr">
        <is>
          <t>Q15</t>
        </is>
      </c>
      <c r="G1491" t="inlineStr">
        <is>
          <t>S1</t>
        </is>
      </c>
      <c r="H1491" t="inlineStr">
        <is>
          <t>A1</t>
        </is>
      </c>
      <c r="I1491" t="inlineStr"/>
      <c r="J1491">
        <f>Q15+S1-A1-C1</f>
        <v/>
      </c>
      <c r="K1491" t="inlineStr">
        <is>
          <t>Q15</t>
        </is>
      </c>
      <c r="L1491" t="inlineStr">
        <is>
          <t>S1</t>
        </is>
      </c>
      <c r="M1491" t="inlineStr">
        <is>
          <t>A1-C1</t>
        </is>
      </c>
      <c r="N1491" t="inlineStr"/>
    </row>
    <row r="1492">
      <c r="A1492" t="n">
        <v>1491</v>
      </c>
      <c r="B1492" t="inlineStr">
        <is>
          <t>1491</t>
        </is>
      </c>
      <c r="C1492" t="inlineStr">
        <is>
          <t>BU</t>
        </is>
      </c>
      <c r="D1492" t="inlineStr">
        <is>
          <t>BU</t>
        </is>
      </c>
      <c r="E1492">
        <f>Q15+S1-A1-K1:A2</f>
        <v/>
      </c>
      <c r="F1492" t="inlineStr">
        <is>
          <t>Q15</t>
        </is>
      </c>
      <c r="G1492" t="inlineStr">
        <is>
          <t>S1</t>
        </is>
      </c>
      <c r="H1492" t="inlineStr">
        <is>
          <t>A1-K1</t>
        </is>
      </c>
      <c r="I1492" t="inlineStr">
        <is>
          <t>A2</t>
        </is>
      </c>
      <c r="J1492">
        <f>Q15+S1-A1:B:3</f>
        <v/>
      </c>
      <c r="K1492" t="inlineStr">
        <is>
          <t>Q15</t>
        </is>
      </c>
      <c r="L1492" t="inlineStr">
        <is>
          <t>S1</t>
        </is>
      </c>
      <c r="M1492" t="inlineStr">
        <is>
          <t>A1</t>
        </is>
      </c>
      <c r="N1492" t="inlineStr">
        <is>
          <t>B:3</t>
        </is>
      </c>
    </row>
    <row r="1493">
      <c r="A1493" t="n">
        <v>1492</v>
      </c>
      <c r="B1493" t="inlineStr">
        <is>
          <t>1492</t>
        </is>
      </c>
      <c r="C1493" t="inlineStr">
        <is>
          <t>BU</t>
        </is>
      </c>
      <c r="D1493" t="inlineStr">
        <is>
          <t>BU</t>
        </is>
      </c>
      <c r="E1493">
        <f>Q15+S1-A1-C1</f>
        <v/>
      </c>
      <c r="F1493" t="inlineStr">
        <is>
          <t>Q15</t>
        </is>
      </c>
      <c r="G1493" t="inlineStr">
        <is>
          <t>S1</t>
        </is>
      </c>
      <c r="H1493" t="inlineStr">
        <is>
          <t>A1-C1</t>
        </is>
      </c>
      <c r="I1493" t="inlineStr"/>
      <c r="J1493">
        <f>Q15+S1-A1:1:4</f>
        <v/>
      </c>
      <c r="K1493" t="inlineStr">
        <is>
          <t>Q15</t>
        </is>
      </c>
      <c r="L1493" t="inlineStr">
        <is>
          <t>S1</t>
        </is>
      </c>
      <c r="M1493" t="inlineStr">
        <is>
          <t>A1</t>
        </is>
      </c>
      <c r="N1493" t="inlineStr">
        <is>
          <t>1:4</t>
        </is>
      </c>
    </row>
    <row r="1494">
      <c r="A1494" t="n">
        <v>1493</v>
      </c>
      <c r="B1494" t="inlineStr">
        <is>
          <t>1493</t>
        </is>
      </c>
      <c r="C1494" t="inlineStr">
        <is>
          <t>BU</t>
        </is>
      </c>
      <c r="D1494" t="inlineStr">
        <is>
          <t>BU</t>
        </is>
      </c>
      <c r="E1494">
        <f>Q15+S1-A1:1:4</f>
        <v/>
      </c>
      <c r="F1494" t="inlineStr">
        <is>
          <t>Q15</t>
        </is>
      </c>
      <c r="G1494" t="inlineStr">
        <is>
          <t>S1</t>
        </is>
      </c>
      <c r="H1494" t="inlineStr">
        <is>
          <t>A1</t>
        </is>
      </c>
      <c r="I1494" t="inlineStr">
        <is>
          <t>1:4</t>
        </is>
      </c>
      <c r="J1494">
        <f>Q15+S1-A1-L1</f>
        <v/>
      </c>
      <c r="K1494" t="inlineStr">
        <is>
          <t>Q15</t>
        </is>
      </c>
      <c r="L1494" t="inlineStr">
        <is>
          <t>S1</t>
        </is>
      </c>
      <c r="M1494" t="inlineStr">
        <is>
          <t>A1-L1</t>
        </is>
      </c>
      <c r="N1494" t="inlineStr"/>
    </row>
    <row r="1495">
      <c r="A1495" t="n">
        <v>1494</v>
      </c>
      <c r="B1495" t="inlineStr">
        <is>
          <t>1494</t>
        </is>
      </c>
      <c r="C1495" t="inlineStr">
        <is>
          <t>BU</t>
        </is>
      </c>
      <c r="D1495" t="inlineStr">
        <is>
          <t>BU</t>
        </is>
      </c>
      <c r="E1495">
        <f>Q15+S1-A1-L1</f>
        <v/>
      </c>
      <c r="F1495" t="inlineStr">
        <is>
          <t>Q15</t>
        </is>
      </c>
      <c r="G1495" t="inlineStr">
        <is>
          <t>S1</t>
        </is>
      </c>
      <c r="H1495" t="inlineStr">
        <is>
          <t>A1-L1</t>
        </is>
      </c>
      <c r="I1495" t="inlineStr"/>
      <c r="J1495">
        <f>Q15+S1-A1-0:12</f>
        <v/>
      </c>
      <c r="K1495" t="inlineStr">
        <is>
          <t>Q15</t>
        </is>
      </c>
      <c r="L1495" t="inlineStr">
        <is>
          <t>S1</t>
        </is>
      </c>
      <c r="M1495" t="inlineStr">
        <is>
          <t>A1-0</t>
        </is>
      </c>
      <c r="N1495" t="inlineStr">
        <is>
          <t>12</t>
        </is>
      </c>
    </row>
    <row r="1496">
      <c r="A1496" t="n">
        <v>1495</v>
      </c>
      <c r="B1496" t="inlineStr">
        <is>
          <t>1495</t>
        </is>
      </c>
      <c r="C1496" t="inlineStr">
        <is>
          <t>BU</t>
        </is>
      </c>
      <c r="D1496" t="inlineStr">
        <is>
          <t>BU</t>
        </is>
      </c>
      <c r="E1496">
        <f>Q15+S1-A1</f>
        <v/>
      </c>
      <c r="F1496" t="inlineStr">
        <is>
          <t>Q15</t>
        </is>
      </c>
      <c r="G1496" t="inlineStr">
        <is>
          <t>S1</t>
        </is>
      </c>
      <c r="H1496" t="inlineStr">
        <is>
          <t>A1</t>
        </is>
      </c>
      <c r="I1496" t="inlineStr"/>
      <c r="J1496">
        <f>Q15+S1-A1:C:3</f>
        <v/>
      </c>
      <c r="K1496" t="inlineStr">
        <is>
          <t>Q15</t>
        </is>
      </c>
      <c r="L1496" t="inlineStr">
        <is>
          <t>S1</t>
        </is>
      </c>
      <c r="M1496" t="inlineStr">
        <is>
          <t>A1</t>
        </is>
      </c>
      <c r="N1496" t="inlineStr">
        <is>
          <t>C:3</t>
        </is>
      </c>
    </row>
    <row r="1497">
      <c r="A1497" t="n">
        <v>1496</v>
      </c>
      <c r="B1497" t="inlineStr">
        <is>
          <t>1496</t>
        </is>
      </c>
      <c r="C1497" t="inlineStr">
        <is>
          <t>BU</t>
        </is>
      </c>
      <c r="D1497" t="inlineStr">
        <is>
          <t>BU</t>
        </is>
      </c>
      <c r="E1497">
        <f>Q15+S1-A1-C2</f>
        <v/>
      </c>
      <c r="F1497" t="inlineStr">
        <is>
          <t>Q15</t>
        </is>
      </c>
      <c r="G1497" t="inlineStr">
        <is>
          <t>S1</t>
        </is>
      </c>
      <c r="H1497" t="inlineStr">
        <is>
          <t>A1-C2</t>
        </is>
      </c>
      <c r="I1497" t="inlineStr"/>
      <c r="J1497">
        <f>Q15+S1-A1</f>
        <v/>
      </c>
      <c r="K1497" t="inlineStr">
        <is>
          <t>Q15</t>
        </is>
      </c>
      <c r="L1497" t="inlineStr">
        <is>
          <t>S1</t>
        </is>
      </c>
      <c r="M1497" t="inlineStr">
        <is>
          <t>A1</t>
        </is>
      </c>
      <c r="N1497" t="inlineStr"/>
    </row>
    <row r="1498">
      <c r="A1498" t="n">
        <v>1497</v>
      </c>
      <c r="B1498" t="inlineStr">
        <is>
          <t>1497</t>
        </is>
      </c>
      <c r="C1498" t="inlineStr">
        <is>
          <t>BU</t>
        </is>
      </c>
      <c r="D1498" t="inlineStr">
        <is>
          <t>BU</t>
        </is>
      </c>
      <c r="E1498">
        <f>Q15+S1-A1-L1</f>
        <v/>
      </c>
      <c r="F1498" t="inlineStr">
        <is>
          <t>Q15</t>
        </is>
      </c>
      <c r="G1498" t="inlineStr">
        <is>
          <t>S1</t>
        </is>
      </c>
      <c r="H1498" t="inlineStr">
        <is>
          <t>A1-L1</t>
        </is>
      </c>
      <c r="I1498" t="inlineStr"/>
      <c r="J1498">
        <f>Q15+S1-A1-C2</f>
        <v/>
      </c>
      <c r="K1498" t="inlineStr">
        <is>
          <t>Q15</t>
        </is>
      </c>
      <c r="L1498" t="inlineStr">
        <is>
          <t>S1</t>
        </is>
      </c>
      <c r="M1498" t="inlineStr">
        <is>
          <t>A1-C2</t>
        </is>
      </c>
      <c r="N1498" t="inlineStr"/>
    </row>
    <row r="1499">
      <c r="A1499" t="n">
        <v>1498</v>
      </c>
      <c r="B1499" t="inlineStr">
        <is>
          <t>1498</t>
        </is>
      </c>
      <c r="C1499" t="inlineStr">
        <is>
          <t>BU</t>
        </is>
      </c>
      <c r="D1499" t="inlineStr">
        <is>
          <t>BU</t>
        </is>
      </c>
      <c r="E1499">
        <f>Q15+S1-A1-0:11</f>
        <v/>
      </c>
      <c r="F1499" t="inlineStr">
        <is>
          <t>Q15</t>
        </is>
      </c>
      <c r="G1499" t="inlineStr">
        <is>
          <t>S1</t>
        </is>
      </c>
      <c r="H1499" t="inlineStr">
        <is>
          <t>A1-0</t>
        </is>
      </c>
      <c r="I1499" t="inlineStr">
        <is>
          <t>11</t>
        </is>
      </c>
      <c r="J1499">
        <f>Q15+S1-A1:D:3</f>
        <v/>
      </c>
      <c r="K1499" t="inlineStr">
        <is>
          <t>Q15</t>
        </is>
      </c>
      <c r="L1499" t="inlineStr">
        <is>
          <t>S1</t>
        </is>
      </c>
      <c r="M1499" t="inlineStr">
        <is>
          <t>A1</t>
        </is>
      </c>
      <c r="N1499" t="inlineStr">
        <is>
          <t>D:3</t>
        </is>
      </c>
    </row>
    <row r="1500">
      <c r="A1500" t="n">
        <v>1499</v>
      </c>
      <c r="B1500" t="inlineStr">
        <is>
          <t>1499</t>
        </is>
      </c>
      <c r="C1500" t="inlineStr">
        <is>
          <t>BU</t>
        </is>
      </c>
      <c r="D1500" t="inlineStr">
        <is>
          <t>BU</t>
        </is>
      </c>
      <c r="E1500">
        <f>Q15+S1-A1-0:14</f>
        <v/>
      </c>
      <c r="F1500" t="inlineStr">
        <is>
          <t>Q15</t>
        </is>
      </c>
      <c r="G1500" t="inlineStr">
        <is>
          <t>S1</t>
        </is>
      </c>
      <c r="H1500" t="inlineStr">
        <is>
          <t>A1-0</t>
        </is>
      </c>
      <c r="I1500" t="inlineStr">
        <is>
          <t>14</t>
        </is>
      </c>
      <c r="J1500">
        <f>Q15+S1-A1-L2</f>
        <v/>
      </c>
      <c r="K1500" t="inlineStr">
        <is>
          <t>Q15</t>
        </is>
      </c>
      <c r="L1500" t="inlineStr">
        <is>
          <t>S1</t>
        </is>
      </c>
      <c r="M1500" t="inlineStr">
        <is>
          <t>A1-L2</t>
        </is>
      </c>
      <c r="N1500" t="inlineStr"/>
    </row>
    <row r="1501">
      <c r="A1501" t="n">
        <v>1500</v>
      </c>
      <c r="B1501" t="inlineStr">
        <is>
          <t>1500</t>
        </is>
      </c>
      <c r="C1501" t="inlineStr">
        <is>
          <t>BU</t>
        </is>
      </c>
      <c r="D1501" t="inlineStr">
        <is>
          <t>BU</t>
        </is>
      </c>
      <c r="E1501">
        <f>Q15+S1-A1:2:4</f>
        <v/>
      </c>
      <c r="F1501" t="inlineStr">
        <is>
          <t>Q15</t>
        </is>
      </c>
      <c r="G1501" t="inlineStr">
        <is>
          <t>S1</t>
        </is>
      </c>
      <c r="H1501" t="inlineStr">
        <is>
          <t>A1</t>
        </is>
      </c>
      <c r="I1501" t="inlineStr">
        <is>
          <t>2:4</t>
        </is>
      </c>
      <c r="J1501">
        <f>Q15+S1-A1</f>
        <v/>
      </c>
      <c r="K1501" t="inlineStr">
        <is>
          <t>Q15</t>
        </is>
      </c>
      <c r="L1501" t="inlineStr">
        <is>
          <t>S1</t>
        </is>
      </c>
      <c r="M1501" t="inlineStr">
        <is>
          <t>A1</t>
        </is>
      </c>
      <c r="N1501" t="inlineStr"/>
    </row>
    <row r="1502">
      <c r="A1502" t="n">
        <v>1501</v>
      </c>
      <c r="B1502" t="inlineStr">
        <is>
          <t>1501</t>
        </is>
      </c>
      <c r="C1502" t="inlineStr">
        <is>
          <t>BU</t>
        </is>
      </c>
      <c r="D1502" t="inlineStr">
        <is>
          <t>BU</t>
        </is>
      </c>
      <c r="E1502">
        <f>Q15+S1-A1-L2</f>
        <v/>
      </c>
      <c r="F1502" t="inlineStr">
        <is>
          <t>Q15</t>
        </is>
      </c>
      <c r="G1502" t="inlineStr">
        <is>
          <t>S1</t>
        </is>
      </c>
      <c r="H1502" t="inlineStr">
        <is>
          <t>A1-L2</t>
        </is>
      </c>
      <c r="I1502" t="inlineStr"/>
      <c r="J1502">
        <f>Q15+S1-A1</f>
        <v/>
      </c>
      <c r="K1502" t="inlineStr">
        <is>
          <t>Q15</t>
        </is>
      </c>
      <c r="L1502" t="inlineStr">
        <is>
          <t>S1</t>
        </is>
      </c>
      <c r="M1502" t="inlineStr">
        <is>
          <t>A1</t>
        </is>
      </c>
      <c r="N1502" t="inlineStr"/>
    </row>
    <row r="1503">
      <c r="A1503" t="n">
        <v>1502</v>
      </c>
      <c r="B1503" t="inlineStr">
        <is>
          <t>1502</t>
        </is>
      </c>
      <c r="C1503" t="inlineStr">
        <is>
          <t>BU</t>
        </is>
      </c>
      <c r="D1503" t="inlineStr">
        <is>
          <t>BU</t>
        </is>
      </c>
      <c r="E1503">
        <f>Q15+S1-A1-L3</f>
        <v/>
      </c>
      <c r="F1503" t="inlineStr">
        <is>
          <t>Q15</t>
        </is>
      </c>
      <c r="G1503" t="inlineStr">
        <is>
          <t>S1</t>
        </is>
      </c>
      <c r="H1503" t="inlineStr">
        <is>
          <t>A1-L3</t>
        </is>
      </c>
      <c r="I1503" t="inlineStr"/>
      <c r="J1503">
        <f>Q15+S1-A1:E:3</f>
        <v/>
      </c>
      <c r="K1503" t="inlineStr">
        <is>
          <t>Q15</t>
        </is>
      </c>
      <c r="L1503" t="inlineStr">
        <is>
          <t>S1</t>
        </is>
      </c>
      <c r="M1503" t="inlineStr">
        <is>
          <t>A1</t>
        </is>
      </c>
      <c r="N1503" t="inlineStr">
        <is>
          <t>E:3</t>
        </is>
      </c>
    </row>
    <row r="1504">
      <c r="A1504" t="n">
        <v>1503</v>
      </c>
      <c r="B1504" t="inlineStr">
        <is>
          <t>1503</t>
        </is>
      </c>
      <c r="C1504" t="inlineStr">
        <is>
          <t>BU</t>
        </is>
      </c>
      <c r="D1504" t="inlineStr">
        <is>
          <t>BU</t>
        </is>
      </c>
      <c r="E1504">
        <f>Q15+S1-A1:E:3</f>
        <v/>
      </c>
      <c r="F1504" t="inlineStr">
        <is>
          <t>Q15</t>
        </is>
      </c>
      <c r="G1504" t="inlineStr">
        <is>
          <t>S1</t>
        </is>
      </c>
      <c r="H1504" t="inlineStr">
        <is>
          <t>A1</t>
        </is>
      </c>
      <c r="I1504" t="inlineStr">
        <is>
          <t>E:3</t>
        </is>
      </c>
      <c r="J1504">
        <f>Q15+S1-A1-C4</f>
        <v/>
      </c>
      <c r="K1504" t="inlineStr">
        <is>
          <t>Q15</t>
        </is>
      </c>
      <c r="L1504" t="inlineStr">
        <is>
          <t>S1</t>
        </is>
      </c>
      <c r="M1504" t="inlineStr">
        <is>
          <t>A1-C4</t>
        </is>
      </c>
      <c r="N1504" t="inlineStr"/>
    </row>
    <row r="1505">
      <c r="A1505" t="n">
        <v>1504</v>
      </c>
      <c r="B1505" t="inlineStr">
        <is>
          <t>1504</t>
        </is>
      </c>
      <c r="C1505" t="inlineStr">
        <is>
          <t>BU</t>
        </is>
      </c>
      <c r="D1505" t="inlineStr">
        <is>
          <t>BU</t>
        </is>
      </c>
      <c r="E1505">
        <f>Q15+S1-A1:3:4</f>
        <v/>
      </c>
      <c r="F1505" t="inlineStr">
        <is>
          <t>Q15</t>
        </is>
      </c>
      <c r="G1505" t="inlineStr">
        <is>
          <t>S1</t>
        </is>
      </c>
      <c r="H1505" t="inlineStr">
        <is>
          <t>A1</t>
        </is>
      </c>
      <c r="I1505" t="inlineStr">
        <is>
          <t>3:4</t>
        </is>
      </c>
      <c r="J1505">
        <f>Q15+S1-A1-L3</f>
        <v/>
      </c>
      <c r="K1505" t="inlineStr">
        <is>
          <t>Q15</t>
        </is>
      </c>
      <c r="L1505" t="inlineStr">
        <is>
          <t>S1</t>
        </is>
      </c>
      <c r="M1505" t="inlineStr">
        <is>
          <t>A1-L3</t>
        </is>
      </c>
      <c r="N1505" t="inlineStr"/>
    </row>
    <row r="1506">
      <c r="A1506" t="n">
        <v>1505</v>
      </c>
      <c r="B1506" t="inlineStr">
        <is>
          <t>1505</t>
        </is>
      </c>
      <c r="C1506" t="inlineStr">
        <is>
          <t>BU</t>
        </is>
      </c>
      <c r="D1506" t="inlineStr">
        <is>
          <t>BU</t>
        </is>
      </c>
      <c r="E1506">
        <f>Q15+S1-A1-L3</f>
        <v/>
      </c>
      <c r="F1506" t="inlineStr">
        <is>
          <t>Q15</t>
        </is>
      </c>
      <c r="G1506" t="inlineStr">
        <is>
          <t>S1</t>
        </is>
      </c>
      <c r="H1506" t="inlineStr">
        <is>
          <t>A1-L3</t>
        </is>
      </c>
      <c r="I1506" t="inlineStr"/>
      <c r="J1506">
        <f>Q15+S1-A1-C3</f>
        <v/>
      </c>
      <c r="K1506" t="inlineStr">
        <is>
          <t>Q15</t>
        </is>
      </c>
      <c r="L1506" t="inlineStr">
        <is>
          <t>S1</t>
        </is>
      </c>
      <c r="M1506" t="inlineStr">
        <is>
          <t>A1-C3</t>
        </is>
      </c>
      <c r="N1506" t="inlineStr"/>
    </row>
    <row r="1507">
      <c r="A1507" t="n">
        <v>1506</v>
      </c>
      <c r="B1507" t="inlineStr">
        <is>
          <t>1506</t>
        </is>
      </c>
      <c r="C1507" t="inlineStr">
        <is>
          <t>BU</t>
        </is>
      </c>
      <c r="D1507" t="inlineStr">
        <is>
          <t>BU</t>
        </is>
      </c>
      <c r="E1507">
        <f>Q15+S1-A1-C4</f>
        <v/>
      </c>
      <c r="F1507" t="inlineStr">
        <is>
          <t>Q15</t>
        </is>
      </c>
      <c r="G1507" t="inlineStr">
        <is>
          <t>S1</t>
        </is>
      </c>
      <c r="H1507" t="inlineStr">
        <is>
          <t>A1-C4</t>
        </is>
      </c>
      <c r="I1507" t="inlineStr"/>
      <c r="J1507">
        <f>Q15+S1-A1</f>
        <v/>
      </c>
      <c r="K1507" t="inlineStr">
        <is>
          <t>Q15</t>
        </is>
      </c>
      <c r="L1507" t="inlineStr">
        <is>
          <t>S1</t>
        </is>
      </c>
      <c r="M1507" t="inlineStr">
        <is>
          <t>A1</t>
        </is>
      </c>
      <c r="N1507" t="inlineStr"/>
    </row>
    <row r="1508">
      <c r="A1508" t="n">
        <v>1507</v>
      </c>
      <c r="B1508" t="inlineStr">
        <is>
          <t>1507</t>
        </is>
      </c>
      <c r="C1508" t="inlineStr">
        <is>
          <t>BU</t>
        </is>
      </c>
      <c r="D1508" t="inlineStr">
        <is>
          <t>BU</t>
        </is>
      </c>
      <c r="E1508">
        <f>Q15+S1-A1-C3</f>
        <v/>
      </c>
      <c r="F1508" t="inlineStr">
        <is>
          <t>Q15</t>
        </is>
      </c>
      <c r="G1508" t="inlineStr">
        <is>
          <t>S1</t>
        </is>
      </c>
      <c r="H1508" t="inlineStr">
        <is>
          <t>A1-C3</t>
        </is>
      </c>
      <c r="I1508" t="inlineStr"/>
      <c r="J1508">
        <f>Q15+S1-A1-C2</f>
        <v/>
      </c>
      <c r="K1508" t="inlineStr">
        <is>
          <t>Q15</t>
        </is>
      </c>
      <c r="L1508" t="inlineStr">
        <is>
          <t>S1</t>
        </is>
      </c>
      <c r="M1508" t="inlineStr">
        <is>
          <t>A1-C2</t>
        </is>
      </c>
      <c r="N1508" t="inlineStr"/>
    </row>
    <row r="1509">
      <c r="A1509" t="n">
        <v>1508</v>
      </c>
      <c r="B1509" t="inlineStr">
        <is>
          <t>1508</t>
        </is>
      </c>
      <c r="C1509" t="inlineStr">
        <is>
          <t>GY</t>
        </is>
      </c>
      <c r="D1509" t="inlineStr">
        <is>
          <t>GY</t>
        </is>
      </c>
      <c r="E1509">
        <f>A02+S1-A21-X1:5</f>
        <v/>
      </c>
      <c r="F1509" t="inlineStr">
        <is>
          <t>A02</t>
        </is>
      </c>
      <c r="G1509" t="inlineStr">
        <is>
          <t>S1</t>
        </is>
      </c>
      <c r="H1509" t="inlineStr">
        <is>
          <t>A21-X1</t>
        </is>
      </c>
      <c r="I1509" t="inlineStr">
        <is>
          <t>5</t>
        </is>
      </c>
      <c r="J1509">
        <f>A02+K1.B1-X20-X20.1M:5</f>
        <v/>
      </c>
      <c r="K1509" t="inlineStr">
        <is>
          <t>A02</t>
        </is>
      </c>
      <c r="L1509" t="inlineStr">
        <is>
          <t>K1.B1</t>
        </is>
      </c>
      <c r="M1509" t="inlineStr">
        <is>
          <t>X20-X20.1M</t>
        </is>
      </c>
      <c r="N1509" t="inlineStr">
        <is>
          <t>5</t>
        </is>
      </c>
    </row>
    <row r="1510">
      <c r="A1510" t="n">
        <v>1509</v>
      </c>
      <c r="B1510" t="inlineStr">
        <is>
          <t>1509</t>
        </is>
      </c>
      <c r="C1510" t="inlineStr">
        <is>
          <t>BU</t>
        </is>
      </c>
      <c r="D1510" t="inlineStr">
        <is>
          <t>BU</t>
        </is>
      </c>
      <c r="E1510">
        <f>Q15+K1.B1-A1:12</f>
        <v/>
      </c>
      <c r="F1510" t="inlineStr">
        <is>
          <t>Q15</t>
        </is>
      </c>
      <c r="G1510" t="inlineStr">
        <is>
          <t>K1.B1</t>
        </is>
      </c>
      <c r="H1510" t="inlineStr">
        <is>
          <t>A1</t>
        </is>
      </c>
      <c r="I1510" t="inlineStr">
        <is>
          <t>12</t>
        </is>
      </c>
      <c r="J1510">
        <f>A02+K1.B1-X20-X20.1F:5</f>
        <v/>
      </c>
      <c r="K1510" t="inlineStr">
        <is>
          <t>A02</t>
        </is>
      </c>
      <c r="L1510" t="inlineStr">
        <is>
          <t>K1.B1</t>
        </is>
      </c>
      <c r="M1510" t="inlineStr">
        <is>
          <t>X20-X20.1F</t>
        </is>
      </c>
      <c r="N1510" t="inlineStr">
        <is>
          <t>5</t>
        </is>
      </c>
    </row>
    <row r="1511">
      <c r="A1511" t="n">
        <v>1510</v>
      </c>
      <c r="B1511" t="inlineStr">
        <is>
          <t>1510</t>
        </is>
      </c>
      <c r="C1511" t="inlineStr">
        <is>
          <t>PK</t>
        </is>
      </c>
      <c r="D1511" t="inlineStr">
        <is>
          <t>PK</t>
        </is>
      </c>
      <c r="E1511">
        <f>A02+S1-A21-X1:6</f>
        <v/>
      </c>
      <c r="F1511" t="inlineStr">
        <is>
          <t>A02</t>
        </is>
      </c>
      <c r="G1511" t="inlineStr">
        <is>
          <t>S1</t>
        </is>
      </c>
      <c r="H1511" t="inlineStr">
        <is>
          <t>A21-X1</t>
        </is>
      </c>
      <c r="I1511" t="inlineStr">
        <is>
          <t>6</t>
        </is>
      </c>
      <c r="J1511">
        <f>A02+K1.B1-X20-X20.1M:6</f>
        <v/>
      </c>
      <c r="K1511" t="inlineStr">
        <is>
          <t>A02</t>
        </is>
      </c>
      <c r="L1511" t="inlineStr">
        <is>
          <t>K1.B1</t>
        </is>
      </c>
      <c r="M1511" t="inlineStr">
        <is>
          <t>X20-X20.1M</t>
        </is>
      </c>
      <c r="N1511" t="inlineStr">
        <is>
          <t>6</t>
        </is>
      </c>
    </row>
    <row r="1512">
      <c r="A1512" t="n">
        <v>1511</v>
      </c>
      <c r="B1512" t="inlineStr">
        <is>
          <t>1511</t>
        </is>
      </c>
      <c r="C1512" t="inlineStr">
        <is>
          <t>BU</t>
        </is>
      </c>
      <c r="D1512" t="inlineStr">
        <is>
          <t>BU</t>
        </is>
      </c>
      <c r="E1512">
        <f>Q15+K1.B1-A1:13</f>
        <v/>
      </c>
      <c r="F1512" t="inlineStr">
        <is>
          <t>Q15</t>
        </is>
      </c>
      <c r="G1512" t="inlineStr">
        <is>
          <t>K1.B1</t>
        </is>
      </c>
      <c r="H1512" t="inlineStr">
        <is>
          <t>A1</t>
        </is>
      </c>
      <c r="I1512" t="inlineStr">
        <is>
          <t>13</t>
        </is>
      </c>
      <c r="J1512">
        <f>A02+K1.B1-X20-X20.1F:6</f>
        <v/>
      </c>
      <c r="K1512" t="inlineStr">
        <is>
          <t>A02</t>
        </is>
      </c>
      <c r="L1512" t="inlineStr">
        <is>
          <t>K1.B1</t>
        </is>
      </c>
      <c r="M1512" t="inlineStr">
        <is>
          <t>X20-X20.1F</t>
        </is>
      </c>
      <c r="N1512" t="inlineStr">
        <is>
          <t>6</t>
        </is>
      </c>
    </row>
    <row r="1513">
      <c r="A1513" t="n">
        <v>1512</v>
      </c>
      <c r="B1513" t="inlineStr">
        <is>
          <t>1512</t>
        </is>
      </c>
      <c r="C1513" t="inlineStr">
        <is>
          <t>BU</t>
        </is>
      </c>
      <c r="D1513" t="inlineStr">
        <is>
          <t>BU</t>
        </is>
      </c>
      <c r="E1513">
        <f>A02+K1.B1-X21-X21.5F:5</f>
        <v/>
      </c>
      <c r="F1513" t="inlineStr">
        <is>
          <t>A02</t>
        </is>
      </c>
      <c r="G1513" t="inlineStr">
        <is>
          <t>K1.B1</t>
        </is>
      </c>
      <c r="H1513" t="inlineStr">
        <is>
          <t>X21-X21.5F</t>
        </is>
      </c>
      <c r="I1513" t="inlineStr">
        <is>
          <t>5</t>
        </is>
      </c>
      <c r="J1513">
        <f>A02+K1.B1-W5(-P2):P2:2</f>
        <v/>
      </c>
      <c r="K1513" t="inlineStr">
        <is>
          <t>A02</t>
        </is>
      </c>
      <c r="L1513" t="inlineStr">
        <is>
          <t>K1.B1</t>
        </is>
      </c>
      <c r="M1513" t="inlineStr">
        <is>
          <t>W5(-P2)</t>
        </is>
      </c>
      <c r="N1513" t="inlineStr">
        <is>
          <t>P2:2</t>
        </is>
      </c>
    </row>
    <row r="1514">
      <c r="A1514" t="n">
        <v>1513</v>
      </c>
      <c r="B1514" t="inlineStr">
        <is>
          <t>1513</t>
        </is>
      </c>
      <c r="C1514" t="inlineStr">
        <is>
          <t>2</t>
        </is>
      </c>
      <c r="D1514" t="inlineStr">
        <is>
          <t>2</t>
        </is>
      </c>
      <c r="E1514">
        <f>Q15+S1-Y1:2</f>
        <v/>
      </c>
      <c r="F1514" t="inlineStr">
        <is>
          <t>Q15</t>
        </is>
      </c>
      <c r="G1514" t="inlineStr">
        <is>
          <t>S1</t>
        </is>
      </c>
      <c r="H1514" t="inlineStr">
        <is>
          <t>Y1</t>
        </is>
      </c>
      <c r="I1514" t="inlineStr">
        <is>
          <t>2</t>
        </is>
      </c>
      <c r="J1514">
        <f>A02+K1.B1-X21-X21.5M:5</f>
        <v/>
      </c>
      <c r="K1514" t="inlineStr">
        <is>
          <t>A02</t>
        </is>
      </c>
      <c r="L1514" t="inlineStr">
        <is>
          <t>K1.B1</t>
        </is>
      </c>
      <c r="M1514" t="inlineStr">
        <is>
          <t>X21-X21.5M</t>
        </is>
      </c>
      <c r="N1514" t="inlineStr">
        <is>
          <t>5</t>
        </is>
      </c>
    </row>
    <row r="1515">
      <c r="A1515" t="n">
        <v>1514</v>
      </c>
      <c r="B1515" t="inlineStr">
        <is>
          <t>1514</t>
        </is>
      </c>
      <c r="C1515" t="inlineStr">
        <is>
          <t>1</t>
        </is>
      </c>
      <c r="D1515" t="inlineStr">
        <is>
          <t>1</t>
        </is>
      </c>
      <c r="E1515">
        <f>A02+K1.B1-X21-X21.5M:4</f>
        <v/>
      </c>
      <c r="F1515" t="inlineStr">
        <is>
          <t>A02</t>
        </is>
      </c>
      <c r="G1515" t="inlineStr">
        <is>
          <t>K1.B1</t>
        </is>
      </c>
      <c r="H1515" t="inlineStr">
        <is>
          <t>X21-X21.5M</t>
        </is>
      </c>
      <c r="I1515" t="inlineStr">
        <is>
          <t>4</t>
        </is>
      </c>
      <c r="J1515">
        <f>Q15+S1-Y1:1</f>
        <v/>
      </c>
      <c r="K1515" t="inlineStr">
        <is>
          <t>Q15</t>
        </is>
      </c>
      <c r="L1515" t="inlineStr">
        <is>
          <t>S1</t>
        </is>
      </c>
      <c r="M1515" t="inlineStr">
        <is>
          <t>Y1</t>
        </is>
      </c>
      <c r="N1515" t="inlineStr">
        <is>
          <t>1</t>
        </is>
      </c>
    </row>
    <row r="1516">
      <c r="A1516" t="n">
        <v>1515</v>
      </c>
      <c r="B1516" t="inlineStr">
        <is>
          <t>1515</t>
        </is>
      </c>
      <c r="C1516" t="inlineStr">
        <is>
          <t>BU</t>
        </is>
      </c>
      <c r="D1516" t="inlineStr">
        <is>
          <t>BU</t>
        </is>
      </c>
      <c r="E1516">
        <f>Q15+K1.B1-A1:14</f>
        <v/>
      </c>
      <c r="F1516" t="inlineStr">
        <is>
          <t>Q15</t>
        </is>
      </c>
      <c r="G1516" t="inlineStr">
        <is>
          <t>K1.B1</t>
        </is>
      </c>
      <c r="H1516" t="inlineStr">
        <is>
          <t>A1</t>
        </is>
      </c>
      <c r="I1516" t="inlineStr">
        <is>
          <t>14</t>
        </is>
      </c>
      <c r="J1516">
        <f>A02+K1.B1-X21-X21.5F:4</f>
        <v/>
      </c>
      <c r="K1516" t="inlineStr">
        <is>
          <t>A02</t>
        </is>
      </c>
      <c r="L1516" t="inlineStr">
        <is>
          <t>K1.B1</t>
        </is>
      </c>
      <c r="M1516" t="inlineStr">
        <is>
          <t>X21-X21.5F</t>
        </is>
      </c>
      <c r="N1516" t="inlineStr">
        <is>
          <t>4</t>
        </is>
      </c>
    </row>
    <row r="1517">
      <c r="A1517" t="n">
        <v>1516</v>
      </c>
      <c r="B1517" t="inlineStr">
        <is>
          <t>1516</t>
        </is>
      </c>
      <c r="C1517" t="inlineStr">
        <is>
          <t>GNYE</t>
        </is>
      </c>
      <c r="D1517" t="inlineStr">
        <is>
          <t>GNYE</t>
        </is>
      </c>
      <c r="E1517">
        <f>A02+K1.B1-X21-X21.5M:6</f>
        <v/>
      </c>
      <c r="F1517" t="inlineStr">
        <is>
          <t>A02</t>
        </is>
      </c>
      <c r="G1517" t="inlineStr">
        <is>
          <t>K1.B1</t>
        </is>
      </c>
      <c r="H1517" t="inlineStr">
        <is>
          <t>X21-X21.5M</t>
        </is>
      </c>
      <c r="I1517" t="inlineStr">
        <is>
          <t>6</t>
        </is>
      </c>
      <c r="J1517">
        <f>Q15+S1-Y1:PE</f>
        <v/>
      </c>
      <c r="K1517" t="inlineStr">
        <is>
          <t>Q15</t>
        </is>
      </c>
      <c r="L1517" t="inlineStr">
        <is>
          <t>S1</t>
        </is>
      </c>
      <c r="M1517" t="inlineStr">
        <is>
          <t>Y1</t>
        </is>
      </c>
      <c r="N1517" t="inlineStr">
        <is>
          <t>PE</t>
        </is>
      </c>
    </row>
    <row r="1518">
      <c r="A1518" t="n">
        <v>1517</v>
      </c>
      <c r="B1518" t="inlineStr">
        <is>
          <t>1517</t>
        </is>
      </c>
      <c r="C1518" t="inlineStr">
        <is>
          <t>1</t>
        </is>
      </c>
      <c r="D1518" t="inlineStr">
        <is>
          <t>1</t>
        </is>
      </c>
      <c r="E1518">
        <f>Q15+K1.H1-X20:5:3</f>
        <v/>
      </c>
      <c r="F1518" t="inlineStr">
        <is>
          <t>Q15</t>
        </is>
      </c>
      <c r="G1518" t="inlineStr">
        <is>
          <t>K1.H1</t>
        </is>
      </c>
      <c r="H1518" t="inlineStr">
        <is>
          <t>X20</t>
        </is>
      </c>
      <c r="I1518" t="inlineStr">
        <is>
          <t>5:3</t>
        </is>
      </c>
      <c r="J1518">
        <f>Q15+K1.G1-G3.1:L</f>
        <v/>
      </c>
      <c r="K1518" t="inlineStr">
        <is>
          <t>Q15</t>
        </is>
      </c>
      <c r="L1518" t="inlineStr">
        <is>
          <t>K1.G1</t>
        </is>
      </c>
      <c r="M1518" t="inlineStr">
        <is>
          <t>G3.1</t>
        </is>
      </c>
      <c r="N1518" t="inlineStr">
        <is>
          <t>L</t>
        </is>
      </c>
    </row>
    <row r="1519">
      <c r="A1519" t="n">
        <v>1518</v>
      </c>
      <c r="B1519" t="inlineStr">
        <is>
          <t>1518</t>
        </is>
      </c>
      <c r="C1519" t="inlineStr">
        <is>
          <t>BK</t>
        </is>
      </c>
      <c r="D1519" t="inlineStr">
        <is>
          <t>BK</t>
        </is>
      </c>
      <c r="E1519">
        <f>Q15+K1.H2-F3:2</f>
        <v/>
      </c>
      <c r="F1519" t="inlineStr">
        <is>
          <t>Q15</t>
        </is>
      </c>
      <c r="G1519" t="inlineStr">
        <is>
          <t>K1.H2</t>
        </is>
      </c>
      <c r="H1519" t="inlineStr">
        <is>
          <t>F3</t>
        </is>
      </c>
      <c r="I1519" t="inlineStr">
        <is>
          <t>2</t>
        </is>
      </c>
      <c r="J1519">
        <f>Q15+K1.H1-X20:5:4</f>
        <v/>
      </c>
      <c r="K1519" t="inlineStr">
        <is>
          <t>Q15</t>
        </is>
      </c>
      <c r="L1519" t="inlineStr">
        <is>
          <t>K1.H1</t>
        </is>
      </c>
      <c r="M1519" t="inlineStr">
        <is>
          <t>X20</t>
        </is>
      </c>
      <c r="N1519" t="inlineStr">
        <is>
          <t>5:4</t>
        </is>
      </c>
    </row>
    <row r="1520">
      <c r="A1520" t="n">
        <v>1519</v>
      </c>
      <c r="B1520" t="inlineStr">
        <is>
          <t>1519</t>
        </is>
      </c>
      <c r="C1520" t="inlineStr">
        <is>
          <t>BK</t>
        </is>
      </c>
      <c r="D1520" t="inlineStr">
        <is>
          <t>BK</t>
        </is>
      </c>
      <c r="E1520">
        <f>Q15+K1.H2-F3:2</f>
        <v/>
      </c>
      <c r="F1520" t="inlineStr">
        <is>
          <t>Q15</t>
        </is>
      </c>
      <c r="G1520" t="inlineStr">
        <is>
          <t>K1.H2</t>
        </is>
      </c>
      <c r="H1520" t="inlineStr">
        <is>
          <t>F3</t>
        </is>
      </c>
      <c r="I1520" t="inlineStr">
        <is>
          <t>2</t>
        </is>
      </c>
      <c r="J1520">
        <f>Q15+K1.H1-X20:7:4</f>
        <v/>
      </c>
      <c r="K1520" t="inlineStr">
        <is>
          <t>Q15</t>
        </is>
      </c>
      <c r="L1520" t="inlineStr">
        <is>
          <t>K1.H1</t>
        </is>
      </c>
      <c r="M1520" t="inlineStr">
        <is>
          <t>X20</t>
        </is>
      </c>
      <c r="N1520" t="inlineStr">
        <is>
          <t>7:4</t>
        </is>
      </c>
    </row>
    <row r="1521">
      <c r="A1521" t="n">
        <v>1520</v>
      </c>
      <c r="B1521" t="inlineStr">
        <is>
          <t>1520</t>
        </is>
      </c>
      <c r="C1521" t="inlineStr">
        <is>
          <t>2</t>
        </is>
      </c>
      <c r="D1521" t="inlineStr">
        <is>
          <t>2</t>
        </is>
      </c>
      <c r="E1521">
        <f>Q15+K1.H1-X20:6:2</f>
        <v/>
      </c>
      <c r="F1521" t="inlineStr">
        <is>
          <t>Q15</t>
        </is>
      </c>
      <c r="G1521" t="inlineStr">
        <is>
          <t>K1.H1</t>
        </is>
      </c>
      <c r="H1521" t="inlineStr">
        <is>
          <t>X20</t>
        </is>
      </c>
      <c r="I1521" t="inlineStr">
        <is>
          <t>6:2</t>
        </is>
      </c>
      <c r="J1521">
        <f>Q15+K1.G1-G3.1:N</f>
        <v/>
      </c>
      <c r="K1521" t="inlineStr">
        <is>
          <t>Q15</t>
        </is>
      </c>
      <c r="L1521" t="inlineStr">
        <is>
          <t>K1.G1</t>
        </is>
      </c>
      <c r="M1521" t="inlineStr">
        <is>
          <t>G3.1</t>
        </is>
      </c>
      <c r="N1521" t="inlineStr">
        <is>
          <t>N</t>
        </is>
      </c>
    </row>
    <row r="1522">
      <c r="A1522" t="n">
        <v>1521</v>
      </c>
      <c r="B1522" t="inlineStr">
        <is>
          <t>1521</t>
        </is>
      </c>
      <c r="C1522" t="inlineStr">
        <is>
          <t>BU</t>
        </is>
      </c>
      <c r="D1522" t="inlineStr">
        <is>
          <t>BU</t>
        </is>
      </c>
      <c r="E1522">
        <f>A02+K1.H2-X5:3:2</f>
        <v/>
      </c>
      <c r="F1522" t="inlineStr">
        <is>
          <t>A02</t>
        </is>
      </c>
      <c r="G1522" t="inlineStr">
        <is>
          <t>K1.H2</t>
        </is>
      </c>
      <c r="H1522" t="inlineStr">
        <is>
          <t>X5</t>
        </is>
      </c>
      <c r="I1522" t="inlineStr">
        <is>
          <t>3:2</t>
        </is>
      </c>
      <c r="J1522">
        <f>Q15+K1.H1-X20:6:5</f>
        <v/>
      </c>
      <c r="K1522" t="inlineStr">
        <is>
          <t>Q15</t>
        </is>
      </c>
      <c r="L1522" t="inlineStr">
        <is>
          <t>K1.H1</t>
        </is>
      </c>
      <c r="M1522" t="inlineStr">
        <is>
          <t>X20</t>
        </is>
      </c>
      <c r="N1522" t="inlineStr">
        <is>
          <t>6:5</t>
        </is>
      </c>
    </row>
    <row r="1523">
      <c r="A1523" t="n">
        <v>1522</v>
      </c>
      <c r="B1523" t="inlineStr">
        <is>
          <t>1522</t>
        </is>
      </c>
      <c r="C1523" t="inlineStr">
        <is>
          <t>GNYE</t>
        </is>
      </c>
      <c r="D1523" t="inlineStr">
        <is>
          <t>GNYE</t>
        </is>
      </c>
      <c r="E1523">
        <f>Q15+K1.H1-X20:PE:1</f>
        <v/>
      </c>
      <c r="F1523" t="inlineStr">
        <is>
          <t>Q15</t>
        </is>
      </c>
      <c r="G1523" t="inlineStr">
        <is>
          <t>K1.H1</t>
        </is>
      </c>
      <c r="H1523" t="inlineStr">
        <is>
          <t>X20</t>
        </is>
      </c>
      <c r="I1523" t="inlineStr">
        <is>
          <t>PE:1</t>
        </is>
      </c>
      <c r="J1523">
        <f>Q15+K1.G1-G3.1:PE</f>
        <v/>
      </c>
      <c r="K1523" t="inlineStr">
        <is>
          <t>Q15</t>
        </is>
      </c>
      <c r="L1523" t="inlineStr">
        <is>
          <t>K1.G1</t>
        </is>
      </c>
      <c r="M1523" t="inlineStr">
        <is>
          <t>G3.1</t>
        </is>
      </c>
      <c r="N1523" t="inlineStr">
        <is>
          <t>PE</t>
        </is>
      </c>
    </row>
    <row r="1524">
      <c r="A1524" t="n">
        <v>1523</v>
      </c>
      <c r="B1524" t="inlineStr">
        <is>
          <t>1523</t>
        </is>
      </c>
      <c r="C1524" t="inlineStr">
        <is>
          <t>GNYE</t>
        </is>
      </c>
      <c r="D1524" t="inlineStr">
        <is>
          <t>GNYE</t>
        </is>
      </c>
      <c r="E1524">
        <f>Q15+K1.G1-G3.1:PE</f>
        <v/>
      </c>
      <c r="F1524" t="inlineStr">
        <is>
          <t>Q15</t>
        </is>
      </c>
      <c r="G1524" t="inlineStr">
        <is>
          <t>K1.G1</t>
        </is>
      </c>
      <c r="H1524" t="inlineStr">
        <is>
          <t>G3.1</t>
        </is>
      </c>
      <c r="I1524" t="inlineStr">
        <is>
          <t>PE</t>
        </is>
      </c>
      <c r="J1524">
        <f>A01+S1-W0:PE</f>
        <v/>
      </c>
      <c r="K1524" t="inlineStr">
        <is>
          <t>A01</t>
        </is>
      </c>
      <c r="L1524" t="inlineStr">
        <is>
          <t>S1</t>
        </is>
      </c>
      <c r="M1524" t="inlineStr">
        <is>
          <t>W0</t>
        </is>
      </c>
      <c r="N1524" t="inlineStr">
        <is>
          <t>PE</t>
        </is>
      </c>
    </row>
    <row r="1525">
      <c r="A1525" t="n">
        <v>1524</v>
      </c>
      <c r="B1525" t="inlineStr">
        <is>
          <t>1524</t>
        </is>
      </c>
      <c r="C1525" t="inlineStr">
        <is>
          <t>BU</t>
        </is>
      </c>
      <c r="D1525" t="inlineStr">
        <is>
          <t>BU</t>
        </is>
      </c>
      <c r="E1525">
        <f>Q15+K1.G1-G3.1:INTL.1</f>
        <v/>
      </c>
      <c r="F1525" t="inlineStr">
        <is>
          <t>Q15</t>
        </is>
      </c>
      <c r="G1525" t="inlineStr">
        <is>
          <t>K1.G1</t>
        </is>
      </c>
      <c r="H1525" t="inlineStr">
        <is>
          <t>G3.1</t>
        </is>
      </c>
      <c r="I1525" t="inlineStr">
        <is>
          <t>INTL.1</t>
        </is>
      </c>
      <c r="J1525">
        <f>Q15+K1.G1-G3.1:INTL.2</f>
        <v/>
      </c>
      <c r="K1525" t="inlineStr">
        <is>
          <t>Q15</t>
        </is>
      </c>
      <c r="L1525" t="inlineStr">
        <is>
          <t>K1.G1</t>
        </is>
      </c>
      <c r="M1525" t="inlineStr">
        <is>
          <t>G3.1</t>
        </is>
      </c>
      <c r="N1525" t="inlineStr">
        <is>
          <t>INTL.2</t>
        </is>
      </c>
    </row>
    <row r="1526">
      <c r="A1526" t="n">
        <v>1525</v>
      </c>
      <c r="B1526" t="inlineStr">
        <is>
          <t>1525</t>
        </is>
      </c>
      <c r="C1526" t="inlineStr">
        <is>
          <t>1</t>
        </is>
      </c>
      <c r="D1526" t="inlineStr">
        <is>
          <t>1</t>
        </is>
      </c>
      <c r="E1526">
        <f>Q15+K1.H1-X20:7:3</f>
        <v/>
      </c>
      <c r="F1526" t="inlineStr">
        <is>
          <t>Q15</t>
        </is>
      </c>
      <c r="G1526" t="inlineStr">
        <is>
          <t>K1.H1</t>
        </is>
      </c>
      <c r="H1526" t="inlineStr">
        <is>
          <t>X20</t>
        </is>
      </c>
      <c r="I1526" t="inlineStr">
        <is>
          <t>7:3</t>
        </is>
      </c>
      <c r="J1526">
        <f>Q15+K1.G1-G3.2:L</f>
        <v/>
      </c>
      <c r="K1526" t="inlineStr">
        <is>
          <t>Q15</t>
        </is>
      </c>
      <c r="L1526" t="inlineStr">
        <is>
          <t>K1.G1</t>
        </is>
      </c>
      <c r="M1526" t="inlineStr">
        <is>
          <t>G3.2</t>
        </is>
      </c>
      <c r="N1526" t="inlineStr">
        <is>
          <t>L</t>
        </is>
      </c>
    </row>
    <row r="1527">
      <c r="A1527" t="n">
        <v>1526</v>
      </c>
      <c r="B1527" t="inlineStr">
        <is>
          <t>1526</t>
        </is>
      </c>
      <c r="C1527" t="inlineStr">
        <is>
          <t>2</t>
        </is>
      </c>
      <c r="D1527" t="inlineStr">
        <is>
          <t>2</t>
        </is>
      </c>
      <c r="E1527">
        <f>Q15+K1.H1-X20:8:2</f>
        <v/>
      </c>
      <c r="F1527" t="inlineStr">
        <is>
          <t>Q15</t>
        </is>
      </c>
      <c r="G1527" t="inlineStr">
        <is>
          <t>K1.H1</t>
        </is>
      </c>
      <c r="H1527" t="inlineStr">
        <is>
          <t>X20</t>
        </is>
      </c>
      <c r="I1527" t="inlineStr">
        <is>
          <t>8:2</t>
        </is>
      </c>
      <c r="J1527">
        <f>Q15+K1.G1-G3.2:N</f>
        <v/>
      </c>
      <c r="K1527" t="inlineStr">
        <is>
          <t>Q15</t>
        </is>
      </c>
      <c r="L1527" t="inlineStr">
        <is>
          <t>K1.G1</t>
        </is>
      </c>
      <c r="M1527" t="inlineStr">
        <is>
          <t>G3.2</t>
        </is>
      </c>
      <c r="N1527" t="inlineStr">
        <is>
          <t>N</t>
        </is>
      </c>
    </row>
    <row r="1528">
      <c r="A1528" t="n">
        <v>1527</v>
      </c>
      <c r="B1528" t="inlineStr">
        <is>
          <t>1527</t>
        </is>
      </c>
      <c r="C1528" t="inlineStr">
        <is>
          <t>BU</t>
        </is>
      </c>
      <c r="D1528" t="inlineStr">
        <is>
          <t>BU</t>
        </is>
      </c>
      <c r="E1528">
        <f>A02+K1.H2-X5:4:2</f>
        <v/>
      </c>
      <c r="F1528" t="inlineStr">
        <is>
          <t>A02</t>
        </is>
      </c>
      <c r="G1528" t="inlineStr">
        <is>
          <t>K1.H2</t>
        </is>
      </c>
      <c r="H1528" t="inlineStr">
        <is>
          <t>X5</t>
        </is>
      </c>
      <c r="I1528" t="inlineStr">
        <is>
          <t>4:2</t>
        </is>
      </c>
      <c r="J1528">
        <f>Q15+K1.H1-X20:8:5</f>
        <v/>
      </c>
      <c r="K1528" t="inlineStr">
        <is>
          <t>Q15</t>
        </is>
      </c>
      <c r="L1528" t="inlineStr">
        <is>
          <t>K1.H1</t>
        </is>
      </c>
      <c r="M1528" t="inlineStr">
        <is>
          <t>X20</t>
        </is>
      </c>
      <c r="N1528" t="inlineStr">
        <is>
          <t>8:5</t>
        </is>
      </c>
    </row>
    <row r="1529">
      <c r="A1529" t="n">
        <v>1528</v>
      </c>
      <c r="B1529" t="inlineStr">
        <is>
          <t>1528</t>
        </is>
      </c>
      <c r="C1529" t="inlineStr">
        <is>
          <t>GNYE</t>
        </is>
      </c>
      <c r="D1529" t="inlineStr">
        <is>
          <t>GNYE</t>
        </is>
      </c>
      <c r="E1529">
        <f>Q15+K1.H1-X20:PE:1</f>
        <v/>
      </c>
      <c r="F1529" t="inlineStr">
        <is>
          <t>Q15</t>
        </is>
      </c>
      <c r="G1529" t="inlineStr">
        <is>
          <t>K1.H1</t>
        </is>
      </c>
      <c r="H1529" t="inlineStr">
        <is>
          <t>X20</t>
        </is>
      </c>
      <c r="I1529" t="inlineStr">
        <is>
          <t>PE:1</t>
        </is>
      </c>
      <c r="J1529">
        <f>Q15+K1.G1-G3.2:PE</f>
        <v/>
      </c>
      <c r="K1529" t="inlineStr">
        <is>
          <t>Q15</t>
        </is>
      </c>
      <c r="L1529" t="inlineStr">
        <is>
          <t>K1.G1</t>
        </is>
      </c>
      <c r="M1529" t="inlineStr">
        <is>
          <t>G3.2</t>
        </is>
      </c>
      <c r="N1529" t="inlineStr">
        <is>
          <t>PE</t>
        </is>
      </c>
    </row>
    <row r="1530">
      <c r="A1530" t="n">
        <v>1529</v>
      </c>
      <c r="B1530" t="inlineStr">
        <is>
          <t>1529</t>
        </is>
      </c>
      <c r="C1530" t="inlineStr">
        <is>
          <t>GNYE</t>
        </is>
      </c>
      <c r="D1530" t="inlineStr">
        <is>
          <t>GNYE</t>
        </is>
      </c>
      <c r="E1530">
        <f>Q15+K1.G1-G3.2:PE</f>
        <v/>
      </c>
      <c r="F1530" t="inlineStr">
        <is>
          <t>Q15</t>
        </is>
      </c>
      <c r="G1530" t="inlineStr">
        <is>
          <t>K1.G1</t>
        </is>
      </c>
      <c r="H1530" t="inlineStr">
        <is>
          <t>G3.2</t>
        </is>
      </c>
      <c r="I1530" t="inlineStr">
        <is>
          <t>PE</t>
        </is>
      </c>
      <c r="J1530">
        <f>A01+S1-W0:PE</f>
        <v/>
      </c>
      <c r="K1530" t="inlineStr">
        <is>
          <t>A01</t>
        </is>
      </c>
      <c r="L1530" t="inlineStr">
        <is>
          <t>S1</t>
        </is>
      </c>
      <c r="M1530" t="inlineStr">
        <is>
          <t>W0</t>
        </is>
      </c>
      <c r="N1530" t="inlineStr">
        <is>
          <t>PE</t>
        </is>
      </c>
    </row>
    <row r="1531">
      <c r="A1531" t="n">
        <v>1530</v>
      </c>
      <c r="B1531" t="inlineStr">
        <is>
          <t>1530</t>
        </is>
      </c>
      <c r="C1531" t="inlineStr">
        <is>
          <t>BU</t>
        </is>
      </c>
      <c r="D1531" t="inlineStr">
        <is>
          <t>BU</t>
        </is>
      </c>
      <c r="E1531">
        <f>Q15+K1.G1-G3.2:INTL.1</f>
        <v/>
      </c>
      <c r="F1531" t="inlineStr">
        <is>
          <t>Q15</t>
        </is>
      </c>
      <c r="G1531" t="inlineStr">
        <is>
          <t>K1.G1</t>
        </is>
      </c>
      <c r="H1531" t="inlineStr">
        <is>
          <t>G3.2</t>
        </is>
      </c>
      <c r="I1531" t="inlineStr">
        <is>
          <t>INTL.1</t>
        </is>
      </c>
      <c r="J1531">
        <f>Q15+K1.G1-G3.2:INTL.2</f>
        <v/>
      </c>
      <c r="K1531" t="inlineStr">
        <is>
          <t>Q15</t>
        </is>
      </c>
      <c r="L1531" t="inlineStr">
        <is>
          <t>K1.G1</t>
        </is>
      </c>
      <c r="M1531" t="inlineStr">
        <is>
          <t>G3.2</t>
        </is>
      </c>
      <c r="N1531" t="inlineStr">
        <is>
          <t>INTL.2</t>
        </is>
      </c>
    </row>
    <row r="1532">
      <c r="A1532" t="n">
        <v>1531</v>
      </c>
      <c r="B1532" t="inlineStr">
        <is>
          <t>1531</t>
        </is>
      </c>
      <c r="C1532" t="inlineStr">
        <is>
          <t>BU</t>
        </is>
      </c>
      <c r="D1532" t="inlineStr">
        <is>
          <t>BU</t>
        </is>
      </c>
      <c r="E1532">
        <f>Q15+K1.H2-F3:11</f>
        <v/>
      </c>
      <c r="F1532" t="inlineStr">
        <is>
          <t>Q15</t>
        </is>
      </c>
      <c r="G1532" t="inlineStr">
        <is>
          <t>K1.H2</t>
        </is>
      </c>
      <c r="H1532" t="inlineStr">
        <is>
          <t>F3</t>
        </is>
      </c>
      <c r="I1532" t="inlineStr">
        <is>
          <t>11</t>
        </is>
      </c>
      <c r="J1532">
        <f>Q15+K1.B1-A9:1</f>
        <v/>
      </c>
      <c r="K1532" t="inlineStr">
        <is>
          <t>Q15</t>
        </is>
      </c>
      <c r="L1532" t="inlineStr">
        <is>
          <t>K1.B1</t>
        </is>
      </c>
      <c r="M1532" t="inlineStr">
        <is>
          <t>A9</t>
        </is>
      </c>
      <c r="N1532" t="inlineStr">
        <is>
          <t>1</t>
        </is>
      </c>
    </row>
    <row r="1533">
      <c r="A1533" t="n">
        <v>1532</v>
      </c>
      <c r="B1533" t="inlineStr">
        <is>
          <t>1532</t>
        </is>
      </c>
      <c r="C1533" t="inlineStr">
        <is>
          <t>WH</t>
        </is>
      </c>
      <c r="D1533" t="inlineStr">
        <is>
          <t>WH</t>
        </is>
      </c>
      <c r="E1533">
        <f>Q15+K1.G1-G3.1:ANALOG.1</f>
        <v/>
      </c>
      <c r="F1533" t="inlineStr">
        <is>
          <t>Q15</t>
        </is>
      </c>
      <c r="G1533" t="inlineStr">
        <is>
          <t>K1.G1</t>
        </is>
      </c>
      <c r="H1533" t="inlineStr">
        <is>
          <t>G3.1</t>
        </is>
      </c>
      <c r="I1533" t="inlineStr">
        <is>
          <t>ANALOG.1</t>
        </is>
      </c>
      <c r="J1533">
        <f>Q15+K1.B1-A23.1:X1:1</f>
        <v/>
      </c>
      <c r="K1533" t="inlineStr">
        <is>
          <t>Q15</t>
        </is>
      </c>
      <c r="L1533" t="inlineStr">
        <is>
          <t>K1.B1</t>
        </is>
      </c>
      <c r="M1533" t="inlineStr">
        <is>
          <t>A23.1</t>
        </is>
      </c>
      <c r="N1533" t="inlineStr">
        <is>
          <t>X1:1</t>
        </is>
      </c>
    </row>
    <row r="1534">
      <c r="A1534" t="n">
        <v>1533</v>
      </c>
      <c r="B1534" t="inlineStr">
        <is>
          <t>1533</t>
        </is>
      </c>
      <c r="C1534" t="inlineStr">
        <is>
          <t>BU</t>
        </is>
      </c>
      <c r="D1534" t="inlineStr">
        <is>
          <t>BU</t>
        </is>
      </c>
      <c r="E1534">
        <f>Q15+K1.B1-U1:7</f>
        <v/>
      </c>
      <c r="F1534" t="inlineStr">
        <is>
          <t>Q15</t>
        </is>
      </c>
      <c r="G1534" t="inlineStr">
        <is>
          <t>K1.B1</t>
        </is>
      </c>
      <c r="H1534" t="inlineStr">
        <is>
          <t>U1</t>
        </is>
      </c>
      <c r="I1534" t="inlineStr">
        <is>
          <t>7</t>
        </is>
      </c>
      <c r="J1534">
        <f>Q15+K1.B1-A23.1:X2:1</f>
        <v/>
      </c>
      <c r="K1534" t="inlineStr">
        <is>
          <t>Q15</t>
        </is>
      </c>
      <c r="L1534" t="inlineStr">
        <is>
          <t>K1.B1</t>
        </is>
      </c>
      <c r="M1534" t="inlineStr">
        <is>
          <t>A23.1</t>
        </is>
      </c>
      <c r="N1534" t="inlineStr">
        <is>
          <t>X2:1</t>
        </is>
      </c>
    </row>
    <row r="1535">
      <c r="A1535" t="n">
        <v>1534</v>
      </c>
      <c r="B1535" t="inlineStr">
        <is>
          <t>1534</t>
        </is>
      </c>
      <c r="C1535" t="inlineStr">
        <is>
          <t>BU</t>
        </is>
      </c>
      <c r="D1535" t="inlineStr">
        <is>
          <t>BU</t>
        </is>
      </c>
      <c r="E1535">
        <f>Q15+K1.B1-A9:9</f>
        <v/>
      </c>
      <c r="F1535" t="inlineStr">
        <is>
          <t>Q15</t>
        </is>
      </c>
      <c r="G1535" t="inlineStr">
        <is>
          <t>K1.B1</t>
        </is>
      </c>
      <c r="H1535" t="inlineStr">
        <is>
          <t>A9</t>
        </is>
      </c>
      <c r="I1535" t="inlineStr">
        <is>
          <t>9</t>
        </is>
      </c>
      <c r="J1535">
        <f>Q15+K1.B1-U1:4</f>
        <v/>
      </c>
      <c r="K1535" t="inlineStr">
        <is>
          <t>Q15</t>
        </is>
      </c>
      <c r="L1535" t="inlineStr">
        <is>
          <t>K1.B1</t>
        </is>
      </c>
      <c r="M1535" t="inlineStr">
        <is>
          <t>U1</t>
        </is>
      </c>
      <c r="N1535" t="inlineStr">
        <is>
          <t>4</t>
        </is>
      </c>
    </row>
    <row r="1536">
      <c r="A1536" t="n">
        <v>1535</v>
      </c>
      <c r="B1536" t="inlineStr">
        <is>
          <t>1535</t>
        </is>
      </c>
      <c r="C1536" t="inlineStr">
        <is>
          <t>BN</t>
        </is>
      </c>
      <c r="D1536" t="inlineStr">
        <is>
          <t>BN</t>
        </is>
      </c>
      <c r="E1536">
        <f>Q15+K1.G1-G3.1:ANALOG.2</f>
        <v/>
      </c>
      <c r="F1536" t="inlineStr">
        <is>
          <t>Q15</t>
        </is>
      </c>
      <c r="G1536" t="inlineStr">
        <is>
          <t>K1.G1</t>
        </is>
      </c>
      <c r="H1536" t="inlineStr">
        <is>
          <t>G3.1</t>
        </is>
      </c>
      <c r="I1536" t="inlineStr">
        <is>
          <t>ANALOG.2</t>
        </is>
      </c>
      <c r="J1536">
        <f>Q15+K1.B1-A23.1:X1:2</f>
        <v/>
      </c>
      <c r="K1536" t="inlineStr">
        <is>
          <t>Q15</t>
        </is>
      </c>
      <c r="L1536" t="inlineStr">
        <is>
          <t>K1.B1</t>
        </is>
      </c>
      <c r="M1536" t="inlineStr">
        <is>
          <t>A23.1</t>
        </is>
      </c>
      <c r="N1536" t="inlineStr">
        <is>
          <t>X1:2</t>
        </is>
      </c>
    </row>
    <row r="1537">
      <c r="A1537" t="n">
        <v>1536</v>
      </c>
      <c r="B1537" t="inlineStr">
        <is>
          <t>1536</t>
        </is>
      </c>
      <c r="C1537" t="inlineStr">
        <is>
          <t>BU</t>
        </is>
      </c>
      <c r="D1537" t="inlineStr">
        <is>
          <t>BU</t>
        </is>
      </c>
      <c r="E1537">
        <f>Q15+K1.B1-W5(-P2):X2:5</f>
        <v/>
      </c>
      <c r="F1537" t="inlineStr">
        <is>
          <t>Q15</t>
        </is>
      </c>
      <c r="G1537" t="inlineStr">
        <is>
          <t>K1.B1</t>
        </is>
      </c>
      <c r="H1537" t="inlineStr">
        <is>
          <t>W5(-P2)</t>
        </is>
      </c>
      <c r="I1537" t="inlineStr">
        <is>
          <t>X2:5</t>
        </is>
      </c>
      <c r="J1537">
        <f>Q15+K1.B1-A23.1:X2:2</f>
        <v/>
      </c>
      <c r="K1537" t="inlineStr">
        <is>
          <t>Q15</t>
        </is>
      </c>
      <c r="L1537" t="inlineStr">
        <is>
          <t>K1.B1</t>
        </is>
      </c>
      <c r="M1537" t="inlineStr">
        <is>
          <t>A23.1</t>
        </is>
      </c>
      <c r="N1537" t="inlineStr">
        <is>
          <t>X2:2</t>
        </is>
      </c>
    </row>
    <row r="1538">
      <c r="A1538" t="n">
        <v>1537</v>
      </c>
      <c r="B1538" t="inlineStr">
        <is>
          <t>1537</t>
        </is>
      </c>
      <c r="C1538" t="inlineStr">
        <is>
          <t>GN</t>
        </is>
      </c>
      <c r="D1538" t="inlineStr">
        <is>
          <t>GN</t>
        </is>
      </c>
      <c r="E1538">
        <f>Q15+K1.G1-G3.1:ANALOG.3</f>
        <v/>
      </c>
      <c r="F1538" t="inlineStr">
        <is>
          <t>Q15</t>
        </is>
      </c>
      <c r="G1538" t="inlineStr">
        <is>
          <t>K1.G1</t>
        </is>
      </c>
      <c r="H1538" t="inlineStr">
        <is>
          <t>G3.1</t>
        </is>
      </c>
      <c r="I1538" t="inlineStr">
        <is>
          <t>ANALOG.3</t>
        </is>
      </c>
      <c r="J1538">
        <f>Q15+K1.B1-A23.1:X1:3</f>
        <v/>
      </c>
      <c r="K1538" t="inlineStr">
        <is>
          <t>Q15</t>
        </is>
      </c>
      <c r="L1538" t="inlineStr">
        <is>
          <t>K1.B1</t>
        </is>
      </c>
      <c r="M1538" t="inlineStr">
        <is>
          <t>A23.1</t>
        </is>
      </c>
      <c r="N1538" t="inlineStr">
        <is>
          <t>X1:3</t>
        </is>
      </c>
    </row>
    <row r="1539">
      <c r="A1539" t="n">
        <v>1538</v>
      </c>
      <c r="B1539" t="inlineStr">
        <is>
          <t>1538</t>
        </is>
      </c>
      <c r="C1539" t="inlineStr">
        <is>
          <t>BU</t>
        </is>
      </c>
      <c r="D1539" t="inlineStr">
        <is>
          <t>BU</t>
        </is>
      </c>
      <c r="E1539">
        <f>Q15+K1.B1-W5(-P2):X2:6</f>
        <v/>
      </c>
      <c r="F1539" t="inlineStr">
        <is>
          <t>Q15</t>
        </is>
      </c>
      <c r="G1539" t="inlineStr">
        <is>
          <t>K1.B1</t>
        </is>
      </c>
      <c r="H1539" t="inlineStr">
        <is>
          <t>W5(-P2)</t>
        </is>
      </c>
      <c r="I1539" t="inlineStr">
        <is>
          <t>X2:6</t>
        </is>
      </c>
      <c r="J1539">
        <f>Q15+K1.B1-A23.1:X2:3</f>
        <v/>
      </c>
      <c r="K1539" t="inlineStr">
        <is>
          <t>Q15</t>
        </is>
      </c>
      <c r="L1539" t="inlineStr">
        <is>
          <t>K1.B1</t>
        </is>
      </c>
      <c r="M1539" t="inlineStr">
        <is>
          <t>A23.1</t>
        </is>
      </c>
      <c r="N1539" t="inlineStr">
        <is>
          <t>X2:3</t>
        </is>
      </c>
    </row>
    <row r="1540">
      <c r="A1540" t="n">
        <v>1539</v>
      </c>
      <c r="B1540" t="inlineStr">
        <is>
          <t>1539</t>
        </is>
      </c>
      <c r="C1540" t="inlineStr">
        <is>
          <t>BNGN</t>
        </is>
      </c>
      <c r="D1540" t="inlineStr">
        <is>
          <t>BNGN</t>
        </is>
      </c>
      <c r="E1540">
        <f>Q15+K1.G1-G3.1:ANALOG.14</f>
        <v/>
      </c>
      <c r="F1540" t="inlineStr">
        <is>
          <t>Q15</t>
        </is>
      </c>
      <c r="G1540" t="inlineStr">
        <is>
          <t>K1.G1</t>
        </is>
      </c>
      <c r="H1540" t="inlineStr">
        <is>
          <t>G3.1</t>
        </is>
      </c>
      <c r="I1540" t="inlineStr">
        <is>
          <t>ANALOG.14</t>
        </is>
      </c>
      <c r="J1540">
        <f>Q15+K1.B1-A23.1:X1:14</f>
        <v/>
      </c>
      <c r="K1540" t="inlineStr">
        <is>
          <t>Q15</t>
        </is>
      </c>
      <c r="L1540" t="inlineStr">
        <is>
          <t>K1.B1</t>
        </is>
      </c>
      <c r="M1540" t="inlineStr">
        <is>
          <t>A23.1</t>
        </is>
      </c>
      <c r="N1540" t="inlineStr">
        <is>
          <t>X1:14</t>
        </is>
      </c>
    </row>
    <row r="1541">
      <c r="A1541" t="n">
        <v>1540</v>
      </c>
      <c r="B1541" t="inlineStr">
        <is>
          <t>1540</t>
        </is>
      </c>
      <c r="C1541" t="inlineStr">
        <is>
          <t>BU</t>
        </is>
      </c>
      <c r="D1541" t="inlineStr">
        <is>
          <t>BU</t>
        </is>
      </c>
      <c r="E1541">
        <f>Q15+K1.B1-A23.1:X2:14</f>
        <v/>
      </c>
      <c r="F1541" t="inlineStr">
        <is>
          <t>Q15</t>
        </is>
      </c>
      <c r="G1541" t="inlineStr">
        <is>
          <t>K1.B1</t>
        </is>
      </c>
      <c r="H1541" t="inlineStr">
        <is>
          <t>A23.1</t>
        </is>
      </c>
      <c r="I1541" t="inlineStr">
        <is>
          <t>X2:14</t>
        </is>
      </c>
      <c r="J1541">
        <f>Q15+K1.B1-A23.1:X2:15</f>
        <v/>
      </c>
      <c r="K1541" t="inlineStr">
        <is>
          <t>Q15</t>
        </is>
      </c>
      <c r="L1541" t="inlineStr">
        <is>
          <t>K1.B1</t>
        </is>
      </c>
      <c r="M1541" t="inlineStr">
        <is>
          <t>A23.1</t>
        </is>
      </c>
      <c r="N1541" t="inlineStr">
        <is>
          <t>X2:15</t>
        </is>
      </c>
    </row>
    <row r="1542">
      <c r="A1542" t="n">
        <v>1541</v>
      </c>
      <c r="B1542" t="inlineStr">
        <is>
          <t>1541</t>
        </is>
      </c>
      <c r="C1542" t="inlineStr">
        <is>
          <t>WHYE</t>
        </is>
      </c>
      <c r="D1542" t="inlineStr">
        <is>
          <t>WHYE</t>
        </is>
      </c>
      <c r="E1542">
        <f>Q15+K1.G1-G3.1:ANALOG.15</f>
        <v/>
      </c>
      <c r="F1542" t="inlineStr">
        <is>
          <t>Q15</t>
        </is>
      </c>
      <c r="G1542" t="inlineStr">
        <is>
          <t>K1.G1</t>
        </is>
      </c>
      <c r="H1542" t="inlineStr">
        <is>
          <t>G3.1</t>
        </is>
      </c>
      <c r="I1542" t="inlineStr">
        <is>
          <t>ANALOG.15</t>
        </is>
      </c>
      <c r="J1542">
        <f>Q15+K1.B1-A23.1:X1:15</f>
        <v/>
      </c>
      <c r="K1542" t="inlineStr">
        <is>
          <t>Q15</t>
        </is>
      </c>
      <c r="L1542" t="inlineStr">
        <is>
          <t>K1.B1</t>
        </is>
      </c>
      <c r="M1542" t="inlineStr">
        <is>
          <t>A23.1</t>
        </is>
      </c>
      <c r="N1542" t="inlineStr">
        <is>
          <t>X1:15</t>
        </is>
      </c>
    </row>
    <row r="1543">
      <c r="A1543" t="n">
        <v>1542</v>
      </c>
      <c r="B1543" t="inlineStr">
        <is>
          <t>1542</t>
        </is>
      </c>
      <c r="C1543" t="inlineStr">
        <is>
          <t>GYBN</t>
        </is>
      </c>
      <c r="D1543" t="inlineStr">
        <is>
          <t>GYBN</t>
        </is>
      </c>
      <c r="E1543">
        <f>Q15+K1.G1-G3.1:ANALOG.18</f>
        <v/>
      </c>
      <c r="F1543" t="inlineStr">
        <is>
          <t>Q15</t>
        </is>
      </c>
      <c r="G1543" t="inlineStr">
        <is>
          <t>K1.G1</t>
        </is>
      </c>
      <c r="H1543" t="inlineStr">
        <is>
          <t>G3.1</t>
        </is>
      </c>
      <c r="I1543" t="inlineStr">
        <is>
          <t>ANALOG.18</t>
        </is>
      </c>
      <c r="J1543">
        <f>Q15+K1.B1-A23.1:X1:18</f>
        <v/>
      </c>
      <c r="K1543" t="inlineStr">
        <is>
          <t>Q15</t>
        </is>
      </c>
      <c r="L1543" t="inlineStr">
        <is>
          <t>K1.B1</t>
        </is>
      </c>
      <c r="M1543" t="inlineStr">
        <is>
          <t>A23.1</t>
        </is>
      </c>
      <c r="N1543" t="inlineStr">
        <is>
          <t>X1:18</t>
        </is>
      </c>
    </row>
    <row r="1544">
      <c r="A1544" t="n">
        <v>1543</v>
      </c>
      <c r="B1544" t="inlineStr">
        <is>
          <t>1543</t>
        </is>
      </c>
      <c r="C1544" t="inlineStr">
        <is>
          <t>BU</t>
        </is>
      </c>
      <c r="D1544" t="inlineStr">
        <is>
          <t>BU</t>
        </is>
      </c>
      <c r="E1544">
        <f>Q15+K1.B1-U2:2</f>
        <v/>
      </c>
      <c r="F1544" t="inlineStr">
        <is>
          <t>Q15</t>
        </is>
      </c>
      <c r="G1544" t="inlineStr">
        <is>
          <t>K1.B1</t>
        </is>
      </c>
      <c r="H1544" t="inlineStr">
        <is>
          <t>U2</t>
        </is>
      </c>
      <c r="I1544" t="inlineStr">
        <is>
          <t>2</t>
        </is>
      </c>
      <c r="J1544">
        <f>Q15+K1.B1-A23.1:X2:18</f>
        <v/>
      </c>
      <c r="K1544" t="inlineStr">
        <is>
          <t>Q15</t>
        </is>
      </c>
      <c r="L1544" t="inlineStr">
        <is>
          <t>K1.B1</t>
        </is>
      </c>
      <c r="M1544" t="inlineStr">
        <is>
          <t>A23.1</t>
        </is>
      </c>
      <c r="N1544" t="inlineStr">
        <is>
          <t>X2:18</t>
        </is>
      </c>
    </row>
    <row r="1545">
      <c r="A1545" t="n">
        <v>1544</v>
      </c>
      <c r="B1545" t="inlineStr">
        <is>
          <t>1544</t>
        </is>
      </c>
      <c r="C1545" t="inlineStr">
        <is>
          <t>BU</t>
        </is>
      </c>
      <c r="D1545" t="inlineStr">
        <is>
          <t>BU</t>
        </is>
      </c>
      <c r="E1545">
        <f>Q15+K1.B1-A9:2</f>
        <v/>
      </c>
      <c r="F1545" t="inlineStr">
        <is>
          <t>Q15</t>
        </is>
      </c>
      <c r="G1545" t="inlineStr">
        <is>
          <t>K1.B1</t>
        </is>
      </c>
      <c r="H1545" t="inlineStr">
        <is>
          <t>A9</t>
        </is>
      </c>
      <c r="I1545" t="inlineStr">
        <is>
          <t>2</t>
        </is>
      </c>
      <c r="J1545">
        <f>Q15+K1.B1-U2:11</f>
        <v/>
      </c>
      <c r="K1545" t="inlineStr">
        <is>
          <t>Q15</t>
        </is>
      </c>
      <c r="L1545" t="inlineStr">
        <is>
          <t>K1.B1</t>
        </is>
      </c>
      <c r="M1545" t="inlineStr">
        <is>
          <t>U2</t>
        </is>
      </c>
      <c r="N1545" t="inlineStr">
        <is>
          <t>11</t>
        </is>
      </c>
    </row>
    <row r="1546">
      <c r="A1546" t="n">
        <v>1545</v>
      </c>
      <c r="B1546" t="inlineStr">
        <is>
          <t>1545</t>
        </is>
      </c>
      <c r="C1546" t="inlineStr">
        <is>
          <t>WHRD</t>
        </is>
      </c>
      <c r="D1546" t="inlineStr">
        <is>
          <t>WHRD</t>
        </is>
      </c>
      <c r="E1546">
        <f>Q15+K1.G1-G3.1:ANALOG.23</f>
        <v/>
      </c>
      <c r="F1546" t="inlineStr">
        <is>
          <t>Q15</t>
        </is>
      </c>
      <c r="G1546" t="inlineStr">
        <is>
          <t>K1.G1</t>
        </is>
      </c>
      <c r="H1546" t="inlineStr">
        <is>
          <t>G3.1</t>
        </is>
      </c>
      <c r="I1546" t="inlineStr">
        <is>
          <t>ANALOG.23</t>
        </is>
      </c>
      <c r="J1546">
        <f>Q15+K1.B1-A23.1:X1:23</f>
        <v/>
      </c>
      <c r="K1546" t="inlineStr">
        <is>
          <t>Q15</t>
        </is>
      </c>
      <c r="L1546" t="inlineStr">
        <is>
          <t>K1.B1</t>
        </is>
      </c>
      <c r="M1546" t="inlineStr">
        <is>
          <t>A23.1</t>
        </is>
      </c>
      <c r="N1546" t="inlineStr">
        <is>
          <t>X1:23</t>
        </is>
      </c>
    </row>
    <row r="1547">
      <c r="A1547" t="n">
        <v>1546</v>
      </c>
      <c r="B1547" t="inlineStr">
        <is>
          <t>1546</t>
        </is>
      </c>
      <c r="C1547" t="inlineStr">
        <is>
          <t>YE</t>
        </is>
      </c>
      <c r="D1547" t="inlineStr">
        <is>
          <t>YE</t>
        </is>
      </c>
      <c r="E1547">
        <f>Q15+K1.G1-G3.1:ANALOG.4</f>
        <v/>
      </c>
      <c r="F1547" t="inlineStr">
        <is>
          <t>Q15</t>
        </is>
      </c>
      <c r="G1547" t="inlineStr">
        <is>
          <t>K1.G1</t>
        </is>
      </c>
      <c r="H1547" t="inlineStr">
        <is>
          <t>G3.1</t>
        </is>
      </c>
      <c r="I1547" t="inlineStr">
        <is>
          <t>ANALOG.4</t>
        </is>
      </c>
      <c r="J1547">
        <f>Q15+K1.B1-A23.1:X1:4</f>
        <v/>
      </c>
      <c r="K1547" t="inlineStr">
        <is>
          <t>Q15</t>
        </is>
      </c>
      <c r="L1547" t="inlineStr">
        <is>
          <t>K1.B1</t>
        </is>
      </c>
      <c r="M1547" t="inlineStr">
        <is>
          <t>A23.1</t>
        </is>
      </c>
      <c r="N1547" t="inlineStr">
        <is>
          <t>X1:4</t>
        </is>
      </c>
    </row>
    <row r="1548">
      <c r="A1548" t="n">
        <v>1547</v>
      </c>
      <c r="B1548" t="inlineStr">
        <is>
          <t>1547</t>
        </is>
      </c>
      <c r="C1548" t="inlineStr">
        <is>
          <t>SHIELD</t>
        </is>
      </c>
      <c r="D1548" t="inlineStr">
        <is>
          <t>SHIELD</t>
        </is>
      </c>
      <c r="E1548">
        <f>A02+K1.B1-W9:SE</f>
        <v/>
      </c>
      <c r="F1548" t="inlineStr">
        <is>
          <t>A02</t>
        </is>
      </c>
      <c r="G1548" t="inlineStr">
        <is>
          <t>K1.B1</t>
        </is>
      </c>
      <c r="H1548" t="inlineStr">
        <is>
          <t>W9</t>
        </is>
      </c>
      <c r="I1548" t="inlineStr">
        <is>
          <t>SE</t>
        </is>
      </c>
      <c r="J1548">
        <f>Q15+K1.B1-A23.1:X1:CASE</f>
        <v/>
      </c>
      <c r="K1548" t="inlineStr">
        <is>
          <t>Q15</t>
        </is>
      </c>
      <c r="L1548" t="inlineStr">
        <is>
          <t>K1.B1</t>
        </is>
      </c>
      <c r="M1548" t="inlineStr">
        <is>
          <t>A23.1</t>
        </is>
      </c>
      <c r="N1548" t="inlineStr">
        <is>
          <t>X1:CASE</t>
        </is>
      </c>
    </row>
    <row r="1549">
      <c r="A1549" t="n">
        <v>1548</v>
      </c>
      <c r="B1549" t="inlineStr">
        <is>
          <t>1548</t>
        </is>
      </c>
      <c r="C1549" t="inlineStr">
        <is>
          <t>BU</t>
        </is>
      </c>
      <c r="D1549" t="inlineStr">
        <is>
          <t>BU</t>
        </is>
      </c>
      <c r="E1549">
        <f>Q15+K1.G1-G3.1:ANA.7</f>
        <v/>
      </c>
      <c r="F1549" t="inlineStr">
        <is>
          <t>Q15</t>
        </is>
      </c>
      <c r="G1549" t="inlineStr">
        <is>
          <t>K1.G1</t>
        </is>
      </c>
      <c r="H1549" t="inlineStr">
        <is>
          <t>G3.1</t>
        </is>
      </c>
      <c r="I1549" t="inlineStr">
        <is>
          <t>ANA.7</t>
        </is>
      </c>
      <c r="J1549">
        <f>Q15+K1.B1-A23.1:X1:7</f>
        <v/>
      </c>
      <c r="K1549" t="inlineStr">
        <is>
          <t>Q15</t>
        </is>
      </c>
      <c r="L1549" t="inlineStr">
        <is>
          <t>K1.B1</t>
        </is>
      </c>
      <c r="M1549" t="inlineStr">
        <is>
          <t>A23.1</t>
        </is>
      </c>
      <c r="N1549" t="inlineStr">
        <is>
          <t>X1:7</t>
        </is>
      </c>
    </row>
    <row r="1550">
      <c r="A1550" t="n">
        <v>1549</v>
      </c>
      <c r="B1550" t="inlineStr">
        <is>
          <t>1549</t>
        </is>
      </c>
      <c r="C1550" t="inlineStr">
        <is>
          <t>WH</t>
        </is>
      </c>
      <c r="D1550" t="inlineStr">
        <is>
          <t>WH</t>
        </is>
      </c>
      <c r="E1550">
        <f>Q15+K1.B1-A11:1</f>
        <v/>
      </c>
      <c r="F1550" t="inlineStr">
        <is>
          <t>Q15</t>
        </is>
      </c>
      <c r="G1550" t="inlineStr">
        <is>
          <t>K1.B1</t>
        </is>
      </c>
      <c r="H1550" t="inlineStr">
        <is>
          <t>A11</t>
        </is>
      </c>
      <c r="I1550" t="inlineStr">
        <is>
          <t>1</t>
        </is>
      </c>
      <c r="J1550">
        <f>Q15+K1.B1-A23.1:X2:7</f>
        <v/>
      </c>
      <c r="K1550" t="inlineStr">
        <is>
          <t>Q15</t>
        </is>
      </c>
      <c r="L1550" t="inlineStr">
        <is>
          <t>K1.B1</t>
        </is>
      </c>
      <c r="M1550" t="inlineStr">
        <is>
          <t>A23.1</t>
        </is>
      </c>
      <c r="N1550" t="inlineStr">
        <is>
          <t>X2:7</t>
        </is>
      </c>
    </row>
    <row r="1551">
      <c r="A1551" t="n">
        <v>1550</v>
      </c>
      <c r="B1551" t="inlineStr">
        <is>
          <t>1550</t>
        </is>
      </c>
      <c r="C1551" t="inlineStr">
        <is>
          <t>GYPK</t>
        </is>
      </c>
      <c r="D1551" t="inlineStr">
        <is>
          <t>GYPK</t>
        </is>
      </c>
      <c r="E1551">
        <f>Q15+K1.G1-G3.1:ANA.11</f>
        <v/>
      </c>
      <c r="F1551" t="inlineStr">
        <is>
          <t>Q15</t>
        </is>
      </c>
      <c r="G1551" t="inlineStr">
        <is>
          <t>K1.G1</t>
        </is>
      </c>
      <c r="H1551" t="inlineStr">
        <is>
          <t>G3.1</t>
        </is>
      </c>
      <c r="I1551" t="inlineStr">
        <is>
          <t>ANA.11</t>
        </is>
      </c>
      <c r="J1551">
        <f>Q15+K1.B1-A23.1:X1:11</f>
        <v/>
      </c>
      <c r="K1551" t="inlineStr">
        <is>
          <t>Q15</t>
        </is>
      </c>
      <c r="L1551" t="inlineStr">
        <is>
          <t>K1.B1</t>
        </is>
      </c>
      <c r="M1551" t="inlineStr">
        <is>
          <t>A23.1</t>
        </is>
      </c>
      <c r="N1551" t="inlineStr">
        <is>
          <t>X1:11</t>
        </is>
      </c>
    </row>
    <row r="1552">
      <c r="A1552" t="n">
        <v>1551</v>
      </c>
      <c r="B1552" t="inlineStr">
        <is>
          <t>1551</t>
        </is>
      </c>
      <c r="C1552" t="inlineStr">
        <is>
          <t>BN</t>
        </is>
      </c>
      <c r="D1552" t="inlineStr">
        <is>
          <t>BN</t>
        </is>
      </c>
      <c r="E1552">
        <f>Q15+K1.B1-A11:2</f>
        <v/>
      </c>
      <c r="F1552" t="inlineStr">
        <is>
          <t>Q15</t>
        </is>
      </c>
      <c r="G1552" t="inlineStr">
        <is>
          <t>K1.B1</t>
        </is>
      </c>
      <c r="H1552" t="inlineStr">
        <is>
          <t>A11</t>
        </is>
      </c>
      <c r="I1552" t="inlineStr">
        <is>
          <t>2</t>
        </is>
      </c>
      <c r="J1552">
        <f>Q15+K1.B1-A23.1:X2:11</f>
        <v/>
      </c>
      <c r="K1552" t="inlineStr">
        <is>
          <t>Q15</t>
        </is>
      </c>
      <c r="L1552" t="inlineStr">
        <is>
          <t>K1.B1</t>
        </is>
      </c>
      <c r="M1552" t="inlineStr">
        <is>
          <t>A23.1</t>
        </is>
      </c>
      <c r="N1552" t="inlineStr">
        <is>
          <t>X2:11</t>
        </is>
      </c>
    </row>
    <row r="1553">
      <c r="A1553" t="n">
        <v>1552</v>
      </c>
      <c r="B1553" t="inlineStr">
        <is>
          <t>1552</t>
        </is>
      </c>
      <c r="C1553" t="inlineStr">
        <is>
          <t>WHPK</t>
        </is>
      </c>
      <c r="D1553" t="inlineStr">
        <is>
          <t>WHPK</t>
        </is>
      </c>
      <c r="E1553">
        <f>Q15+K1.G1-G3.1:ANA.19</f>
        <v/>
      </c>
      <c r="F1553" t="inlineStr">
        <is>
          <t>Q15</t>
        </is>
      </c>
      <c r="G1553" t="inlineStr">
        <is>
          <t>K1.G1</t>
        </is>
      </c>
      <c r="H1553" t="inlineStr">
        <is>
          <t>G3.1</t>
        </is>
      </c>
      <c r="I1553" t="inlineStr">
        <is>
          <t>ANA.19</t>
        </is>
      </c>
      <c r="J1553">
        <f>Q15+K1.B1-A23.1:X1:19</f>
        <v/>
      </c>
      <c r="K1553" t="inlineStr">
        <is>
          <t>Q15</t>
        </is>
      </c>
      <c r="L1553" t="inlineStr">
        <is>
          <t>K1.B1</t>
        </is>
      </c>
      <c r="M1553" t="inlineStr">
        <is>
          <t>A23.1</t>
        </is>
      </c>
      <c r="N1553" t="inlineStr">
        <is>
          <t>X1:19</t>
        </is>
      </c>
    </row>
    <row r="1554">
      <c r="A1554" t="n">
        <v>1553</v>
      </c>
      <c r="B1554" t="inlineStr">
        <is>
          <t>1553</t>
        </is>
      </c>
      <c r="C1554" t="inlineStr">
        <is>
          <t>GN</t>
        </is>
      </c>
      <c r="D1554" t="inlineStr">
        <is>
          <t>GN</t>
        </is>
      </c>
      <c r="E1554">
        <f>Q15+K1.B1-A11:5</f>
        <v/>
      </c>
      <c r="F1554" t="inlineStr">
        <is>
          <t>Q15</t>
        </is>
      </c>
      <c r="G1554" t="inlineStr">
        <is>
          <t>K1.B1</t>
        </is>
      </c>
      <c r="H1554" t="inlineStr">
        <is>
          <t>A11</t>
        </is>
      </c>
      <c r="I1554" t="inlineStr">
        <is>
          <t>5</t>
        </is>
      </c>
      <c r="J1554">
        <f>Q15+K1.B1-A23.1:X2:19</f>
        <v/>
      </c>
      <c r="K1554" t="inlineStr">
        <is>
          <t>Q15</t>
        </is>
      </c>
      <c r="L1554" t="inlineStr">
        <is>
          <t>K1.B1</t>
        </is>
      </c>
      <c r="M1554" t="inlineStr">
        <is>
          <t>A23.1</t>
        </is>
      </c>
      <c r="N1554" t="inlineStr">
        <is>
          <t>X2:19</t>
        </is>
      </c>
    </row>
    <row r="1555">
      <c r="A1555" t="n">
        <v>1554</v>
      </c>
      <c r="B1555" t="inlineStr">
        <is>
          <t>1554</t>
        </is>
      </c>
      <c r="C1555" t="inlineStr">
        <is>
          <t>WHBU</t>
        </is>
      </c>
      <c r="D1555" t="inlineStr">
        <is>
          <t>WHBU</t>
        </is>
      </c>
      <c r="E1555">
        <f>Q15+K1.G1-G3.1:ANA.21</f>
        <v/>
      </c>
      <c r="F1555" t="inlineStr">
        <is>
          <t>Q15</t>
        </is>
      </c>
      <c r="G1555" t="inlineStr">
        <is>
          <t>K1.G1</t>
        </is>
      </c>
      <c r="H1555" t="inlineStr">
        <is>
          <t>G3.1</t>
        </is>
      </c>
      <c r="I1555" t="inlineStr">
        <is>
          <t>ANA.21</t>
        </is>
      </c>
      <c r="J1555">
        <f>Q15+K1.B1-A23.1:X1:21</f>
        <v/>
      </c>
      <c r="K1555" t="inlineStr">
        <is>
          <t>Q15</t>
        </is>
      </c>
      <c r="L1555" t="inlineStr">
        <is>
          <t>K1.B1</t>
        </is>
      </c>
      <c r="M1555" t="inlineStr">
        <is>
          <t>A23.1</t>
        </is>
      </c>
      <c r="N1555" t="inlineStr">
        <is>
          <t>X1:21</t>
        </is>
      </c>
    </row>
    <row r="1556">
      <c r="A1556" t="n">
        <v>1555</v>
      </c>
      <c r="B1556" t="inlineStr">
        <is>
          <t>1555</t>
        </is>
      </c>
      <c r="C1556" t="inlineStr">
        <is>
          <t>YE</t>
        </is>
      </c>
      <c r="D1556" t="inlineStr">
        <is>
          <t>YE</t>
        </is>
      </c>
      <c r="E1556">
        <f>Q15+K1.B1-A11:6</f>
        <v/>
      </c>
      <c r="F1556" t="inlineStr">
        <is>
          <t>Q15</t>
        </is>
      </c>
      <c r="G1556" t="inlineStr">
        <is>
          <t>K1.B1</t>
        </is>
      </c>
      <c r="H1556" t="inlineStr">
        <is>
          <t>A11</t>
        </is>
      </c>
      <c r="I1556" t="inlineStr">
        <is>
          <t>6</t>
        </is>
      </c>
      <c r="J1556">
        <f>Q15+K1.B1-A23.1:X2:21</f>
        <v/>
      </c>
      <c r="K1556" t="inlineStr">
        <is>
          <t>Q15</t>
        </is>
      </c>
      <c r="L1556" t="inlineStr">
        <is>
          <t>K1.B1</t>
        </is>
      </c>
      <c r="M1556" t="inlineStr">
        <is>
          <t>A23.1</t>
        </is>
      </c>
      <c r="N1556" t="inlineStr">
        <is>
          <t>X2:21</t>
        </is>
      </c>
    </row>
    <row r="1557">
      <c r="A1557" t="n">
        <v>1556</v>
      </c>
      <c r="B1557" t="inlineStr">
        <is>
          <t>1556</t>
        </is>
      </c>
      <c r="C1557" t="inlineStr">
        <is>
          <t>BNBU</t>
        </is>
      </c>
      <c r="D1557" t="inlineStr">
        <is>
          <t>BNBU</t>
        </is>
      </c>
      <c r="E1557">
        <f>Q15+K1.G1-G3.1:ANA.22</f>
        <v/>
      </c>
      <c r="F1557" t="inlineStr">
        <is>
          <t>Q15</t>
        </is>
      </c>
      <c r="G1557" t="inlineStr">
        <is>
          <t>K1.G1</t>
        </is>
      </c>
      <c r="H1557" t="inlineStr">
        <is>
          <t>G3.1</t>
        </is>
      </c>
      <c r="I1557" t="inlineStr">
        <is>
          <t>ANA.22</t>
        </is>
      </c>
      <c r="J1557">
        <f>Q15+K1.B1-A23.1:X1:22</f>
        <v/>
      </c>
      <c r="K1557" t="inlineStr">
        <is>
          <t>Q15</t>
        </is>
      </c>
      <c r="L1557" t="inlineStr">
        <is>
          <t>K1.B1</t>
        </is>
      </c>
      <c r="M1557" t="inlineStr">
        <is>
          <t>A23.1</t>
        </is>
      </c>
      <c r="N1557" t="inlineStr">
        <is>
          <t>X1:22</t>
        </is>
      </c>
    </row>
    <row r="1558">
      <c r="A1558" t="n">
        <v>1557</v>
      </c>
      <c r="B1558" t="inlineStr">
        <is>
          <t>1557</t>
        </is>
      </c>
      <c r="C1558" t="inlineStr">
        <is>
          <t>GY</t>
        </is>
      </c>
      <c r="D1558" t="inlineStr">
        <is>
          <t>GY</t>
        </is>
      </c>
      <c r="E1558">
        <f>Q15+K1.B1-A10:1</f>
        <v/>
      </c>
      <c r="F1558" t="inlineStr">
        <is>
          <t>Q15</t>
        </is>
      </c>
      <c r="G1558" t="inlineStr">
        <is>
          <t>K1.B1</t>
        </is>
      </c>
      <c r="H1558" t="inlineStr">
        <is>
          <t>A10</t>
        </is>
      </c>
      <c r="I1558" t="inlineStr">
        <is>
          <t>1</t>
        </is>
      </c>
      <c r="J1558">
        <f>Q15+K1.B1-A23.1:X2:22</f>
        <v/>
      </c>
      <c r="K1558" t="inlineStr">
        <is>
          <t>Q15</t>
        </is>
      </c>
      <c r="L1558" t="inlineStr">
        <is>
          <t>K1.B1</t>
        </is>
      </c>
      <c r="M1558" t="inlineStr">
        <is>
          <t>A23.1</t>
        </is>
      </c>
      <c r="N1558" t="inlineStr">
        <is>
          <t>X2:22</t>
        </is>
      </c>
    </row>
    <row r="1559">
      <c r="A1559" t="n">
        <v>1558</v>
      </c>
      <c r="B1559" t="inlineStr">
        <is>
          <t>1558</t>
        </is>
      </c>
      <c r="C1559" t="inlineStr">
        <is>
          <t>BNRD</t>
        </is>
      </c>
      <c r="D1559" t="inlineStr">
        <is>
          <t>BNRD</t>
        </is>
      </c>
      <c r="E1559">
        <f>Q15+K1.G1-G3.1:ANA.24</f>
        <v/>
      </c>
      <c r="F1559" t="inlineStr">
        <is>
          <t>Q15</t>
        </is>
      </c>
      <c r="G1559" t="inlineStr">
        <is>
          <t>K1.G1</t>
        </is>
      </c>
      <c r="H1559" t="inlineStr">
        <is>
          <t>G3.1</t>
        </is>
      </c>
      <c r="I1559" t="inlineStr">
        <is>
          <t>ANA.24</t>
        </is>
      </c>
      <c r="J1559">
        <f>Q15+K1.B1-A23.1:X1:24</f>
        <v/>
      </c>
      <c r="K1559" t="inlineStr">
        <is>
          <t>Q15</t>
        </is>
      </c>
      <c r="L1559" t="inlineStr">
        <is>
          <t>K1.B1</t>
        </is>
      </c>
      <c r="M1559" t="inlineStr">
        <is>
          <t>A23.1</t>
        </is>
      </c>
      <c r="N1559" t="inlineStr">
        <is>
          <t>X1:24</t>
        </is>
      </c>
    </row>
    <row r="1560">
      <c r="A1560" t="n">
        <v>1559</v>
      </c>
      <c r="B1560" t="inlineStr">
        <is>
          <t>1559</t>
        </is>
      </c>
      <c r="C1560" t="inlineStr">
        <is>
          <t>PK</t>
        </is>
      </c>
      <c r="D1560" t="inlineStr">
        <is>
          <t>PK</t>
        </is>
      </c>
      <c r="E1560">
        <f>Q15+K1.B1-A10:2</f>
        <v/>
      </c>
      <c r="F1560" t="inlineStr">
        <is>
          <t>Q15</t>
        </is>
      </c>
      <c r="G1560" t="inlineStr">
        <is>
          <t>K1.B1</t>
        </is>
      </c>
      <c r="H1560" t="inlineStr">
        <is>
          <t>A10</t>
        </is>
      </c>
      <c r="I1560" t="inlineStr">
        <is>
          <t>2</t>
        </is>
      </c>
      <c r="J1560">
        <f>Q15+K1.B1-A23.1:X2:24</f>
        <v/>
      </c>
      <c r="K1560" t="inlineStr">
        <is>
          <t>Q15</t>
        </is>
      </c>
      <c r="L1560" t="inlineStr">
        <is>
          <t>K1.B1</t>
        </is>
      </c>
      <c r="M1560" t="inlineStr">
        <is>
          <t>A23.1</t>
        </is>
      </c>
      <c r="N1560" t="inlineStr">
        <is>
          <t>X2:24</t>
        </is>
      </c>
    </row>
    <row r="1561">
      <c r="A1561" t="n">
        <v>1560</v>
      </c>
      <c r="B1561" t="inlineStr">
        <is>
          <t>1560</t>
        </is>
      </c>
      <c r="C1561" t="inlineStr">
        <is>
          <t>BK</t>
        </is>
      </c>
      <c r="D1561" t="inlineStr">
        <is>
          <t>BK</t>
        </is>
      </c>
      <c r="E1561">
        <f>Q15+K1.G1-G3.1:ANA.9</f>
        <v/>
      </c>
      <c r="F1561" t="inlineStr">
        <is>
          <t>Q15</t>
        </is>
      </c>
      <c r="G1561" t="inlineStr">
        <is>
          <t>K1.G1</t>
        </is>
      </c>
      <c r="H1561" t="inlineStr">
        <is>
          <t>G3.1</t>
        </is>
      </c>
      <c r="I1561" t="inlineStr">
        <is>
          <t>ANA.9</t>
        </is>
      </c>
      <c r="J1561">
        <f>Q15+K1.B1-A23.1:X1:9</f>
        <v/>
      </c>
      <c r="K1561" t="inlineStr">
        <is>
          <t>Q15</t>
        </is>
      </c>
      <c r="L1561" t="inlineStr">
        <is>
          <t>K1.B1</t>
        </is>
      </c>
      <c r="M1561" t="inlineStr">
        <is>
          <t>A23.1</t>
        </is>
      </c>
      <c r="N1561" t="inlineStr">
        <is>
          <t>X1:9</t>
        </is>
      </c>
    </row>
    <row r="1562">
      <c r="A1562" t="n">
        <v>1561</v>
      </c>
      <c r="B1562" t="inlineStr">
        <is>
          <t>1561</t>
        </is>
      </c>
      <c r="C1562" t="inlineStr">
        <is>
          <t>RD</t>
        </is>
      </c>
      <c r="D1562" t="inlineStr">
        <is>
          <t>RD</t>
        </is>
      </c>
      <c r="E1562">
        <f>Q15+K1.B1-A10:5</f>
        <v/>
      </c>
      <c r="F1562" t="inlineStr">
        <is>
          <t>Q15</t>
        </is>
      </c>
      <c r="G1562" t="inlineStr">
        <is>
          <t>K1.B1</t>
        </is>
      </c>
      <c r="H1562" t="inlineStr">
        <is>
          <t>A10</t>
        </is>
      </c>
      <c r="I1562" t="inlineStr">
        <is>
          <t>5</t>
        </is>
      </c>
      <c r="J1562">
        <f>Q15+K1.B1-A23.1:X2:9</f>
        <v/>
      </c>
      <c r="K1562" t="inlineStr">
        <is>
          <t>Q15</t>
        </is>
      </c>
      <c r="L1562" t="inlineStr">
        <is>
          <t>K1.B1</t>
        </is>
      </c>
      <c r="M1562" t="inlineStr">
        <is>
          <t>A23.1</t>
        </is>
      </c>
      <c r="N1562" t="inlineStr">
        <is>
          <t>X2:9</t>
        </is>
      </c>
    </row>
    <row r="1563">
      <c r="A1563" t="n">
        <v>1562</v>
      </c>
      <c r="B1563" t="inlineStr">
        <is>
          <t>1562</t>
        </is>
      </c>
      <c r="C1563" t="inlineStr">
        <is>
          <t>WHGY</t>
        </is>
      </c>
      <c r="D1563" t="inlineStr">
        <is>
          <t>WHGY</t>
        </is>
      </c>
      <c r="E1563">
        <f>Q15+K1.G1-G3.1:ANA.17</f>
        <v/>
      </c>
      <c r="F1563" t="inlineStr">
        <is>
          <t>Q15</t>
        </is>
      </c>
      <c r="G1563" t="inlineStr">
        <is>
          <t>K1.G1</t>
        </is>
      </c>
      <c r="H1563" t="inlineStr">
        <is>
          <t>G3.1</t>
        </is>
      </c>
      <c r="I1563" t="inlineStr">
        <is>
          <t>ANA.17</t>
        </is>
      </c>
      <c r="J1563">
        <f>Q15+K1.B1-A23.1:X1:17</f>
        <v/>
      </c>
      <c r="K1563" t="inlineStr">
        <is>
          <t>Q15</t>
        </is>
      </c>
      <c r="L1563" t="inlineStr">
        <is>
          <t>K1.B1</t>
        </is>
      </c>
      <c r="M1563" t="inlineStr">
        <is>
          <t>A23.1</t>
        </is>
      </c>
      <c r="N1563" t="inlineStr">
        <is>
          <t>X1:17</t>
        </is>
      </c>
    </row>
    <row r="1564">
      <c r="A1564" t="n">
        <v>1563</v>
      </c>
      <c r="B1564" t="inlineStr">
        <is>
          <t>1563</t>
        </is>
      </c>
      <c r="C1564" t="inlineStr">
        <is>
          <t>BU</t>
        </is>
      </c>
      <c r="D1564" t="inlineStr">
        <is>
          <t>BU</t>
        </is>
      </c>
      <c r="E1564">
        <f>Q15+K1.B1-A10:6</f>
        <v/>
      </c>
      <c r="F1564" t="inlineStr">
        <is>
          <t>Q15</t>
        </is>
      </c>
      <c r="G1564" t="inlineStr">
        <is>
          <t>K1.B1</t>
        </is>
      </c>
      <c r="H1564" t="inlineStr">
        <is>
          <t>A10</t>
        </is>
      </c>
      <c r="I1564" t="inlineStr">
        <is>
          <t>6</t>
        </is>
      </c>
      <c r="J1564">
        <f>Q15+K1.B1-A23.1:X2:17</f>
        <v/>
      </c>
      <c r="K1564" t="inlineStr">
        <is>
          <t>Q15</t>
        </is>
      </c>
      <c r="L1564" t="inlineStr">
        <is>
          <t>K1.B1</t>
        </is>
      </c>
      <c r="M1564" t="inlineStr">
        <is>
          <t>A23.1</t>
        </is>
      </c>
      <c r="N1564" t="inlineStr">
        <is>
          <t>X2:17</t>
        </is>
      </c>
    </row>
    <row r="1565">
      <c r="A1565" t="n">
        <v>1564</v>
      </c>
      <c r="B1565" t="inlineStr">
        <is>
          <t>1564</t>
        </is>
      </c>
      <c r="C1565" t="inlineStr">
        <is>
          <t>Shield</t>
        </is>
      </c>
      <c r="D1565" t="inlineStr">
        <is>
          <t>Shield</t>
        </is>
      </c>
      <c r="E1565">
        <f>Q15+K1-W413.3:Shield</f>
        <v/>
      </c>
      <c r="F1565" t="inlineStr">
        <is>
          <t>Q15</t>
        </is>
      </c>
      <c r="G1565" t="inlineStr">
        <is>
          <t>K1</t>
        </is>
      </c>
      <c r="H1565" t="inlineStr">
        <is>
          <t>W413.3</t>
        </is>
      </c>
      <c r="I1565" t="inlineStr">
        <is>
          <t>Shield</t>
        </is>
      </c>
      <c r="J1565">
        <f>A02+K1.B1-W11:SE</f>
        <v/>
      </c>
      <c r="K1565" t="inlineStr">
        <is>
          <t>A02</t>
        </is>
      </c>
      <c r="L1565" t="inlineStr">
        <is>
          <t>K1.B1</t>
        </is>
      </c>
      <c r="M1565" t="inlineStr">
        <is>
          <t>W11</t>
        </is>
      </c>
      <c r="N1565" t="inlineStr">
        <is>
          <t>SE</t>
        </is>
      </c>
    </row>
    <row r="1566">
      <c r="A1566" t="n">
        <v>1565</v>
      </c>
      <c r="B1566" t="inlineStr">
        <is>
          <t>1565</t>
        </is>
      </c>
      <c r="C1566" t="inlineStr">
        <is>
          <t>Schirm</t>
        </is>
      </c>
      <c r="D1566" t="inlineStr">
        <is>
          <t>Schirm</t>
        </is>
      </c>
      <c r="E1566">
        <f>Q15+K1-W413.3:Schirm</f>
        <v/>
      </c>
      <c r="F1566" t="inlineStr">
        <is>
          <t>Q15</t>
        </is>
      </c>
      <c r="G1566" t="inlineStr">
        <is>
          <t>K1</t>
        </is>
      </c>
      <c r="H1566" t="inlineStr">
        <is>
          <t>W413.3</t>
        </is>
      </c>
      <c r="I1566" t="inlineStr">
        <is>
          <t>Schirm</t>
        </is>
      </c>
      <c r="J1566">
        <f>Q15+K1.B1-A23.1:X2:GND1</f>
        <v/>
      </c>
      <c r="K1566" t="inlineStr">
        <is>
          <t>Q15</t>
        </is>
      </c>
      <c r="L1566" t="inlineStr">
        <is>
          <t>K1.B1</t>
        </is>
      </c>
      <c r="M1566" t="inlineStr">
        <is>
          <t>A23.1</t>
        </is>
      </c>
      <c r="N1566" t="inlineStr">
        <is>
          <t>X2:GND1</t>
        </is>
      </c>
    </row>
    <row r="1567">
      <c r="A1567" t="n">
        <v>1566</v>
      </c>
      <c r="B1567" t="inlineStr">
        <is>
          <t>1566</t>
        </is>
      </c>
      <c r="C1567" t="inlineStr">
        <is>
          <t>PK</t>
        </is>
      </c>
      <c r="D1567" t="inlineStr">
        <is>
          <t>PK</t>
        </is>
      </c>
      <c r="E1567">
        <f>Q15+K1.G1-G3.1:ANA.6</f>
        <v/>
      </c>
      <c r="F1567" t="inlineStr">
        <is>
          <t>Q15</t>
        </is>
      </c>
      <c r="G1567" t="inlineStr">
        <is>
          <t>K1.G1</t>
        </is>
      </c>
      <c r="H1567" t="inlineStr">
        <is>
          <t>G3.1</t>
        </is>
      </c>
      <c r="I1567" t="inlineStr">
        <is>
          <t>ANA.6</t>
        </is>
      </c>
      <c r="J1567">
        <f>Q15+K1.B1-A23.1:X1:6</f>
        <v/>
      </c>
      <c r="K1567" t="inlineStr">
        <is>
          <t>Q15</t>
        </is>
      </c>
      <c r="L1567" t="inlineStr">
        <is>
          <t>K1.B1</t>
        </is>
      </c>
      <c r="M1567" t="inlineStr">
        <is>
          <t>A23.1</t>
        </is>
      </c>
      <c r="N1567" t="inlineStr">
        <is>
          <t>X1:6</t>
        </is>
      </c>
    </row>
    <row r="1568">
      <c r="A1568" t="n">
        <v>1567</v>
      </c>
      <c r="B1568" t="inlineStr">
        <is>
          <t>1567</t>
        </is>
      </c>
      <c r="C1568" t="inlineStr">
        <is>
          <t>YEBN</t>
        </is>
      </c>
      <c r="D1568" t="inlineStr">
        <is>
          <t>YEBN</t>
        </is>
      </c>
      <c r="E1568">
        <f>Q15+K1.G1-G3.1:ANA.16</f>
        <v/>
      </c>
      <c r="F1568" t="inlineStr">
        <is>
          <t>Q15</t>
        </is>
      </c>
      <c r="G1568" t="inlineStr">
        <is>
          <t>K1.G1</t>
        </is>
      </c>
      <c r="H1568" t="inlineStr">
        <is>
          <t>G3.1</t>
        </is>
      </c>
      <c r="I1568" t="inlineStr">
        <is>
          <t>ANA.16</t>
        </is>
      </c>
      <c r="J1568">
        <f>Q15+K1.B1-A23.1:X1:16</f>
        <v/>
      </c>
      <c r="K1568" t="inlineStr">
        <is>
          <t>Q15</t>
        </is>
      </c>
      <c r="L1568" t="inlineStr">
        <is>
          <t>K1.B1</t>
        </is>
      </c>
      <c r="M1568" t="inlineStr">
        <is>
          <t>A23.1</t>
        </is>
      </c>
      <c r="N1568" t="inlineStr">
        <is>
          <t>X1:16</t>
        </is>
      </c>
    </row>
    <row r="1569">
      <c r="A1569" t="n">
        <v>1568</v>
      </c>
      <c r="B1569" t="inlineStr">
        <is>
          <t>1568</t>
        </is>
      </c>
      <c r="C1569" t="inlineStr">
        <is>
          <t>WHGN</t>
        </is>
      </c>
      <c r="D1569" t="inlineStr">
        <is>
          <t>WHGN</t>
        </is>
      </c>
      <c r="E1569">
        <f>Q15+K1.G1-G3.1:ANA.13</f>
        <v/>
      </c>
      <c r="F1569" t="inlineStr">
        <is>
          <t>Q15</t>
        </is>
      </c>
      <c r="G1569" t="inlineStr">
        <is>
          <t>K1.G1</t>
        </is>
      </c>
      <c r="H1569" t="inlineStr">
        <is>
          <t>G3.1</t>
        </is>
      </c>
      <c r="I1569" t="inlineStr">
        <is>
          <t>ANA.13</t>
        </is>
      </c>
      <c r="J1569">
        <f>Q15+K1.B1-A23.1:X1:13</f>
        <v/>
      </c>
      <c r="K1569" t="inlineStr">
        <is>
          <t>Q15</t>
        </is>
      </c>
      <c r="L1569" t="inlineStr">
        <is>
          <t>K1.B1</t>
        </is>
      </c>
      <c r="M1569" t="inlineStr">
        <is>
          <t>A23.1</t>
        </is>
      </c>
      <c r="N1569" t="inlineStr">
        <is>
          <t>X1:13</t>
        </is>
      </c>
    </row>
    <row r="1570">
      <c r="A1570" t="n">
        <v>1569</v>
      </c>
      <c r="B1570" t="inlineStr">
        <is>
          <t>1569</t>
        </is>
      </c>
      <c r="C1570" t="inlineStr">
        <is>
          <t>WHBK</t>
        </is>
      </c>
      <c r="D1570" t="inlineStr">
        <is>
          <t>WHBK</t>
        </is>
      </c>
      <c r="E1570">
        <f>Q15+K1.G1-G3.1:ANA.25</f>
        <v/>
      </c>
      <c r="F1570" t="inlineStr">
        <is>
          <t>Q15</t>
        </is>
      </c>
      <c r="G1570" t="inlineStr">
        <is>
          <t>K1.G1</t>
        </is>
      </c>
      <c r="H1570" t="inlineStr">
        <is>
          <t>G3.1</t>
        </is>
      </c>
      <c r="I1570" t="inlineStr">
        <is>
          <t>ANA.25</t>
        </is>
      </c>
      <c r="J1570">
        <f>Q15+K1.B1-A23.1:X1:25</f>
        <v/>
      </c>
      <c r="K1570" t="inlineStr">
        <is>
          <t>Q15</t>
        </is>
      </c>
      <c r="L1570" t="inlineStr">
        <is>
          <t>K1.B1</t>
        </is>
      </c>
      <c r="M1570" t="inlineStr">
        <is>
          <t>A23.1</t>
        </is>
      </c>
      <c r="N1570" t="inlineStr">
        <is>
          <t>X1:25</t>
        </is>
      </c>
    </row>
    <row r="1571">
      <c r="A1571" t="n">
        <v>1570</v>
      </c>
      <c r="B1571" t="inlineStr">
        <is>
          <t>1570</t>
        </is>
      </c>
      <c r="C1571" t="inlineStr">
        <is>
          <t>Schirm</t>
        </is>
      </c>
      <c r="D1571" t="inlineStr">
        <is>
          <t>Schirm</t>
        </is>
      </c>
      <c r="E1571">
        <f>Q15+K1-W413.1:Schirm</f>
        <v/>
      </c>
      <c r="F1571" t="inlineStr">
        <is>
          <t>Q15</t>
        </is>
      </c>
      <c r="G1571" t="inlineStr">
        <is>
          <t>K1</t>
        </is>
      </c>
      <c r="H1571" t="inlineStr">
        <is>
          <t>W413.1</t>
        </is>
      </c>
      <c r="I1571" t="inlineStr">
        <is>
          <t>Schirm</t>
        </is>
      </c>
      <c r="J1571">
        <f>Q15+K1.G1-G3.1:ANA.CASE</f>
        <v/>
      </c>
      <c r="K1571" t="inlineStr">
        <is>
          <t>Q15</t>
        </is>
      </c>
      <c r="L1571" t="inlineStr">
        <is>
          <t>K1.G1</t>
        </is>
      </c>
      <c r="M1571" t="inlineStr">
        <is>
          <t>G3.1</t>
        </is>
      </c>
      <c r="N1571" t="inlineStr">
        <is>
          <t>ANA.CASE</t>
        </is>
      </c>
    </row>
    <row r="1572">
      <c r="A1572" t="n">
        <v>1571</v>
      </c>
      <c r="B1572" t="inlineStr">
        <is>
          <t>1571</t>
        </is>
      </c>
      <c r="C1572" t="inlineStr">
        <is>
          <t>WH</t>
        </is>
      </c>
      <c r="D1572" t="inlineStr">
        <is>
          <t>WH</t>
        </is>
      </c>
      <c r="E1572">
        <f>Q15+K1.G1-G3.2:ANALOG.1</f>
        <v/>
      </c>
      <c r="F1572" t="inlineStr">
        <is>
          <t>Q15</t>
        </is>
      </c>
      <c r="G1572" t="inlineStr">
        <is>
          <t>K1.G1</t>
        </is>
      </c>
      <c r="H1572" t="inlineStr">
        <is>
          <t>G3.2</t>
        </is>
      </c>
      <c r="I1572" t="inlineStr">
        <is>
          <t>ANALOG.1</t>
        </is>
      </c>
      <c r="J1572">
        <f>Q15+K1.B1-A23.2:X1:1</f>
        <v/>
      </c>
      <c r="K1572" t="inlineStr">
        <is>
          <t>Q15</t>
        </is>
      </c>
      <c r="L1572" t="inlineStr">
        <is>
          <t>K1.B1</t>
        </is>
      </c>
      <c r="M1572" t="inlineStr">
        <is>
          <t>A23.2</t>
        </is>
      </c>
      <c r="N1572" t="inlineStr">
        <is>
          <t>X1:1</t>
        </is>
      </c>
    </row>
    <row r="1573">
      <c r="A1573" t="n">
        <v>1572</v>
      </c>
      <c r="B1573" t="inlineStr">
        <is>
          <t>1572</t>
        </is>
      </c>
      <c r="C1573" t="inlineStr">
        <is>
          <t>BU</t>
        </is>
      </c>
      <c r="D1573" t="inlineStr">
        <is>
          <t>BU</t>
        </is>
      </c>
      <c r="E1573">
        <f>Q15+K1.B1-U1:8</f>
        <v/>
      </c>
      <c r="F1573" t="inlineStr">
        <is>
          <t>Q15</t>
        </is>
      </c>
      <c r="G1573" t="inlineStr">
        <is>
          <t>K1.B1</t>
        </is>
      </c>
      <c r="H1573" t="inlineStr">
        <is>
          <t>U1</t>
        </is>
      </c>
      <c r="I1573" t="inlineStr">
        <is>
          <t>8</t>
        </is>
      </c>
      <c r="J1573">
        <f>Q15+K1.B1-A23.2:X2:1</f>
        <v/>
      </c>
      <c r="K1573" t="inlineStr">
        <is>
          <t>Q15</t>
        </is>
      </c>
      <c r="L1573" t="inlineStr">
        <is>
          <t>K1.B1</t>
        </is>
      </c>
      <c r="M1573" t="inlineStr">
        <is>
          <t>A23.2</t>
        </is>
      </c>
      <c r="N1573" t="inlineStr">
        <is>
          <t>X2:1</t>
        </is>
      </c>
    </row>
    <row r="1574">
      <c r="A1574" t="n">
        <v>1573</v>
      </c>
      <c r="B1574" t="inlineStr">
        <is>
          <t>1573</t>
        </is>
      </c>
      <c r="C1574" t="inlineStr">
        <is>
          <t>BU</t>
        </is>
      </c>
      <c r="D1574" t="inlineStr">
        <is>
          <t>BU</t>
        </is>
      </c>
      <c r="E1574">
        <f>Q15+K1.B1-A9:10</f>
        <v/>
      </c>
      <c r="F1574" t="inlineStr">
        <is>
          <t>Q15</t>
        </is>
      </c>
      <c r="G1574" t="inlineStr">
        <is>
          <t>K1.B1</t>
        </is>
      </c>
      <c r="H1574" t="inlineStr">
        <is>
          <t>A9</t>
        </is>
      </c>
      <c r="I1574" t="inlineStr">
        <is>
          <t>10</t>
        </is>
      </c>
      <c r="J1574">
        <f>Q15+K1.B1-U1:5</f>
        <v/>
      </c>
      <c r="K1574" t="inlineStr">
        <is>
          <t>Q15</t>
        </is>
      </c>
      <c r="L1574" t="inlineStr">
        <is>
          <t>K1.B1</t>
        </is>
      </c>
      <c r="M1574" t="inlineStr">
        <is>
          <t>U1</t>
        </is>
      </c>
      <c r="N1574" t="inlineStr">
        <is>
          <t>5</t>
        </is>
      </c>
    </row>
    <row r="1575">
      <c r="A1575" t="n">
        <v>1574</v>
      </c>
      <c r="B1575" t="inlineStr">
        <is>
          <t>1574</t>
        </is>
      </c>
      <c r="C1575" t="inlineStr">
        <is>
          <t>BN</t>
        </is>
      </c>
      <c r="D1575" t="inlineStr">
        <is>
          <t>BN</t>
        </is>
      </c>
      <c r="E1575">
        <f>Q15+K1.G1-G3.2:ANALOG.2</f>
        <v/>
      </c>
      <c r="F1575" t="inlineStr">
        <is>
          <t>Q15</t>
        </is>
      </c>
      <c r="G1575" t="inlineStr">
        <is>
          <t>K1.G1</t>
        </is>
      </c>
      <c r="H1575" t="inlineStr">
        <is>
          <t>G3.2</t>
        </is>
      </c>
      <c r="I1575" t="inlineStr">
        <is>
          <t>ANALOG.2</t>
        </is>
      </c>
      <c r="J1575">
        <f>Q15+K1.B1-A23.2:X1:2</f>
        <v/>
      </c>
      <c r="K1575" t="inlineStr">
        <is>
          <t>Q15</t>
        </is>
      </c>
      <c r="L1575" t="inlineStr">
        <is>
          <t>K1.B1</t>
        </is>
      </c>
      <c r="M1575" t="inlineStr">
        <is>
          <t>A23.2</t>
        </is>
      </c>
      <c r="N1575" t="inlineStr">
        <is>
          <t>X1:2</t>
        </is>
      </c>
    </row>
    <row r="1576">
      <c r="A1576" t="n">
        <v>1575</v>
      </c>
      <c r="B1576" t="inlineStr">
        <is>
          <t>1575</t>
        </is>
      </c>
      <c r="C1576" t="inlineStr">
        <is>
          <t>BU</t>
        </is>
      </c>
      <c r="D1576" t="inlineStr">
        <is>
          <t>BU</t>
        </is>
      </c>
      <c r="E1576">
        <f>Q15+K1.B1-W5(-P2):X2:7</f>
        <v/>
      </c>
      <c r="F1576" t="inlineStr">
        <is>
          <t>Q15</t>
        </is>
      </c>
      <c r="G1576" t="inlineStr">
        <is>
          <t>K1.B1</t>
        </is>
      </c>
      <c r="H1576" t="inlineStr">
        <is>
          <t>W5(-P2)</t>
        </is>
      </c>
      <c r="I1576" t="inlineStr">
        <is>
          <t>X2:7</t>
        </is>
      </c>
      <c r="J1576">
        <f>Q15+K1.B1-A23.2:X2:2</f>
        <v/>
      </c>
      <c r="K1576" t="inlineStr">
        <is>
          <t>Q15</t>
        </is>
      </c>
      <c r="L1576" t="inlineStr">
        <is>
          <t>K1.B1</t>
        </is>
      </c>
      <c r="M1576" t="inlineStr">
        <is>
          <t>A23.2</t>
        </is>
      </c>
      <c r="N1576" t="inlineStr">
        <is>
          <t>X2:2</t>
        </is>
      </c>
    </row>
    <row r="1577">
      <c r="A1577" t="n">
        <v>1576</v>
      </c>
      <c r="B1577" t="inlineStr">
        <is>
          <t>1576</t>
        </is>
      </c>
      <c r="C1577" t="inlineStr">
        <is>
          <t>GN</t>
        </is>
      </c>
      <c r="D1577" t="inlineStr">
        <is>
          <t>GN</t>
        </is>
      </c>
      <c r="E1577">
        <f>Q15+K1.G1-G3.2:ANALOG.3</f>
        <v/>
      </c>
      <c r="F1577" t="inlineStr">
        <is>
          <t>Q15</t>
        </is>
      </c>
      <c r="G1577" t="inlineStr">
        <is>
          <t>K1.G1</t>
        </is>
      </c>
      <c r="H1577" t="inlineStr">
        <is>
          <t>G3.2</t>
        </is>
      </c>
      <c r="I1577" t="inlineStr">
        <is>
          <t>ANALOG.3</t>
        </is>
      </c>
      <c r="J1577">
        <f>Q15+K1.B1-A23.2:X1:3</f>
        <v/>
      </c>
      <c r="K1577" t="inlineStr">
        <is>
          <t>Q15</t>
        </is>
      </c>
      <c r="L1577" t="inlineStr">
        <is>
          <t>K1.B1</t>
        </is>
      </c>
      <c r="M1577" t="inlineStr">
        <is>
          <t>A23.2</t>
        </is>
      </c>
      <c r="N1577" t="inlineStr">
        <is>
          <t>X1:3</t>
        </is>
      </c>
    </row>
    <row r="1578">
      <c r="A1578" t="n">
        <v>1577</v>
      </c>
      <c r="B1578" t="inlineStr">
        <is>
          <t>1577</t>
        </is>
      </c>
      <c r="C1578" t="inlineStr">
        <is>
          <t>BU</t>
        </is>
      </c>
      <c r="D1578" t="inlineStr">
        <is>
          <t>BU</t>
        </is>
      </c>
      <c r="E1578">
        <f>Q15+K1.B1-W5(-P2):X2:8</f>
        <v/>
      </c>
      <c r="F1578" t="inlineStr">
        <is>
          <t>Q15</t>
        </is>
      </c>
      <c r="G1578" t="inlineStr">
        <is>
          <t>K1.B1</t>
        </is>
      </c>
      <c r="H1578" t="inlineStr">
        <is>
          <t>W5(-P2)</t>
        </is>
      </c>
      <c r="I1578" t="inlineStr">
        <is>
          <t>X2:8</t>
        </is>
      </c>
      <c r="J1578">
        <f>Q15+K1.B1-A23.2:X2:3</f>
        <v/>
      </c>
      <c r="K1578" t="inlineStr">
        <is>
          <t>Q15</t>
        </is>
      </c>
      <c r="L1578" t="inlineStr">
        <is>
          <t>K1.B1</t>
        </is>
      </c>
      <c r="M1578" t="inlineStr">
        <is>
          <t>A23.2</t>
        </is>
      </c>
      <c r="N1578" t="inlineStr">
        <is>
          <t>X2:3</t>
        </is>
      </c>
    </row>
    <row r="1579">
      <c r="A1579" t="n">
        <v>1578</v>
      </c>
      <c r="B1579" t="inlineStr">
        <is>
          <t>1578</t>
        </is>
      </c>
      <c r="C1579" t="inlineStr">
        <is>
          <t>BNGN</t>
        </is>
      </c>
      <c r="D1579" t="inlineStr">
        <is>
          <t>BNGN</t>
        </is>
      </c>
      <c r="E1579">
        <f>Q15+K1.G1-G3.2:ANALOG.14</f>
        <v/>
      </c>
      <c r="F1579" t="inlineStr">
        <is>
          <t>Q15</t>
        </is>
      </c>
      <c r="G1579" t="inlineStr">
        <is>
          <t>K1.G1</t>
        </is>
      </c>
      <c r="H1579" t="inlineStr">
        <is>
          <t>G3.2</t>
        </is>
      </c>
      <c r="I1579" t="inlineStr">
        <is>
          <t>ANALOG.14</t>
        </is>
      </c>
      <c r="J1579">
        <f>Q15+K1.B1-A23.2:X1:14</f>
        <v/>
      </c>
      <c r="K1579" t="inlineStr">
        <is>
          <t>Q15</t>
        </is>
      </c>
      <c r="L1579" t="inlineStr">
        <is>
          <t>K1.B1</t>
        </is>
      </c>
      <c r="M1579" t="inlineStr">
        <is>
          <t>A23.2</t>
        </is>
      </c>
      <c r="N1579" t="inlineStr">
        <is>
          <t>X1:14</t>
        </is>
      </c>
    </row>
    <row r="1580">
      <c r="A1580" t="n">
        <v>1579</v>
      </c>
      <c r="B1580" t="inlineStr">
        <is>
          <t>1579</t>
        </is>
      </c>
      <c r="C1580" t="inlineStr">
        <is>
          <t>BU</t>
        </is>
      </c>
      <c r="D1580" t="inlineStr">
        <is>
          <t>BU</t>
        </is>
      </c>
      <c r="E1580">
        <f>Q15+K1.B1-A23.2:X2:14</f>
        <v/>
      </c>
      <c r="F1580" t="inlineStr">
        <is>
          <t>Q15</t>
        </is>
      </c>
      <c r="G1580" t="inlineStr">
        <is>
          <t>K1.B1</t>
        </is>
      </c>
      <c r="H1580" t="inlineStr">
        <is>
          <t>A23.2</t>
        </is>
      </c>
      <c r="I1580" t="inlineStr">
        <is>
          <t>X2:14</t>
        </is>
      </c>
      <c r="J1580">
        <f>Q15+K1.B1-A23.2:X2:15</f>
        <v/>
      </c>
      <c r="K1580" t="inlineStr">
        <is>
          <t>Q15</t>
        </is>
      </c>
      <c r="L1580" t="inlineStr">
        <is>
          <t>K1.B1</t>
        </is>
      </c>
      <c r="M1580" t="inlineStr">
        <is>
          <t>A23.2</t>
        </is>
      </c>
      <c r="N1580" t="inlineStr">
        <is>
          <t>X2:15</t>
        </is>
      </c>
    </row>
    <row r="1581">
      <c r="A1581" t="n">
        <v>1580</v>
      </c>
      <c r="B1581" t="inlineStr">
        <is>
          <t>1580</t>
        </is>
      </c>
      <c r="C1581" t="inlineStr">
        <is>
          <t>WHYE</t>
        </is>
      </c>
      <c r="D1581" t="inlineStr">
        <is>
          <t>WHYE</t>
        </is>
      </c>
      <c r="E1581">
        <f>Q15+K1.G1-G3.2:ANALOG.15</f>
        <v/>
      </c>
      <c r="F1581" t="inlineStr">
        <is>
          <t>Q15</t>
        </is>
      </c>
      <c r="G1581" t="inlineStr">
        <is>
          <t>K1.G1</t>
        </is>
      </c>
      <c r="H1581" t="inlineStr">
        <is>
          <t>G3.2</t>
        </is>
      </c>
      <c r="I1581" t="inlineStr">
        <is>
          <t>ANALOG.15</t>
        </is>
      </c>
      <c r="J1581">
        <f>Q15+K1.B1-A23.2:X1:15</f>
        <v/>
      </c>
      <c r="K1581" t="inlineStr">
        <is>
          <t>Q15</t>
        </is>
      </c>
      <c r="L1581" t="inlineStr">
        <is>
          <t>K1.B1</t>
        </is>
      </c>
      <c r="M1581" t="inlineStr">
        <is>
          <t>A23.2</t>
        </is>
      </c>
      <c r="N1581" t="inlineStr">
        <is>
          <t>X1:15</t>
        </is>
      </c>
    </row>
    <row r="1582">
      <c r="A1582" t="n">
        <v>1581</v>
      </c>
      <c r="B1582" t="inlineStr">
        <is>
          <t>1581</t>
        </is>
      </c>
      <c r="C1582" t="inlineStr">
        <is>
          <t>GYBN</t>
        </is>
      </c>
      <c r="D1582" t="inlineStr">
        <is>
          <t>GYBN</t>
        </is>
      </c>
      <c r="E1582">
        <f>Q15+K1.G1-G3.2:ANALOG.18</f>
        <v/>
      </c>
      <c r="F1582" t="inlineStr">
        <is>
          <t>Q15</t>
        </is>
      </c>
      <c r="G1582" t="inlineStr">
        <is>
          <t>K1.G1</t>
        </is>
      </c>
      <c r="H1582" t="inlineStr">
        <is>
          <t>G3.2</t>
        </is>
      </c>
      <c r="I1582" t="inlineStr">
        <is>
          <t>ANALOG.18</t>
        </is>
      </c>
      <c r="J1582">
        <f>Q15+K1.B1-A23.2:X1:18</f>
        <v/>
      </c>
      <c r="K1582" t="inlineStr">
        <is>
          <t>Q15</t>
        </is>
      </c>
      <c r="L1582" t="inlineStr">
        <is>
          <t>K1.B1</t>
        </is>
      </c>
      <c r="M1582" t="inlineStr">
        <is>
          <t>A23.2</t>
        </is>
      </c>
      <c r="N1582" t="inlineStr">
        <is>
          <t>X1:18</t>
        </is>
      </c>
    </row>
    <row r="1583">
      <c r="A1583" t="n">
        <v>1582</v>
      </c>
      <c r="B1583" t="inlineStr">
        <is>
          <t>1582</t>
        </is>
      </c>
      <c r="C1583" t="inlineStr">
        <is>
          <t>BU</t>
        </is>
      </c>
      <c r="D1583" t="inlineStr">
        <is>
          <t>BU</t>
        </is>
      </c>
      <c r="E1583">
        <f>Q15+K1.B1-U2:4</f>
        <v/>
      </c>
      <c r="F1583" t="inlineStr">
        <is>
          <t>Q15</t>
        </is>
      </c>
      <c r="G1583" t="inlineStr">
        <is>
          <t>K1.B1</t>
        </is>
      </c>
      <c r="H1583" t="inlineStr">
        <is>
          <t>U2</t>
        </is>
      </c>
      <c r="I1583" t="inlineStr">
        <is>
          <t>4</t>
        </is>
      </c>
      <c r="J1583">
        <f>Q15+K1.B1-A23.2:X2:18</f>
        <v/>
      </c>
      <c r="K1583" t="inlineStr">
        <is>
          <t>Q15</t>
        </is>
      </c>
      <c r="L1583" t="inlineStr">
        <is>
          <t>K1.B1</t>
        </is>
      </c>
      <c r="M1583" t="inlineStr">
        <is>
          <t>A23.2</t>
        </is>
      </c>
      <c r="N1583" t="inlineStr">
        <is>
          <t>X2:18</t>
        </is>
      </c>
    </row>
    <row r="1584">
      <c r="A1584" t="n">
        <v>1583</v>
      </c>
      <c r="B1584" t="inlineStr">
        <is>
          <t>1583</t>
        </is>
      </c>
      <c r="C1584" t="inlineStr">
        <is>
          <t>BU</t>
        </is>
      </c>
      <c r="D1584" t="inlineStr">
        <is>
          <t>BU</t>
        </is>
      </c>
      <c r="E1584">
        <f>Q15+K1.B1-A9:3</f>
        <v/>
      </c>
      <c r="F1584" t="inlineStr">
        <is>
          <t>Q15</t>
        </is>
      </c>
      <c r="G1584" t="inlineStr">
        <is>
          <t>K1.B1</t>
        </is>
      </c>
      <c r="H1584" t="inlineStr">
        <is>
          <t>A9</t>
        </is>
      </c>
      <c r="I1584" t="inlineStr">
        <is>
          <t>3</t>
        </is>
      </c>
      <c r="J1584">
        <f>Q15+K1.B1-U2:7</f>
        <v/>
      </c>
      <c r="K1584" t="inlineStr">
        <is>
          <t>Q15</t>
        </is>
      </c>
      <c r="L1584" t="inlineStr">
        <is>
          <t>K1.B1</t>
        </is>
      </c>
      <c r="M1584" t="inlineStr">
        <is>
          <t>U2</t>
        </is>
      </c>
      <c r="N1584" t="inlineStr">
        <is>
          <t>7</t>
        </is>
      </c>
    </row>
    <row r="1585">
      <c r="A1585" t="n">
        <v>1584</v>
      </c>
      <c r="B1585" t="inlineStr">
        <is>
          <t>1584</t>
        </is>
      </c>
      <c r="C1585" t="inlineStr">
        <is>
          <t>WHRD</t>
        </is>
      </c>
      <c r="D1585" t="inlineStr">
        <is>
          <t>WHRD</t>
        </is>
      </c>
      <c r="E1585">
        <f>Q15+K1.G1-G3.2:ANALOG.23</f>
        <v/>
      </c>
      <c r="F1585" t="inlineStr">
        <is>
          <t>Q15</t>
        </is>
      </c>
      <c r="G1585" t="inlineStr">
        <is>
          <t>K1.G1</t>
        </is>
      </c>
      <c r="H1585" t="inlineStr">
        <is>
          <t>G3.2</t>
        </is>
      </c>
      <c r="I1585" t="inlineStr">
        <is>
          <t>ANALOG.23</t>
        </is>
      </c>
      <c r="J1585">
        <f>Q15+K1.B1-A23.2:X1:23</f>
        <v/>
      </c>
      <c r="K1585" t="inlineStr">
        <is>
          <t>Q15</t>
        </is>
      </c>
      <c r="L1585" t="inlineStr">
        <is>
          <t>K1.B1</t>
        </is>
      </c>
      <c r="M1585" t="inlineStr">
        <is>
          <t>A23.2</t>
        </is>
      </c>
      <c r="N1585" t="inlineStr">
        <is>
          <t>X1:23</t>
        </is>
      </c>
    </row>
    <row r="1586">
      <c r="A1586" t="n">
        <v>1585</v>
      </c>
      <c r="B1586" t="inlineStr">
        <is>
          <t>1585</t>
        </is>
      </c>
      <c r="C1586" t="inlineStr">
        <is>
          <t>BU</t>
        </is>
      </c>
      <c r="D1586" t="inlineStr">
        <is>
          <t>BU</t>
        </is>
      </c>
      <c r="E1586">
        <f>Q15+K1.B1-U2:5</f>
        <v/>
      </c>
      <c r="F1586" t="inlineStr">
        <is>
          <t>Q15</t>
        </is>
      </c>
      <c r="G1586" t="inlineStr">
        <is>
          <t>K1.B1</t>
        </is>
      </c>
      <c r="H1586" t="inlineStr">
        <is>
          <t>U2</t>
        </is>
      </c>
      <c r="I1586" t="inlineStr">
        <is>
          <t>5</t>
        </is>
      </c>
      <c r="J1586">
        <f>Q15+K1.B1-A23.2:X2:23</f>
        <v/>
      </c>
      <c r="K1586" t="inlineStr">
        <is>
          <t>Q15</t>
        </is>
      </c>
      <c r="L1586" t="inlineStr">
        <is>
          <t>K1.B1</t>
        </is>
      </c>
      <c r="M1586" t="inlineStr">
        <is>
          <t>A23.2</t>
        </is>
      </c>
      <c r="N1586" t="inlineStr">
        <is>
          <t>X2:23</t>
        </is>
      </c>
    </row>
    <row r="1587">
      <c r="A1587" t="n">
        <v>1586</v>
      </c>
      <c r="B1587" t="inlineStr">
        <is>
          <t>1586</t>
        </is>
      </c>
      <c r="C1587" t="inlineStr">
        <is>
          <t>BU</t>
        </is>
      </c>
      <c r="D1587" t="inlineStr">
        <is>
          <t>BU</t>
        </is>
      </c>
      <c r="E1587">
        <f>Q15+K1.B1-A9:4</f>
        <v/>
      </c>
      <c r="F1587" t="inlineStr">
        <is>
          <t>Q15</t>
        </is>
      </c>
      <c r="G1587" t="inlineStr">
        <is>
          <t>K1.B1</t>
        </is>
      </c>
      <c r="H1587" t="inlineStr">
        <is>
          <t>A9</t>
        </is>
      </c>
      <c r="I1587" t="inlineStr">
        <is>
          <t>4</t>
        </is>
      </c>
      <c r="J1587">
        <f>Q15+K1.B1-U2:8</f>
        <v/>
      </c>
      <c r="K1587" t="inlineStr">
        <is>
          <t>Q15</t>
        </is>
      </c>
      <c r="L1587" t="inlineStr">
        <is>
          <t>K1.B1</t>
        </is>
      </c>
      <c r="M1587" t="inlineStr">
        <is>
          <t>U2</t>
        </is>
      </c>
      <c r="N1587" t="inlineStr">
        <is>
          <t>8</t>
        </is>
      </c>
    </row>
    <row r="1588">
      <c r="A1588" t="n">
        <v>1587</v>
      </c>
      <c r="B1588" t="inlineStr">
        <is>
          <t>1587</t>
        </is>
      </c>
      <c r="C1588" t="inlineStr">
        <is>
          <t>YE</t>
        </is>
      </c>
      <c r="D1588" t="inlineStr">
        <is>
          <t>YE</t>
        </is>
      </c>
      <c r="E1588">
        <f>Q15+K1.G1-G3.2:ANALOG.4</f>
        <v/>
      </c>
      <c r="F1588" t="inlineStr">
        <is>
          <t>Q15</t>
        </is>
      </c>
      <c r="G1588" t="inlineStr">
        <is>
          <t>K1.G1</t>
        </is>
      </c>
      <c r="H1588" t="inlineStr">
        <is>
          <t>G3.2</t>
        </is>
      </c>
      <c r="I1588" t="inlineStr">
        <is>
          <t>ANALOG.4</t>
        </is>
      </c>
      <c r="J1588">
        <f>Q15+K1.B1-A23.2:X1:4</f>
        <v/>
      </c>
      <c r="K1588" t="inlineStr">
        <is>
          <t>Q15</t>
        </is>
      </c>
      <c r="L1588" t="inlineStr">
        <is>
          <t>K1.B1</t>
        </is>
      </c>
      <c r="M1588" t="inlineStr">
        <is>
          <t>A23.2</t>
        </is>
      </c>
      <c r="N1588" t="inlineStr">
        <is>
          <t>X1:4</t>
        </is>
      </c>
    </row>
    <row r="1589">
      <c r="A1589" t="n">
        <v>1588</v>
      </c>
      <c r="B1589" t="inlineStr">
        <is>
          <t>1588</t>
        </is>
      </c>
      <c r="C1589" t="inlineStr">
        <is>
          <t>SHIELD</t>
        </is>
      </c>
      <c r="D1589" t="inlineStr">
        <is>
          <t>SHIELD</t>
        </is>
      </c>
      <c r="E1589">
        <f>A02+K1.B1-W9:SE</f>
        <v/>
      </c>
      <c r="F1589" t="inlineStr">
        <is>
          <t>A02</t>
        </is>
      </c>
      <c r="G1589" t="inlineStr">
        <is>
          <t>K1.B1</t>
        </is>
      </c>
      <c r="H1589" t="inlineStr">
        <is>
          <t>W9</t>
        </is>
      </c>
      <c r="I1589" t="inlineStr">
        <is>
          <t>SE</t>
        </is>
      </c>
      <c r="J1589">
        <f>Q15+K1.B1-A23.2:X1:CASE</f>
        <v/>
      </c>
      <c r="K1589" t="inlineStr">
        <is>
          <t>Q15</t>
        </is>
      </c>
      <c r="L1589" t="inlineStr">
        <is>
          <t>K1.B1</t>
        </is>
      </c>
      <c r="M1589" t="inlineStr">
        <is>
          <t>A23.2</t>
        </is>
      </c>
      <c r="N1589" t="inlineStr">
        <is>
          <t>X1:CASE</t>
        </is>
      </c>
    </row>
    <row r="1590">
      <c r="A1590" t="n">
        <v>1589</v>
      </c>
      <c r="B1590" t="inlineStr">
        <is>
          <t>1589</t>
        </is>
      </c>
      <c r="C1590" t="inlineStr">
        <is>
          <t>BU</t>
        </is>
      </c>
      <c r="D1590" t="inlineStr">
        <is>
          <t>BU</t>
        </is>
      </c>
      <c r="E1590">
        <f>Q15+K1.G1-G3.2:ANA.7</f>
        <v/>
      </c>
      <c r="F1590" t="inlineStr">
        <is>
          <t>Q15</t>
        </is>
      </c>
      <c r="G1590" t="inlineStr">
        <is>
          <t>K1.G1</t>
        </is>
      </c>
      <c r="H1590" t="inlineStr">
        <is>
          <t>G3.2</t>
        </is>
      </c>
      <c r="I1590" t="inlineStr">
        <is>
          <t>ANA.7</t>
        </is>
      </c>
      <c r="J1590">
        <f>Q15+K1.B1-A23.2:X1:7</f>
        <v/>
      </c>
      <c r="K1590" t="inlineStr">
        <is>
          <t>Q15</t>
        </is>
      </c>
      <c r="L1590" t="inlineStr">
        <is>
          <t>K1.B1</t>
        </is>
      </c>
      <c r="M1590" t="inlineStr">
        <is>
          <t>A23.2</t>
        </is>
      </c>
      <c r="N1590" t="inlineStr">
        <is>
          <t>X1:7</t>
        </is>
      </c>
    </row>
    <row r="1591">
      <c r="A1591" t="n">
        <v>1590</v>
      </c>
      <c r="B1591" t="inlineStr">
        <is>
          <t>1590</t>
        </is>
      </c>
      <c r="C1591" t="inlineStr">
        <is>
          <t>WH</t>
        </is>
      </c>
      <c r="D1591" t="inlineStr">
        <is>
          <t>WH</t>
        </is>
      </c>
      <c r="E1591">
        <f>Q15+K1.B1-A12:1</f>
        <v/>
      </c>
      <c r="F1591" t="inlineStr">
        <is>
          <t>Q15</t>
        </is>
      </c>
      <c r="G1591" t="inlineStr">
        <is>
          <t>K1.B1</t>
        </is>
      </c>
      <c r="H1591" t="inlineStr">
        <is>
          <t>A12</t>
        </is>
      </c>
      <c r="I1591" t="inlineStr">
        <is>
          <t>1</t>
        </is>
      </c>
      <c r="J1591">
        <f>Q15+K1.B1-A23.2:X2:7</f>
        <v/>
      </c>
      <c r="K1591" t="inlineStr">
        <is>
          <t>Q15</t>
        </is>
      </c>
      <c r="L1591" t="inlineStr">
        <is>
          <t>K1.B1</t>
        </is>
      </c>
      <c r="M1591" t="inlineStr">
        <is>
          <t>A23.2</t>
        </is>
      </c>
      <c r="N1591" t="inlineStr">
        <is>
          <t>X2:7</t>
        </is>
      </c>
    </row>
    <row r="1592">
      <c r="A1592" t="n">
        <v>1591</v>
      </c>
      <c r="B1592" t="inlineStr">
        <is>
          <t>1591</t>
        </is>
      </c>
      <c r="C1592" t="inlineStr">
        <is>
          <t>GYPK</t>
        </is>
      </c>
      <c r="D1592" t="inlineStr">
        <is>
          <t>GYPK</t>
        </is>
      </c>
      <c r="E1592">
        <f>Q15+K1.G1-G3.2:ANA.11</f>
        <v/>
      </c>
      <c r="F1592" t="inlineStr">
        <is>
          <t>Q15</t>
        </is>
      </c>
      <c r="G1592" t="inlineStr">
        <is>
          <t>K1.G1</t>
        </is>
      </c>
      <c r="H1592" t="inlineStr">
        <is>
          <t>G3.2</t>
        </is>
      </c>
      <c r="I1592" t="inlineStr">
        <is>
          <t>ANA.11</t>
        </is>
      </c>
      <c r="J1592">
        <f>Q15+K1.B1-A23.2:X1:11</f>
        <v/>
      </c>
      <c r="K1592" t="inlineStr">
        <is>
          <t>Q15</t>
        </is>
      </c>
      <c r="L1592" t="inlineStr">
        <is>
          <t>K1.B1</t>
        </is>
      </c>
      <c r="M1592" t="inlineStr">
        <is>
          <t>A23.2</t>
        </is>
      </c>
      <c r="N1592" t="inlineStr">
        <is>
          <t>X1:11</t>
        </is>
      </c>
    </row>
    <row r="1593">
      <c r="A1593" t="n">
        <v>1592</v>
      </c>
      <c r="B1593" t="inlineStr">
        <is>
          <t>1592</t>
        </is>
      </c>
      <c r="C1593" t="inlineStr">
        <is>
          <t>BN</t>
        </is>
      </c>
      <c r="D1593" t="inlineStr">
        <is>
          <t>BN</t>
        </is>
      </c>
      <c r="E1593">
        <f>Q15+K1.B1-A12:2</f>
        <v/>
      </c>
      <c r="F1593" t="inlineStr">
        <is>
          <t>Q15</t>
        </is>
      </c>
      <c r="G1593" t="inlineStr">
        <is>
          <t>K1.B1</t>
        </is>
      </c>
      <c r="H1593" t="inlineStr">
        <is>
          <t>A12</t>
        </is>
      </c>
      <c r="I1593" t="inlineStr">
        <is>
          <t>2</t>
        </is>
      </c>
      <c r="J1593">
        <f>Q15+K1.B1-A23.2:X2:11</f>
        <v/>
      </c>
      <c r="K1593" t="inlineStr">
        <is>
          <t>Q15</t>
        </is>
      </c>
      <c r="L1593" t="inlineStr">
        <is>
          <t>K1.B1</t>
        </is>
      </c>
      <c r="M1593" t="inlineStr">
        <is>
          <t>A23.2</t>
        </is>
      </c>
      <c r="N1593" t="inlineStr">
        <is>
          <t>X2:11</t>
        </is>
      </c>
    </row>
    <row r="1594">
      <c r="A1594" t="n">
        <v>1593</v>
      </c>
      <c r="B1594" t="inlineStr">
        <is>
          <t>1593</t>
        </is>
      </c>
      <c r="C1594" t="inlineStr">
        <is>
          <t>WHPK</t>
        </is>
      </c>
      <c r="D1594" t="inlineStr">
        <is>
          <t>WHPK</t>
        </is>
      </c>
      <c r="E1594">
        <f>Q15+K1.G1-G3.2:ANA.19</f>
        <v/>
      </c>
      <c r="F1594" t="inlineStr">
        <is>
          <t>Q15</t>
        </is>
      </c>
      <c r="G1594" t="inlineStr">
        <is>
          <t>K1.G1</t>
        </is>
      </c>
      <c r="H1594" t="inlineStr">
        <is>
          <t>G3.2</t>
        </is>
      </c>
      <c r="I1594" t="inlineStr">
        <is>
          <t>ANA.19</t>
        </is>
      </c>
      <c r="J1594">
        <f>Q15+K1.B1-A23.2:X1:19</f>
        <v/>
      </c>
      <c r="K1594" t="inlineStr">
        <is>
          <t>Q15</t>
        </is>
      </c>
      <c r="L1594" t="inlineStr">
        <is>
          <t>K1.B1</t>
        </is>
      </c>
      <c r="M1594" t="inlineStr">
        <is>
          <t>A23.2</t>
        </is>
      </c>
      <c r="N1594" t="inlineStr">
        <is>
          <t>X1:19</t>
        </is>
      </c>
    </row>
    <row r="1595">
      <c r="A1595" t="n">
        <v>1594</v>
      </c>
      <c r="B1595" t="inlineStr">
        <is>
          <t>1594</t>
        </is>
      </c>
      <c r="C1595" t="inlineStr">
        <is>
          <t>GN</t>
        </is>
      </c>
      <c r="D1595" t="inlineStr">
        <is>
          <t>GN</t>
        </is>
      </c>
      <c r="E1595">
        <f>Q15+K1.B1-A12:5</f>
        <v/>
      </c>
      <c r="F1595" t="inlineStr">
        <is>
          <t>Q15</t>
        </is>
      </c>
      <c r="G1595" t="inlineStr">
        <is>
          <t>K1.B1</t>
        </is>
      </c>
      <c r="H1595" t="inlineStr">
        <is>
          <t>A12</t>
        </is>
      </c>
      <c r="I1595" t="inlineStr">
        <is>
          <t>5</t>
        </is>
      </c>
      <c r="J1595">
        <f>Q15+K1.B1-A23.2:X2:19</f>
        <v/>
      </c>
      <c r="K1595" t="inlineStr">
        <is>
          <t>Q15</t>
        </is>
      </c>
      <c r="L1595" t="inlineStr">
        <is>
          <t>K1.B1</t>
        </is>
      </c>
      <c r="M1595" t="inlineStr">
        <is>
          <t>A23.2</t>
        </is>
      </c>
      <c r="N1595" t="inlineStr">
        <is>
          <t>X2:19</t>
        </is>
      </c>
    </row>
    <row r="1596">
      <c r="A1596" t="n">
        <v>1595</v>
      </c>
      <c r="B1596" t="inlineStr">
        <is>
          <t>1595</t>
        </is>
      </c>
      <c r="C1596" t="inlineStr">
        <is>
          <t>WHBU</t>
        </is>
      </c>
      <c r="D1596" t="inlineStr">
        <is>
          <t>WHBU</t>
        </is>
      </c>
      <c r="E1596">
        <f>Q15+K1.G1-G3.2:ANA.21</f>
        <v/>
      </c>
      <c r="F1596" t="inlineStr">
        <is>
          <t>Q15</t>
        </is>
      </c>
      <c r="G1596" t="inlineStr">
        <is>
          <t>K1.G1</t>
        </is>
      </c>
      <c r="H1596" t="inlineStr">
        <is>
          <t>G3.2</t>
        </is>
      </c>
      <c r="I1596" t="inlineStr">
        <is>
          <t>ANA.21</t>
        </is>
      </c>
      <c r="J1596">
        <f>Q15+K1.B1-A23.2:X1:21</f>
        <v/>
      </c>
      <c r="K1596" t="inlineStr">
        <is>
          <t>Q15</t>
        </is>
      </c>
      <c r="L1596" t="inlineStr">
        <is>
          <t>K1.B1</t>
        </is>
      </c>
      <c r="M1596" t="inlineStr">
        <is>
          <t>A23.2</t>
        </is>
      </c>
      <c r="N1596" t="inlineStr">
        <is>
          <t>X1:21</t>
        </is>
      </c>
    </row>
    <row r="1597">
      <c r="A1597" t="n">
        <v>1596</v>
      </c>
      <c r="B1597" t="inlineStr">
        <is>
          <t>1596</t>
        </is>
      </c>
      <c r="C1597" t="inlineStr">
        <is>
          <t>YE</t>
        </is>
      </c>
      <c r="D1597" t="inlineStr">
        <is>
          <t>YE</t>
        </is>
      </c>
      <c r="E1597">
        <f>Q15+K1.B1-A12:6</f>
        <v/>
      </c>
      <c r="F1597" t="inlineStr">
        <is>
          <t>Q15</t>
        </is>
      </c>
      <c r="G1597" t="inlineStr">
        <is>
          <t>K1.B1</t>
        </is>
      </c>
      <c r="H1597" t="inlineStr">
        <is>
          <t>A12</t>
        </is>
      </c>
      <c r="I1597" t="inlineStr">
        <is>
          <t>6</t>
        </is>
      </c>
      <c r="J1597">
        <f>Q15+K1.B1-A23.2:X2:21</f>
        <v/>
      </c>
      <c r="K1597" t="inlineStr">
        <is>
          <t>Q15</t>
        </is>
      </c>
      <c r="L1597" t="inlineStr">
        <is>
          <t>K1.B1</t>
        </is>
      </c>
      <c r="M1597" t="inlineStr">
        <is>
          <t>A23.2</t>
        </is>
      </c>
      <c r="N1597" t="inlineStr">
        <is>
          <t>X2:21</t>
        </is>
      </c>
    </row>
    <row r="1598">
      <c r="A1598" t="n">
        <v>1597</v>
      </c>
      <c r="B1598" t="inlineStr">
        <is>
          <t>1597</t>
        </is>
      </c>
      <c r="C1598" t="inlineStr">
        <is>
          <t>BNBU</t>
        </is>
      </c>
      <c r="D1598" t="inlineStr">
        <is>
          <t>BNBU</t>
        </is>
      </c>
      <c r="E1598">
        <f>Q15+K1.G1-G3.2:ANA.8</f>
        <v/>
      </c>
      <c r="F1598" t="inlineStr">
        <is>
          <t>Q15</t>
        </is>
      </c>
      <c r="G1598" t="inlineStr">
        <is>
          <t>K1.G1</t>
        </is>
      </c>
      <c r="H1598" t="inlineStr">
        <is>
          <t>G3.2</t>
        </is>
      </c>
      <c r="I1598" t="inlineStr">
        <is>
          <t>ANA.8</t>
        </is>
      </c>
      <c r="J1598">
        <f>Q15+K1.B1-A23.2:X1:8</f>
        <v/>
      </c>
      <c r="K1598" t="inlineStr">
        <is>
          <t>Q15</t>
        </is>
      </c>
      <c r="L1598" t="inlineStr">
        <is>
          <t>K1.B1</t>
        </is>
      </c>
      <c r="M1598" t="inlineStr">
        <is>
          <t>A23.2</t>
        </is>
      </c>
      <c r="N1598" t="inlineStr">
        <is>
          <t>X1:8</t>
        </is>
      </c>
    </row>
    <row r="1599">
      <c r="A1599" t="n">
        <v>1598</v>
      </c>
      <c r="B1599" t="inlineStr">
        <is>
          <t>1598</t>
        </is>
      </c>
      <c r="C1599" t="inlineStr">
        <is>
          <t>GY</t>
        </is>
      </c>
      <c r="D1599" t="inlineStr">
        <is>
          <t>GY</t>
        </is>
      </c>
      <c r="E1599">
        <f>Q15+K1.B1-A12:3</f>
        <v/>
      </c>
      <c r="F1599" t="inlineStr">
        <is>
          <t>Q15</t>
        </is>
      </c>
      <c r="G1599" t="inlineStr">
        <is>
          <t>K1.B1</t>
        </is>
      </c>
      <c r="H1599" t="inlineStr">
        <is>
          <t>A12</t>
        </is>
      </c>
      <c r="I1599" t="inlineStr">
        <is>
          <t>3</t>
        </is>
      </c>
      <c r="J1599">
        <f>Q15+K1.B1-A23.2:X2:8</f>
        <v/>
      </c>
      <c r="K1599" t="inlineStr">
        <is>
          <t>Q15</t>
        </is>
      </c>
      <c r="L1599" t="inlineStr">
        <is>
          <t>K1.B1</t>
        </is>
      </c>
      <c r="M1599" t="inlineStr">
        <is>
          <t>A23.2</t>
        </is>
      </c>
      <c r="N1599" t="inlineStr">
        <is>
          <t>X2:8</t>
        </is>
      </c>
    </row>
    <row r="1600">
      <c r="A1600" t="n">
        <v>1599</v>
      </c>
      <c r="B1600" t="inlineStr">
        <is>
          <t>1599</t>
        </is>
      </c>
      <c r="C1600" t="inlineStr">
        <is>
          <t>BNRD</t>
        </is>
      </c>
      <c r="D1600" t="inlineStr">
        <is>
          <t>BNRD</t>
        </is>
      </c>
      <c r="E1600">
        <f>Q15+K1.G1-G3.2:ANA.12</f>
        <v/>
      </c>
      <c r="F1600" t="inlineStr">
        <is>
          <t>Q15</t>
        </is>
      </c>
      <c r="G1600" t="inlineStr">
        <is>
          <t>K1.G1</t>
        </is>
      </c>
      <c r="H1600" t="inlineStr">
        <is>
          <t>G3.2</t>
        </is>
      </c>
      <c r="I1600" t="inlineStr">
        <is>
          <t>ANA.12</t>
        </is>
      </c>
      <c r="J1600">
        <f>Q15+K1.B1-A23.2:X1:12</f>
        <v/>
      </c>
      <c r="K1600" t="inlineStr">
        <is>
          <t>Q15</t>
        </is>
      </c>
      <c r="L1600" t="inlineStr">
        <is>
          <t>K1.B1</t>
        </is>
      </c>
      <c r="M1600" t="inlineStr">
        <is>
          <t>A23.2</t>
        </is>
      </c>
      <c r="N1600" t="inlineStr">
        <is>
          <t>X1:12</t>
        </is>
      </c>
    </row>
    <row r="1601">
      <c r="A1601" t="n">
        <v>1600</v>
      </c>
      <c r="B1601" t="inlineStr">
        <is>
          <t>1600</t>
        </is>
      </c>
      <c r="C1601" t="inlineStr">
        <is>
          <t>PK</t>
        </is>
      </c>
      <c r="D1601" t="inlineStr">
        <is>
          <t>PK</t>
        </is>
      </c>
      <c r="E1601">
        <f>Q15+K1.B1-A12:4</f>
        <v/>
      </c>
      <c r="F1601" t="inlineStr">
        <is>
          <t>Q15</t>
        </is>
      </c>
      <c r="G1601" t="inlineStr">
        <is>
          <t>K1.B1</t>
        </is>
      </c>
      <c r="H1601" t="inlineStr">
        <is>
          <t>A12</t>
        </is>
      </c>
      <c r="I1601" t="inlineStr">
        <is>
          <t>4</t>
        </is>
      </c>
      <c r="J1601">
        <f>Q15+K1.B1-A23.2:X2:12</f>
        <v/>
      </c>
      <c r="K1601" t="inlineStr">
        <is>
          <t>Q15</t>
        </is>
      </c>
      <c r="L1601" t="inlineStr">
        <is>
          <t>K1.B1</t>
        </is>
      </c>
      <c r="M1601" t="inlineStr">
        <is>
          <t>A23.2</t>
        </is>
      </c>
      <c r="N1601" t="inlineStr">
        <is>
          <t>X2:12</t>
        </is>
      </c>
    </row>
    <row r="1602">
      <c r="A1602" t="n">
        <v>1601</v>
      </c>
      <c r="B1602" t="inlineStr">
        <is>
          <t>1601</t>
        </is>
      </c>
      <c r="C1602" t="inlineStr">
        <is>
          <t>BK</t>
        </is>
      </c>
      <c r="D1602" t="inlineStr">
        <is>
          <t>BK</t>
        </is>
      </c>
      <c r="E1602">
        <f>Q15+K1.G1-G3.2:ANA.9</f>
        <v/>
      </c>
      <c r="F1602" t="inlineStr">
        <is>
          <t>Q15</t>
        </is>
      </c>
      <c r="G1602" t="inlineStr">
        <is>
          <t>K1.G1</t>
        </is>
      </c>
      <c r="H1602" t="inlineStr">
        <is>
          <t>G3.2</t>
        </is>
      </c>
      <c r="I1602" t="inlineStr">
        <is>
          <t>ANA.9</t>
        </is>
      </c>
      <c r="J1602">
        <f>Q15+K1.B1-A23.2:X1:9</f>
        <v/>
      </c>
      <c r="K1602" t="inlineStr">
        <is>
          <t>Q15</t>
        </is>
      </c>
      <c r="L1602" t="inlineStr">
        <is>
          <t>K1.B1</t>
        </is>
      </c>
      <c r="M1602" t="inlineStr">
        <is>
          <t>A23.2</t>
        </is>
      </c>
      <c r="N1602" t="inlineStr">
        <is>
          <t>X1:9</t>
        </is>
      </c>
    </row>
    <row r="1603">
      <c r="A1603" t="n">
        <v>1602</v>
      </c>
      <c r="B1603" t="inlineStr">
        <is>
          <t>1602</t>
        </is>
      </c>
      <c r="C1603" t="inlineStr">
        <is>
          <t>RD</t>
        </is>
      </c>
      <c r="D1603" t="inlineStr">
        <is>
          <t>RD</t>
        </is>
      </c>
      <c r="E1603">
        <f>Q15+K1.B1-A10:3</f>
        <v/>
      </c>
      <c r="F1603" t="inlineStr">
        <is>
          <t>Q15</t>
        </is>
      </c>
      <c r="G1603" t="inlineStr">
        <is>
          <t>K1.B1</t>
        </is>
      </c>
      <c r="H1603" t="inlineStr">
        <is>
          <t>A10</t>
        </is>
      </c>
      <c r="I1603" t="inlineStr">
        <is>
          <t>3</t>
        </is>
      </c>
      <c r="J1603">
        <f>Q15+K1.B1-A23.2:X2:9</f>
        <v/>
      </c>
      <c r="K1603" t="inlineStr">
        <is>
          <t>Q15</t>
        </is>
      </c>
      <c r="L1603" t="inlineStr">
        <is>
          <t>K1.B1</t>
        </is>
      </c>
      <c r="M1603" t="inlineStr">
        <is>
          <t>A23.2</t>
        </is>
      </c>
      <c r="N1603" t="inlineStr">
        <is>
          <t>X2:9</t>
        </is>
      </c>
    </row>
    <row r="1604">
      <c r="A1604" t="n">
        <v>1603</v>
      </c>
      <c r="B1604" t="inlineStr">
        <is>
          <t>1603</t>
        </is>
      </c>
      <c r="C1604" t="inlineStr">
        <is>
          <t>WHGY</t>
        </is>
      </c>
      <c r="D1604" t="inlineStr">
        <is>
          <t>WHGY</t>
        </is>
      </c>
      <c r="E1604">
        <f>Q15+K1.G1-G3.2:ANA.17</f>
        <v/>
      </c>
      <c r="F1604" t="inlineStr">
        <is>
          <t>Q15</t>
        </is>
      </c>
      <c r="G1604" t="inlineStr">
        <is>
          <t>K1.G1</t>
        </is>
      </c>
      <c r="H1604" t="inlineStr">
        <is>
          <t>G3.2</t>
        </is>
      </c>
      <c r="I1604" t="inlineStr">
        <is>
          <t>ANA.17</t>
        </is>
      </c>
      <c r="J1604">
        <f>Q15+K1.B1-A23.2:X1:17</f>
        <v/>
      </c>
      <c r="K1604" t="inlineStr">
        <is>
          <t>Q15</t>
        </is>
      </c>
      <c r="L1604" t="inlineStr">
        <is>
          <t>K1.B1</t>
        </is>
      </c>
      <c r="M1604" t="inlineStr">
        <is>
          <t>A23.2</t>
        </is>
      </c>
      <c r="N1604" t="inlineStr">
        <is>
          <t>X1:17</t>
        </is>
      </c>
    </row>
    <row r="1605">
      <c r="A1605" t="n">
        <v>1604</v>
      </c>
      <c r="B1605" t="inlineStr">
        <is>
          <t>1604</t>
        </is>
      </c>
      <c r="C1605" t="inlineStr">
        <is>
          <t>BU</t>
        </is>
      </c>
      <c r="D1605" t="inlineStr">
        <is>
          <t>BU</t>
        </is>
      </c>
      <c r="E1605">
        <f>Q15+K1.B1-A10:4</f>
        <v/>
      </c>
      <c r="F1605" t="inlineStr">
        <is>
          <t>Q15</t>
        </is>
      </c>
      <c r="G1605" t="inlineStr">
        <is>
          <t>K1.B1</t>
        </is>
      </c>
      <c r="H1605" t="inlineStr">
        <is>
          <t>A10</t>
        </is>
      </c>
      <c r="I1605" t="inlineStr">
        <is>
          <t>4</t>
        </is>
      </c>
      <c r="J1605">
        <f>Q15+K1.B1-A23.2:X2:17</f>
        <v/>
      </c>
      <c r="K1605" t="inlineStr">
        <is>
          <t>Q15</t>
        </is>
      </c>
      <c r="L1605" t="inlineStr">
        <is>
          <t>K1.B1</t>
        </is>
      </c>
      <c r="M1605" t="inlineStr">
        <is>
          <t>A23.2</t>
        </is>
      </c>
      <c r="N1605" t="inlineStr">
        <is>
          <t>X2:17</t>
        </is>
      </c>
    </row>
    <row r="1606">
      <c r="A1606" t="n">
        <v>1605</v>
      </c>
      <c r="B1606" t="inlineStr">
        <is>
          <t>1605</t>
        </is>
      </c>
      <c r="C1606" t="inlineStr">
        <is>
          <t>Shield</t>
        </is>
      </c>
      <c r="D1606" t="inlineStr">
        <is>
          <t>Shield</t>
        </is>
      </c>
      <c r="E1606">
        <f>Q15+K1-W413.4:Shield</f>
        <v/>
      </c>
      <c r="F1606" t="inlineStr">
        <is>
          <t>Q15</t>
        </is>
      </c>
      <c r="G1606" t="inlineStr">
        <is>
          <t>K1</t>
        </is>
      </c>
      <c r="H1606" t="inlineStr">
        <is>
          <t>W413.4</t>
        </is>
      </c>
      <c r="I1606" t="inlineStr">
        <is>
          <t>Shield</t>
        </is>
      </c>
      <c r="J1606">
        <f>A02+K1.B1-W11:SE</f>
        <v/>
      </c>
      <c r="K1606" t="inlineStr">
        <is>
          <t>A02</t>
        </is>
      </c>
      <c r="L1606" t="inlineStr">
        <is>
          <t>K1.B1</t>
        </is>
      </c>
      <c r="M1606" t="inlineStr">
        <is>
          <t>W11</t>
        </is>
      </c>
      <c r="N1606" t="inlineStr">
        <is>
          <t>SE</t>
        </is>
      </c>
    </row>
    <row r="1607">
      <c r="A1607" t="n">
        <v>1606</v>
      </c>
      <c r="B1607" t="inlineStr">
        <is>
          <t>1606</t>
        </is>
      </c>
      <c r="C1607" t="inlineStr">
        <is>
          <t>Schirm</t>
        </is>
      </c>
      <c r="D1607" t="inlineStr">
        <is>
          <t>Schirm</t>
        </is>
      </c>
      <c r="E1607">
        <f>Q15+K1-W413.4:Schirm</f>
        <v/>
      </c>
      <c r="F1607" t="inlineStr">
        <is>
          <t>Q15</t>
        </is>
      </c>
      <c r="G1607" t="inlineStr">
        <is>
          <t>K1</t>
        </is>
      </c>
      <c r="H1607" t="inlineStr">
        <is>
          <t>W413.4</t>
        </is>
      </c>
      <c r="I1607" t="inlineStr">
        <is>
          <t>Schirm</t>
        </is>
      </c>
      <c r="J1607">
        <f>Q15+K1.B1-A23.2:X2:GND1</f>
        <v/>
      </c>
      <c r="K1607" t="inlineStr">
        <is>
          <t>Q15</t>
        </is>
      </c>
      <c r="L1607" t="inlineStr">
        <is>
          <t>K1.B1</t>
        </is>
      </c>
      <c r="M1607" t="inlineStr">
        <is>
          <t>A23.2</t>
        </is>
      </c>
      <c r="N1607" t="inlineStr">
        <is>
          <t>X2:GND1</t>
        </is>
      </c>
    </row>
    <row r="1608">
      <c r="A1608" t="n">
        <v>1607</v>
      </c>
      <c r="B1608" t="inlineStr">
        <is>
          <t>1607</t>
        </is>
      </c>
      <c r="C1608" t="inlineStr">
        <is>
          <t>PK</t>
        </is>
      </c>
      <c r="D1608" t="inlineStr">
        <is>
          <t>PK</t>
        </is>
      </c>
      <c r="E1608">
        <f>Q15+K1.G1-G3.2:ANA.6</f>
        <v/>
      </c>
      <c r="F1608" t="inlineStr">
        <is>
          <t>Q15</t>
        </is>
      </c>
      <c r="G1608" t="inlineStr">
        <is>
          <t>K1.G1</t>
        </is>
      </c>
      <c r="H1608" t="inlineStr">
        <is>
          <t>G3.2</t>
        </is>
      </c>
      <c r="I1608" t="inlineStr">
        <is>
          <t>ANA.6</t>
        </is>
      </c>
      <c r="J1608">
        <f>Q15+K1.B1-A23.2:X1:6</f>
        <v/>
      </c>
      <c r="K1608" t="inlineStr">
        <is>
          <t>Q15</t>
        </is>
      </c>
      <c r="L1608" t="inlineStr">
        <is>
          <t>K1.B1</t>
        </is>
      </c>
      <c r="M1608" t="inlineStr">
        <is>
          <t>A23.2</t>
        </is>
      </c>
      <c r="N1608" t="inlineStr">
        <is>
          <t>X1:6</t>
        </is>
      </c>
    </row>
    <row r="1609">
      <c r="A1609" t="n">
        <v>1608</v>
      </c>
      <c r="B1609" t="inlineStr">
        <is>
          <t>1608</t>
        </is>
      </c>
      <c r="C1609" t="inlineStr">
        <is>
          <t>YEBN</t>
        </is>
      </c>
      <c r="D1609" t="inlineStr">
        <is>
          <t>YEBN</t>
        </is>
      </c>
      <c r="E1609">
        <f>Q15+K1.G1-G3.2:ANA.16</f>
        <v/>
      </c>
      <c r="F1609" t="inlineStr">
        <is>
          <t>Q15</t>
        </is>
      </c>
      <c r="G1609" t="inlineStr">
        <is>
          <t>K1.G1</t>
        </is>
      </c>
      <c r="H1609" t="inlineStr">
        <is>
          <t>G3.2</t>
        </is>
      </c>
      <c r="I1609" t="inlineStr">
        <is>
          <t>ANA.16</t>
        </is>
      </c>
      <c r="J1609">
        <f>Q15+K1.B1-A23.2:X1:16</f>
        <v/>
      </c>
      <c r="K1609" t="inlineStr">
        <is>
          <t>Q15</t>
        </is>
      </c>
      <c r="L1609" t="inlineStr">
        <is>
          <t>K1.B1</t>
        </is>
      </c>
      <c r="M1609" t="inlineStr">
        <is>
          <t>A23.2</t>
        </is>
      </c>
      <c r="N1609" t="inlineStr">
        <is>
          <t>X1:16</t>
        </is>
      </c>
    </row>
    <row r="1610">
      <c r="A1610" t="n">
        <v>1609</v>
      </c>
      <c r="B1610" t="inlineStr">
        <is>
          <t>1609</t>
        </is>
      </c>
      <c r="C1610" t="inlineStr">
        <is>
          <t>WHGN</t>
        </is>
      </c>
      <c r="D1610" t="inlineStr">
        <is>
          <t>WHGN</t>
        </is>
      </c>
      <c r="E1610">
        <f>Q15+K1.G1-G3.2:ANA.13</f>
        <v/>
      </c>
      <c r="F1610" t="inlineStr">
        <is>
          <t>Q15</t>
        </is>
      </c>
      <c r="G1610" t="inlineStr">
        <is>
          <t>K1.G1</t>
        </is>
      </c>
      <c r="H1610" t="inlineStr">
        <is>
          <t>G3.2</t>
        </is>
      </c>
      <c r="I1610" t="inlineStr">
        <is>
          <t>ANA.13</t>
        </is>
      </c>
      <c r="J1610">
        <f>Q15+K1.B1-A23.2:X1:13</f>
        <v/>
      </c>
      <c r="K1610" t="inlineStr">
        <is>
          <t>Q15</t>
        </is>
      </c>
      <c r="L1610" t="inlineStr">
        <is>
          <t>K1.B1</t>
        </is>
      </c>
      <c r="M1610" t="inlineStr">
        <is>
          <t>A23.2</t>
        </is>
      </c>
      <c r="N1610" t="inlineStr">
        <is>
          <t>X1:13</t>
        </is>
      </c>
    </row>
    <row r="1611">
      <c r="A1611" t="n">
        <v>1610</v>
      </c>
      <c r="B1611" t="inlineStr">
        <is>
          <t>1610</t>
        </is>
      </c>
      <c r="C1611" t="inlineStr">
        <is>
          <t>WHBK</t>
        </is>
      </c>
      <c r="D1611" t="inlineStr">
        <is>
          <t>WHBK</t>
        </is>
      </c>
      <c r="E1611">
        <f>Q15+K1.G1-G3.2:ANA.25</f>
        <v/>
      </c>
      <c r="F1611" t="inlineStr">
        <is>
          <t>Q15</t>
        </is>
      </c>
      <c r="G1611" t="inlineStr">
        <is>
          <t>K1.G1</t>
        </is>
      </c>
      <c r="H1611" t="inlineStr">
        <is>
          <t>G3.2</t>
        </is>
      </c>
      <c r="I1611" t="inlineStr">
        <is>
          <t>ANA.25</t>
        </is>
      </c>
      <c r="J1611">
        <f>Q15+K1.B1-A23.2:X1:25</f>
        <v/>
      </c>
      <c r="K1611" t="inlineStr">
        <is>
          <t>Q15</t>
        </is>
      </c>
      <c r="L1611" t="inlineStr">
        <is>
          <t>K1.B1</t>
        </is>
      </c>
      <c r="M1611" t="inlineStr">
        <is>
          <t>A23.2</t>
        </is>
      </c>
      <c r="N1611" t="inlineStr">
        <is>
          <t>X1:25</t>
        </is>
      </c>
    </row>
    <row r="1612">
      <c r="A1612" t="n">
        <v>1611</v>
      </c>
      <c r="B1612" t="inlineStr">
        <is>
          <t>1611</t>
        </is>
      </c>
      <c r="C1612" t="inlineStr">
        <is>
          <t>Schirm</t>
        </is>
      </c>
      <c r="D1612" t="inlineStr">
        <is>
          <t>Schirm</t>
        </is>
      </c>
      <c r="E1612">
        <f>Q15+K1-W413.2:Schirm</f>
        <v/>
      </c>
      <c r="F1612" t="inlineStr">
        <is>
          <t>Q15</t>
        </is>
      </c>
      <c r="G1612" t="inlineStr">
        <is>
          <t>K1</t>
        </is>
      </c>
      <c r="H1612" t="inlineStr">
        <is>
          <t>W413.2</t>
        </is>
      </c>
      <c r="I1612" t="inlineStr">
        <is>
          <t>Schirm</t>
        </is>
      </c>
      <c r="J1612">
        <f>Q15+K1.G1-G3.2:ANA.CASE</f>
        <v/>
      </c>
      <c r="K1612" t="inlineStr">
        <is>
          <t>Q15</t>
        </is>
      </c>
      <c r="L1612" t="inlineStr">
        <is>
          <t>K1.G1</t>
        </is>
      </c>
      <c r="M1612" t="inlineStr">
        <is>
          <t>G3.2</t>
        </is>
      </c>
      <c r="N1612" t="inlineStr">
        <is>
          <t>ANA.CASE</t>
        </is>
      </c>
    </row>
    <row r="1613">
      <c r="A1613" t="n">
        <v>1612</v>
      </c>
      <c r="B1613" t="inlineStr">
        <is>
          <t>1612</t>
        </is>
      </c>
      <c r="C1613" t="inlineStr">
        <is>
          <t>BU</t>
        </is>
      </c>
      <c r="D1613" t="inlineStr">
        <is>
          <t>BU</t>
        </is>
      </c>
      <c r="E1613">
        <f>Q15+K1.B1-X10:1:4</f>
        <v/>
      </c>
      <c r="F1613" t="inlineStr">
        <is>
          <t>Q15</t>
        </is>
      </c>
      <c r="G1613" t="inlineStr">
        <is>
          <t>K1.B1</t>
        </is>
      </c>
      <c r="H1613" t="inlineStr">
        <is>
          <t>X10</t>
        </is>
      </c>
      <c r="I1613" t="inlineStr">
        <is>
          <t>1:4</t>
        </is>
      </c>
      <c r="J1613">
        <f>Q15+K1.B1-A9:11</f>
        <v/>
      </c>
      <c r="K1613" t="inlineStr">
        <is>
          <t>Q15</t>
        </is>
      </c>
      <c r="L1613" t="inlineStr">
        <is>
          <t>K1.B1</t>
        </is>
      </c>
      <c r="M1613" t="inlineStr">
        <is>
          <t>A9</t>
        </is>
      </c>
      <c r="N1613" t="inlineStr">
        <is>
          <t>11</t>
        </is>
      </c>
    </row>
    <row r="1614">
      <c r="A1614" t="n">
        <v>1613</v>
      </c>
      <c r="B1614" t="inlineStr">
        <is>
          <t>1613</t>
        </is>
      </c>
      <c r="C1614" t="inlineStr">
        <is>
          <t>1</t>
        </is>
      </c>
      <c r="D1614" t="inlineStr">
        <is>
          <t>1</t>
        </is>
      </c>
      <c r="E1614">
        <f>Q15+S1-J1:1</f>
        <v/>
      </c>
      <c r="F1614" t="inlineStr">
        <is>
          <t>Q15</t>
        </is>
      </c>
      <c r="G1614" t="inlineStr">
        <is>
          <t>S1</t>
        </is>
      </c>
      <c r="H1614" t="inlineStr">
        <is>
          <t>J1</t>
        </is>
      </c>
      <c r="I1614" t="inlineStr">
        <is>
          <t>1</t>
        </is>
      </c>
      <c r="J1614">
        <f>Q15+K1.B1-X10:1:3</f>
        <v/>
      </c>
      <c r="K1614" t="inlineStr">
        <is>
          <t>Q15</t>
        </is>
      </c>
      <c r="L1614" t="inlineStr">
        <is>
          <t>K1.B1</t>
        </is>
      </c>
      <c r="M1614" t="inlineStr">
        <is>
          <t>X10</t>
        </is>
      </c>
      <c r="N1614" t="inlineStr">
        <is>
          <t>1:3</t>
        </is>
      </c>
    </row>
    <row r="1615">
      <c r="A1615" t="n">
        <v>1614</v>
      </c>
      <c r="B1615" t="inlineStr">
        <is>
          <t>1614</t>
        </is>
      </c>
      <c r="C1615" t="inlineStr">
        <is>
          <t>RD</t>
        </is>
      </c>
      <c r="D1615" t="inlineStr">
        <is>
          <t>RD</t>
        </is>
      </c>
      <c r="E1615">
        <f>Q15+S1-J1:1</f>
        <v/>
      </c>
      <c r="F1615" t="inlineStr">
        <is>
          <t>Q15</t>
        </is>
      </c>
      <c r="G1615" t="inlineStr">
        <is>
          <t>S1</t>
        </is>
      </c>
      <c r="H1615" t="inlineStr">
        <is>
          <t>J1</t>
        </is>
      </c>
      <c r="I1615" t="inlineStr">
        <is>
          <t>1</t>
        </is>
      </c>
      <c r="J1615">
        <f>Q15+S1-Z1-M1:(+)</f>
        <v/>
      </c>
      <c r="K1615" t="inlineStr">
        <is>
          <t>Q15</t>
        </is>
      </c>
      <c r="L1615" t="inlineStr">
        <is>
          <t>S1</t>
        </is>
      </c>
      <c r="M1615" t="inlineStr">
        <is>
          <t>Z1-M1</t>
        </is>
      </c>
      <c r="N1615" t="inlineStr">
        <is>
          <t>(+)</t>
        </is>
      </c>
    </row>
    <row r="1616">
      <c r="A1616" t="n">
        <v>1615</v>
      </c>
      <c r="B1616" t="inlineStr">
        <is>
          <t>1615</t>
        </is>
      </c>
      <c r="C1616" t="inlineStr">
        <is>
          <t>BU</t>
        </is>
      </c>
      <c r="D1616" t="inlineStr">
        <is>
          <t>BU</t>
        </is>
      </c>
      <c r="E1616">
        <f>Q15+K1.B1-X10:2:5</f>
        <v/>
      </c>
      <c r="F1616" t="inlineStr">
        <is>
          <t>Q15</t>
        </is>
      </c>
      <c r="G1616" t="inlineStr">
        <is>
          <t>K1.B1</t>
        </is>
      </c>
      <c r="H1616" t="inlineStr">
        <is>
          <t>X10</t>
        </is>
      </c>
      <c r="I1616" t="inlineStr">
        <is>
          <t>2:5</t>
        </is>
      </c>
      <c r="J1616">
        <f>Q15+K1.B1-W5(-P2):X3:1</f>
        <v/>
      </c>
      <c r="K1616" t="inlineStr">
        <is>
          <t>Q15</t>
        </is>
      </c>
      <c r="L1616" t="inlineStr">
        <is>
          <t>K1.B1</t>
        </is>
      </c>
      <c r="M1616" t="inlineStr">
        <is>
          <t>W5(-P2)</t>
        </is>
      </c>
      <c r="N1616" t="inlineStr">
        <is>
          <t>X3:1</t>
        </is>
      </c>
    </row>
    <row r="1617">
      <c r="A1617" t="n">
        <v>1616</v>
      </c>
      <c r="B1617" t="inlineStr">
        <is>
          <t>1616</t>
        </is>
      </c>
      <c r="C1617" t="inlineStr">
        <is>
          <t>2</t>
        </is>
      </c>
      <c r="D1617" t="inlineStr">
        <is>
          <t>2</t>
        </is>
      </c>
      <c r="E1617">
        <f>Q15+S1-J1:2</f>
        <v/>
      </c>
      <c r="F1617" t="inlineStr">
        <is>
          <t>Q15</t>
        </is>
      </c>
      <c r="G1617" t="inlineStr">
        <is>
          <t>S1</t>
        </is>
      </c>
      <c r="H1617" t="inlineStr">
        <is>
          <t>J1</t>
        </is>
      </c>
      <c r="I1617" t="inlineStr">
        <is>
          <t>2</t>
        </is>
      </c>
      <c r="J1617">
        <f>Q15+K1.B1-X10:2:2</f>
        <v/>
      </c>
      <c r="K1617" t="inlineStr">
        <is>
          <t>Q15</t>
        </is>
      </c>
      <c r="L1617" t="inlineStr">
        <is>
          <t>K1.B1</t>
        </is>
      </c>
      <c r="M1617" t="inlineStr">
        <is>
          <t>X10</t>
        </is>
      </c>
      <c r="N1617" t="inlineStr">
        <is>
          <t>2:2</t>
        </is>
      </c>
    </row>
    <row r="1618">
      <c r="A1618" t="n">
        <v>1617</v>
      </c>
      <c r="B1618" t="inlineStr">
        <is>
          <t>1617</t>
        </is>
      </c>
      <c r="C1618" t="inlineStr">
        <is>
          <t>BK</t>
        </is>
      </c>
      <c r="D1618" t="inlineStr">
        <is>
          <t>BK</t>
        </is>
      </c>
      <c r="E1618">
        <f>Q15+S1-J1:2</f>
        <v/>
      </c>
      <c r="F1618" t="inlineStr">
        <is>
          <t>Q15</t>
        </is>
      </c>
      <c r="G1618" t="inlineStr">
        <is>
          <t>S1</t>
        </is>
      </c>
      <c r="H1618" t="inlineStr">
        <is>
          <t>J1</t>
        </is>
      </c>
      <c r="I1618" t="inlineStr">
        <is>
          <t>2</t>
        </is>
      </c>
      <c r="J1618">
        <f>Q15+S1-Z1-M1:(-)</f>
        <v/>
      </c>
      <c r="K1618" t="inlineStr">
        <is>
          <t>Q15</t>
        </is>
      </c>
      <c r="L1618" t="inlineStr">
        <is>
          <t>S1</t>
        </is>
      </c>
      <c r="M1618" t="inlineStr">
        <is>
          <t>Z1-M1</t>
        </is>
      </c>
      <c r="N1618" t="inlineStr">
        <is>
          <t>(-)</t>
        </is>
      </c>
    </row>
    <row r="1619">
      <c r="A1619" t="n">
        <v>1618</v>
      </c>
      <c r="B1619" t="inlineStr">
        <is>
          <t>1618</t>
        </is>
      </c>
      <c r="C1619" t="inlineStr">
        <is>
          <t>coax</t>
        </is>
      </c>
      <c r="D1619" t="inlineStr">
        <is>
          <t>coax</t>
        </is>
      </c>
      <c r="E1619">
        <f>Q15+K1.G1-G1</f>
        <v/>
      </c>
      <c r="F1619" t="inlineStr">
        <is>
          <t>Q15</t>
        </is>
      </c>
      <c r="G1619" t="inlineStr">
        <is>
          <t>K1.G1</t>
        </is>
      </c>
      <c r="H1619" t="inlineStr">
        <is>
          <t>G1</t>
        </is>
      </c>
      <c r="I1619" t="inlineStr"/>
      <c r="J1619">
        <f>Q15+S1-X20:RF IN</f>
        <v/>
      </c>
      <c r="K1619" t="inlineStr">
        <is>
          <t>Q15</t>
        </is>
      </c>
      <c r="L1619" t="inlineStr">
        <is>
          <t>S1</t>
        </is>
      </c>
      <c r="M1619" t="inlineStr">
        <is>
          <t>X20</t>
        </is>
      </c>
      <c r="N1619" t="inlineStr">
        <is>
          <t>RF IN</t>
        </is>
      </c>
    </row>
    <row r="1620">
      <c r="A1620" t="n">
        <v>1619</v>
      </c>
      <c r="B1620" t="inlineStr">
        <is>
          <t>1619</t>
        </is>
      </c>
      <c r="C1620" t="inlineStr">
        <is>
          <t>coax</t>
        </is>
      </c>
      <c r="D1620" t="inlineStr">
        <is>
          <t>coax</t>
        </is>
      </c>
      <c r="E1620">
        <f>Q15+S1-Z1:ACCEL</f>
        <v/>
      </c>
      <c r="F1620" t="inlineStr">
        <is>
          <t>Q15</t>
        </is>
      </c>
      <c r="G1620" t="inlineStr">
        <is>
          <t>S1</t>
        </is>
      </c>
      <c r="H1620" t="inlineStr">
        <is>
          <t>Z1</t>
        </is>
      </c>
      <c r="I1620" t="inlineStr">
        <is>
          <t>ACCEL</t>
        </is>
      </c>
      <c r="J1620">
        <f>Q15+K1.G1-G2</f>
        <v/>
      </c>
      <c r="K1620" t="inlineStr">
        <is>
          <t>Q15</t>
        </is>
      </c>
      <c r="L1620" t="inlineStr">
        <is>
          <t>K1.G1</t>
        </is>
      </c>
      <c r="M1620" t="inlineStr">
        <is>
          <t>G2</t>
        </is>
      </c>
      <c r="N1620" t="inlineStr"/>
    </row>
    <row r="1621">
      <c r="A1621" t="n">
        <v>1620</v>
      </c>
      <c r="B1621" t="inlineStr">
        <is>
          <t>1620</t>
        </is>
      </c>
      <c r="C1621" t="inlineStr">
        <is>
          <t>coax</t>
        </is>
      </c>
      <c r="D1621" t="inlineStr">
        <is>
          <t>coax</t>
        </is>
      </c>
      <c r="E1621">
        <f>Q15+S1-Z1:SCREEN</f>
        <v/>
      </c>
      <c r="F1621" t="inlineStr">
        <is>
          <t>Q15</t>
        </is>
      </c>
      <c r="G1621" t="inlineStr">
        <is>
          <t>S1</t>
        </is>
      </c>
      <c r="H1621" t="inlineStr">
        <is>
          <t>Z1</t>
        </is>
      </c>
      <c r="I1621" t="inlineStr">
        <is>
          <t>SCREEN</t>
        </is>
      </c>
      <c r="J1621">
        <f>Q15+K1.G1-G2</f>
        <v/>
      </c>
      <c r="K1621" t="inlineStr">
        <is>
          <t>Q15</t>
        </is>
      </c>
      <c r="L1621" t="inlineStr">
        <is>
          <t>K1.G1</t>
        </is>
      </c>
      <c r="M1621" t="inlineStr">
        <is>
          <t>G2</t>
        </is>
      </c>
      <c r="N1621" t="inlineStr"/>
    </row>
    <row r="1622">
      <c r="A1622" t="n">
        <v>1621</v>
      </c>
      <c r="B1622" t="inlineStr">
        <is>
          <t>1621</t>
        </is>
      </c>
      <c r="C1622" t="inlineStr">
        <is>
          <t>H07V-K</t>
        </is>
      </c>
      <c r="D1622" t="inlineStr">
        <is>
          <t>H07V-K</t>
        </is>
      </c>
      <c r="E1622">
        <f>Q15+K1.G1-G3.2:E-SOURCE</f>
        <v/>
      </c>
      <c r="F1622" t="inlineStr">
        <is>
          <t>Q15</t>
        </is>
      </c>
      <c r="G1622" t="inlineStr">
        <is>
          <t>K1.G1</t>
        </is>
      </c>
      <c r="H1622" t="inlineStr">
        <is>
          <t>G3.2</t>
        </is>
      </c>
      <c r="I1622" t="inlineStr">
        <is>
          <t>E-SOURCE</t>
        </is>
      </c>
      <c r="J1622">
        <f>Q15+K1.G1-G3.1:+</f>
        <v/>
      </c>
      <c r="K1622" t="inlineStr">
        <is>
          <t>Q15</t>
        </is>
      </c>
      <c r="L1622" t="inlineStr">
        <is>
          <t>K1.G1</t>
        </is>
      </c>
      <c r="M1622" t="inlineStr">
        <is>
          <t>G3.1</t>
        </is>
      </c>
      <c r="N1622" t="inlineStr">
        <is>
          <t>+</t>
        </is>
      </c>
    </row>
    <row r="1623">
      <c r="A1623" t="n">
        <v>1622</v>
      </c>
      <c r="B1623" t="inlineStr">
        <is>
          <t>1622</t>
        </is>
      </c>
      <c r="C1623" t="inlineStr">
        <is>
          <t>BU</t>
        </is>
      </c>
      <c r="D1623" t="inlineStr">
        <is>
          <t>BU</t>
        </is>
      </c>
      <c r="E1623">
        <f>Q15+K1.G1-G3.2:E-SOURCE</f>
        <v/>
      </c>
      <c r="F1623" t="inlineStr">
        <is>
          <t>Q15</t>
        </is>
      </c>
      <c r="G1623" t="inlineStr">
        <is>
          <t>K1.G1</t>
        </is>
      </c>
      <c r="H1623" t="inlineStr">
        <is>
          <t>G3.2</t>
        </is>
      </c>
      <c r="I1623" t="inlineStr">
        <is>
          <t>E-SOURCE</t>
        </is>
      </c>
      <c r="J1623">
        <f>Q15+K1.G1-G3.1:-</f>
        <v/>
      </c>
      <c r="K1623" t="inlineStr">
        <is>
          <t>Q15</t>
        </is>
      </c>
      <c r="L1623" t="inlineStr">
        <is>
          <t>K1.G1</t>
        </is>
      </c>
      <c r="M1623" t="inlineStr">
        <is>
          <t>G3.1</t>
        </is>
      </c>
      <c r="N1623" t="inlineStr">
        <is>
          <t>-</t>
        </is>
      </c>
    </row>
    <row r="1624">
      <c r="A1624" t="n">
        <v>1623</v>
      </c>
      <c r="B1624" t="inlineStr">
        <is>
          <t>1623</t>
        </is>
      </c>
      <c r="C1624" t="inlineStr">
        <is>
          <t>B-G</t>
        </is>
      </c>
      <c r="D1624" t="inlineStr">
        <is>
          <t>B-G</t>
        </is>
      </c>
      <c r="E1624">
        <f>Q15+S1-X20:LFN</f>
        <v/>
      </c>
      <c r="F1624" t="inlineStr">
        <is>
          <t>Q15</t>
        </is>
      </c>
      <c r="G1624" t="inlineStr">
        <is>
          <t>S1</t>
        </is>
      </c>
      <c r="H1624" t="inlineStr">
        <is>
          <t>X20</t>
        </is>
      </c>
      <c r="I1624" t="inlineStr">
        <is>
          <t>LFN</t>
        </is>
      </c>
      <c r="J1624">
        <f>Q15+K1.G1-G3.2:E-SOURCE</f>
        <v/>
      </c>
      <c r="K1624" t="inlineStr">
        <is>
          <t>Q15</t>
        </is>
      </c>
      <c r="L1624" t="inlineStr">
        <is>
          <t>K1.G1</t>
        </is>
      </c>
      <c r="M1624" t="inlineStr">
        <is>
          <t>G3.2</t>
        </is>
      </c>
      <c r="N1624" t="inlineStr">
        <is>
          <t>E-SOURCE</t>
        </is>
      </c>
    </row>
    <row r="1625">
      <c r="A1625" t="n">
        <v>1624</v>
      </c>
      <c r="B1625" t="inlineStr">
        <is>
          <t>1624</t>
        </is>
      </c>
      <c r="C1625" t="inlineStr">
        <is>
          <t>BU</t>
        </is>
      </c>
      <c r="D1625" t="inlineStr">
        <is>
          <t>BU</t>
        </is>
      </c>
      <c r="E1625">
        <f>Q15+K1.B1-V1:2.1</f>
        <v/>
      </c>
      <c r="F1625" t="inlineStr">
        <is>
          <t>Q15</t>
        </is>
      </c>
      <c r="G1625" t="inlineStr">
        <is>
          <t>K1.B1</t>
        </is>
      </c>
      <c r="H1625" t="inlineStr">
        <is>
          <t>V1</t>
        </is>
      </c>
      <c r="I1625" t="inlineStr">
        <is>
          <t>2.1</t>
        </is>
      </c>
      <c r="J1625">
        <f>Q15+K1.B1-W5(-P1):X1:9</f>
        <v/>
      </c>
      <c r="K1625" t="inlineStr">
        <is>
          <t>Q15</t>
        </is>
      </c>
      <c r="L1625" t="inlineStr">
        <is>
          <t>K1.B1</t>
        </is>
      </c>
      <c r="M1625" t="inlineStr">
        <is>
          <t>W5(-P1)</t>
        </is>
      </c>
      <c r="N1625" t="inlineStr">
        <is>
          <t>X1:9</t>
        </is>
      </c>
    </row>
    <row r="1626">
      <c r="A1626" t="n">
        <v>1625</v>
      </c>
      <c r="B1626" t="inlineStr">
        <is>
          <t>1625</t>
        </is>
      </c>
      <c r="C1626" t="inlineStr">
        <is>
          <t>BU</t>
        </is>
      </c>
      <c r="D1626" t="inlineStr">
        <is>
          <t>BU</t>
        </is>
      </c>
      <c r="E1626">
        <f>A02+K1.B1-W6(-P2):X1:6</f>
        <v/>
      </c>
      <c r="F1626" t="inlineStr">
        <is>
          <t>A02</t>
        </is>
      </c>
      <c r="G1626" t="inlineStr">
        <is>
          <t>K1.B1</t>
        </is>
      </c>
      <c r="H1626" t="inlineStr">
        <is>
          <t>W6(-P2)</t>
        </is>
      </c>
      <c r="I1626" t="inlineStr">
        <is>
          <t>X1:6</t>
        </is>
      </c>
      <c r="J1626">
        <f>Q15+K1.B1-W5(-P2):X1:9</f>
        <v/>
      </c>
      <c r="K1626" t="inlineStr">
        <is>
          <t>Q15</t>
        </is>
      </c>
      <c r="L1626" t="inlineStr">
        <is>
          <t>K1.B1</t>
        </is>
      </c>
      <c r="M1626" t="inlineStr">
        <is>
          <t>W5(-P2)</t>
        </is>
      </c>
      <c r="N1626" t="inlineStr">
        <is>
          <t>X1:9</t>
        </is>
      </c>
    </row>
    <row r="1627">
      <c r="A1627" t="n">
        <v>1626</v>
      </c>
      <c r="B1627" t="inlineStr">
        <is>
          <t>1626</t>
        </is>
      </c>
      <c r="C1627" t="inlineStr">
        <is>
          <t>BK</t>
        </is>
      </c>
      <c r="D1627" t="inlineStr">
        <is>
          <t>BK</t>
        </is>
      </c>
      <c r="E1627">
        <f>S02+K1.H2-Q4:T1</f>
        <v/>
      </c>
      <c r="F1627" t="inlineStr">
        <is>
          <t>S02</t>
        </is>
      </c>
      <c r="G1627" t="inlineStr">
        <is>
          <t>K1.H2</t>
        </is>
      </c>
      <c r="H1627" t="inlineStr">
        <is>
          <t>Q4</t>
        </is>
      </c>
      <c r="I1627" t="inlineStr">
        <is>
          <t>T1</t>
        </is>
      </c>
      <c r="J1627">
        <f>S02+K1.H1-V4.1:1</f>
        <v/>
      </c>
      <c r="K1627" t="inlineStr">
        <is>
          <t>S02</t>
        </is>
      </c>
      <c r="L1627" t="inlineStr">
        <is>
          <t>K1.H1</t>
        </is>
      </c>
      <c r="M1627" t="inlineStr">
        <is>
          <t>V4.1</t>
        </is>
      </c>
      <c r="N1627" t="inlineStr">
        <is>
          <t>1</t>
        </is>
      </c>
    </row>
    <row r="1628">
      <c r="A1628" t="n">
        <v>1627</v>
      </c>
      <c r="B1628" t="inlineStr">
        <is>
          <t>1627</t>
        </is>
      </c>
      <c r="C1628" t="inlineStr">
        <is>
          <t>BU</t>
        </is>
      </c>
      <c r="D1628" t="inlineStr">
        <is>
          <t>BU</t>
        </is>
      </c>
      <c r="E1628">
        <f>S02+K1.H2-Q4:L1</f>
        <v/>
      </c>
      <c r="F1628" t="inlineStr">
        <is>
          <t>S02</t>
        </is>
      </c>
      <c r="G1628" t="inlineStr">
        <is>
          <t>K1.H2</t>
        </is>
      </c>
      <c r="H1628" t="inlineStr">
        <is>
          <t>Q4</t>
        </is>
      </c>
      <c r="I1628" t="inlineStr">
        <is>
          <t>L1</t>
        </is>
      </c>
      <c r="J1628">
        <f>A02+K1.H2-W2:2L1</f>
        <v/>
      </c>
      <c r="K1628" t="inlineStr">
        <is>
          <t>A02</t>
        </is>
      </c>
      <c r="L1628" t="inlineStr">
        <is>
          <t>K1.H2</t>
        </is>
      </c>
      <c r="M1628" t="inlineStr">
        <is>
          <t>W2</t>
        </is>
      </c>
      <c r="N1628" t="inlineStr">
        <is>
          <t>2L1</t>
        </is>
      </c>
    </row>
    <row r="1629">
      <c r="A1629" t="n">
        <v>1628</v>
      </c>
      <c r="B1629" t="inlineStr">
        <is>
          <t>1628</t>
        </is>
      </c>
      <c r="C1629" t="inlineStr">
        <is>
          <t>BU</t>
        </is>
      </c>
      <c r="D1629" t="inlineStr">
        <is>
          <t>BU</t>
        </is>
      </c>
      <c r="E1629">
        <f>S02+K1.H2-Q4:L2</f>
        <v/>
      </c>
      <c r="F1629" t="inlineStr">
        <is>
          <t>S02</t>
        </is>
      </c>
      <c r="G1629" t="inlineStr">
        <is>
          <t>K1.H2</t>
        </is>
      </c>
      <c r="H1629" t="inlineStr">
        <is>
          <t>Q4</t>
        </is>
      </c>
      <c r="I1629" t="inlineStr">
        <is>
          <t>L2</t>
        </is>
      </c>
      <c r="J1629">
        <f>A02+K1.H2-W2:2L2</f>
        <v/>
      </c>
      <c r="K1629" t="inlineStr">
        <is>
          <t>A02</t>
        </is>
      </c>
      <c r="L1629" t="inlineStr">
        <is>
          <t>K1.H2</t>
        </is>
      </c>
      <c r="M1629" t="inlineStr">
        <is>
          <t>W2</t>
        </is>
      </c>
      <c r="N1629" t="inlineStr">
        <is>
          <t>2L2</t>
        </is>
      </c>
    </row>
    <row r="1630">
      <c r="A1630" t="n">
        <v>1629</v>
      </c>
      <c r="B1630" t="inlineStr">
        <is>
          <t>1629</t>
        </is>
      </c>
      <c r="C1630" t="inlineStr">
        <is>
          <t>BK</t>
        </is>
      </c>
      <c r="D1630" t="inlineStr">
        <is>
          <t>BK</t>
        </is>
      </c>
      <c r="E1630">
        <f>S02+K1.H1-F4.2:7</f>
        <v/>
      </c>
      <c r="F1630" t="inlineStr">
        <is>
          <t>S02</t>
        </is>
      </c>
      <c r="G1630" t="inlineStr">
        <is>
          <t>K1.H1</t>
        </is>
      </c>
      <c r="H1630" t="inlineStr">
        <is>
          <t>F4.2</t>
        </is>
      </c>
      <c r="I1630" t="inlineStr">
        <is>
          <t>7</t>
        </is>
      </c>
      <c r="J1630">
        <f>S02+K1.H2-Q4:T3</f>
        <v/>
      </c>
      <c r="K1630" t="inlineStr">
        <is>
          <t>S02</t>
        </is>
      </c>
      <c r="L1630" t="inlineStr">
        <is>
          <t>K1.H2</t>
        </is>
      </c>
      <c r="M1630" t="inlineStr">
        <is>
          <t>Q4</t>
        </is>
      </c>
      <c r="N1630" t="inlineStr">
        <is>
          <t>T3</t>
        </is>
      </c>
    </row>
    <row r="1631">
      <c r="A1631" t="n">
        <v>1630</v>
      </c>
      <c r="B1631" t="inlineStr">
        <is>
          <t>1630</t>
        </is>
      </c>
      <c r="C1631" t="inlineStr">
        <is>
          <t>BK</t>
        </is>
      </c>
      <c r="D1631" t="inlineStr">
        <is>
          <t>BK</t>
        </is>
      </c>
      <c r="E1631">
        <f>S02+K1.H1-F4.2:7</f>
        <v/>
      </c>
      <c r="F1631" t="inlineStr">
        <is>
          <t>S02</t>
        </is>
      </c>
      <c r="G1631" t="inlineStr">
        <is>
          <t>K1.H1</t>
        </is>
      </c>
      <c r="H1631" t="inlineStr">
        <is>
          <t>F4.2</t>
        </is>
      </c>
      <c r="I1631" t="inlineStr">
        <is>
          <t>7</t>
        </is>
      </c>
      <c r="J1631">
        <f>S02+K1.H1-F4.2:5</f>
        <v/>
      </c>
      <c r="K1631" t="inlineStr">
        <is>
          <t>S02</t>
        </is>
      </c>
      <c r="L1631" t="inlineStr">
        <is>
          <t>K1.H1</t>
        </is>
      </c>
      <c r="M1631" t="inlineStr">
        <is>
          <t>F4.2</t>
        </is>
      </c>
      <c r="N1631" t="inlineStr">
        <is>
          <t>5</t>
        </is>
      </c>
    </row>
    <row r="1632">
      <c r="A1632" t="n">
        <v>1631</v>
      </c>
      <c r="B1632" t="inlineStr">
        <is>
          <t>1631</t>
        </is>
      </c>
      <c r="C1632" t="inlineStr">
        <is>
          <t>BU</t>
        </is>
      </c>
      <c r="D1632" t="inlineStr">
        <is>
          <t>BU</t>
        </is>
      </c>
      <c r="E1632">
        <f>A02+K1.H2-W2:2L3</f>
        <v/>
      </c>
      <c r="F1632" t="inlineStr">
        <is>
          <t>A02</t>
        </is>
      </c>
      <c r="G1632" t="inlineStr">
        <is>
          <t>K1.H2</t>
        </is>
      </c>
      <c r="H1632" t="inlineStr">
        <is>
          <t>W2</t>
        </is>
      </c>
      <c r="I1632" t="inlineStr">
        <is>
          <t>2L3</t>
        </is>
      </c>
      <c r="J1632">
        <f>S02+K1.H2-Q4:L3</f>
        <v/>
      </c>
      <c r="K1632" t="inlineStr">
        <is>
          <t>S02</t>
        </is>
      </c>
      <c r="L1632" t="inlineStr">
        <is>
          <t>K1.H2</t>
        </is>
      </c>
      <c r="M1632" t="inlineStr">
        <is>
          <t>Q4</t>
        </is>
      </c>
      <c r="N1632" t="inlineStr">
        <is>
          <t>L3</t>
        </is>
      </c>
    </row>
    <row r="1633">
      <c r="A1633" t="n">
        <v>1632</v>
      </c>
      <c r="B1633" t="inlineStr">
        <is>
          <t>1632</t>
        </is>
      </c>
      <c r="C1633" t="inlineStr">
        <is>
          <t>BU</t>
        </is>
      </c>
      <c r="D1633" t="inlineStr">
        <is>
          <t>BU</t>
        </is>
      </c>
      <c r="E1633">
        <f>S02+K1.B1-A1:5</f>
        <v/>
      </c>
      <c r="F1633" t="inlineStr">
        <is>
          <t>S02</t>
        </is>
      </c>
      <c r="G1633" t="inlineStr">
        <is>
          <t>K1.B1</t>
        </is>
      </c>
      <c r="H1633" t="inlineStr">
        <is>
          <t>A1</t>
        </is>
      </c>
      <c r="I1633" t="inlineStr">
        <is>
          <t>5</t>
        </is>
      </c>
      <c r="J1633">
        <f>S02+K1.H2-Q4:14</f>
        <v/>
      </c>
      <c r="K1633" t="inlineStr">
        <is>
          <t>S02</t>
        </is>
      </c>
      <c r="L1633" t="inlineStr">
        <is>
          <t>K1.H2</t>
        </is>
      </c>
      <c r="M1633" t="inlineStr">
        <is>
          <t>Q4</t>
        </is>
      </c>
      <c r="N1633" t="inlineStr">
        <is>
          <t>14</t>
        </is>
      </c>
    </row>
    <row r="1634">
      <c r="A1634" t="n">
        <v>1633</v>
      </c>
      <c r="B1634" t="inlineStr">
        <is>
          <t>1633</t>
        </is>
      </c>
      <c r="C1634" t="inlineStr">
        <is>
          <t>GNYE</t>
        </is>
      </c>
      <c r="D1634" t="inlineStr">
        <is>
          <t>GNYE</t>
        </is>
      </c>
      <c r="E1634">
        <f>A02+K1.H2-X6:PE:1</f>
        <v/>
      </c>
      <c r="F1634" t="inlineStr">
        <is>
          <t>A02</t>
        </is>
      </c>
      <c r="G1634" t="inlineStr">
        <is>
          <t>K1.H2</t>
        </is>
      </c>
      <c r="H1634" t="inlineStr">
        <is>
          <t>X6</t>
        </is>
      </c>
      <c r="I1634" t="inlineStr">
        <is>
          <t>PE:1</t>
        </is>
      </c>
      <c r="J1634">
        <f>S02+K1.H1-V4.1:PE</f>
        <v/>
      </c>
      <c r="K1634" t="inlineStr">
        <is>
          <t>S02</t>
        </is>
      </c>
      <c r="L1634" t="inlineStr">
        <is>
          <t>K1.H1</t>
        </is>
      </c>
      <c r="M1634" t="inlineStr">
        <is>
          <t>V4.1</t>
        </is>
      </c>
      <c r="N1634" t="inlineStr">
        <is>
          <t>PE</t>
        </is>
      </c>
    </row>
    <row r="1635">
      <c r="A1635" t="n">
        <v>1634</v>
      </c>
      <c r="B1635" t="inlineStr">
        <is>
          <t>1634</t>
        </is>
      </c>
      <c r="C1635" t="inlineStr">
        <is>
          <t>BU</t>
        </is>
      </c>
      <c r="D1635" t="inlineStr">
        <is>
          <t>BU</t>
        </is>
      </c>
      <c r="E1635">
        <f>S02+K1.H1-V4.1:A2</f>
        <v/>
      </c>
      <c r="F1635" t="inlineStr">
        <is>
          <t>S02</t>
        </is>
      </c>
      <c r="G1635" t="inlineStr">
        <is>
          <t>K1.H1</t>
        </is>
      </c>
      <c r="H1635" t="inlineStr">
        <is>
          <t>V4.1</t>
        </is>
      </c>
      <c r="I1635" t="inlineStr">
        <is>
          <t>A2</t>
        </is>
      </c>
      <c r="J1635">
        <f>S02+K1.B1-W5(-P2):P2:1</f>
        <v/>
      </c>
      <c r="K1635" t="inlineStr">
        <is>
          <t>S02</t>
        </is>
      </c>
      <c r="L1635" t="inlineStr">
        <is>
          <t>K1.B1</t>
        </is>
      </c>
      <c r="M1635" t="inlineStr">
        <is>
          <t>W5(-P2)</t>
        </is>
      </c>
      <c r="N1635" t="inlineStr">
        <is>
          <t>P2:1</t>
        </is>
      </c>
    </row>
    <row r="1636">
      <c r="A1636" t="n">
        <v>1635</v>
      </c>
      <c r="B1636" t="inlineStr">
        <is>
          <t>1635</t>
        </is>
      </c>
      <c r="C1636" t="inlineStr">
        <is>
          <t>BU</t>
        </is>
      </c>
      <c r="D1636" t="inlineStr">
        <is>
          <t>BU</t>
        </is>
      </c>
      <c r="E1636">
        <f>S02+K1.B1-A1:14</f>
        <v/>
      </c>
      <c r="F1636" t="inlineStr">
        <is>
          <t>S02</t>
        </is>
      </c>
      <c r="G1636" t="inlineStr">
        <is>
          <t>K1.B1</t>
        </is>
      </c>
      <c r="H1636" t="inlineStr">
        <is>
          <t>A1</t>
        </is>
      </c>
      <c r="I1636" t="inlineStr">
        <is>
          <t>14</t>
        </is>
      </c>
      <c r="J1636">
        <f>S02+K1.H1-V4.1:A1</f>
        <v/>
      </c>
      <c r="K1636" t="inlineStr">
        <is>
          <t>S02</t>
        </is>
      </c>
      <c r="L1636" t="inlineStr">
        <is>
          <t>K1.H1</t>
        </is>
      </c>
      <c r="M1636" t="inlineStr">
        <is>
          <t>V4.1</t>
        </is>
      </c>
      <c r="N1636" t="inlineStr">
        <is>
          <t>A1</t>
        </is>
      </c>
    </row>
    <row r="1637">
      <c r="A1637" t="n">
        <v>1636</v>
      </c>
      <c r="B1637" t="inlineStr">
        <is>
          <t>1636</t>
        </is>
      </c>
      <c r="C1637" t="inlineStr">
        <is>
          <t>BU</t>
        </is>
      </c>
      <c r="D1637" t="inlineStr">
        <is>
          <t>BU</t>
        </is>
      </c>
      <c r="E1637">
        <f>S02+S1-E4.1:1</f>
        <v/>
      </c>
      <c r="F1637" t="inlineStr">
        <is>
          <t>S02</t>
        </is>
      </c>
      <c r="G1637" t="inlineStr">
        <is>
          <t>S1</t>
        </is>
      </c>
      <c r="H1637" t="inlineStr">
        <is>
          <t>E4.1</t>
        </is>
      </c>
      <c r="I1637" t="inlineStr">
        <is>
          <t>1</t>
        </is>
      </c>
      <c r="J1637">
        <f>S02+S1-E4.11:1</f>
        <v/>
      </c>
      <c r="K1637" t="inlineStr">
        <is>
          <t>S02</t>
        </is>
      </c>
      <c r="L1637" t="inlineStr">
        <is>
          <t>S1</t>
        </is>
      </c>
      <c r="M1637" t="inlineStr">
        <is>
          <t>E4.11</t>
        </is>
      </c>
      <c r="N1637" t="inlineStr">
        <is>
          <t>1</t>
        </is>
      </c>
    </row>
    <row r="1638">
      <c r="A1638" t="n">
        <v>1637</v>
      </c>
      <c r="B1638" t="inlineStr">
        <is>
          <t>1637</t>
        </is>
      </c>
      <c r="C1638" t="inlineStr">
        <is>
          <t>nan</t>
        </is>
      </c>
      <c r="D1638" t="inlineStr">
        <is>
          <t>nan</t>
        </is>
      </c>
      <c r="E1638">
        <f>S02+K1.D2-X11:1</f>
        <v/>
      </c>
      <c r="F1638" t="inlineStr">
        <is>
          <t>S02</t>
        </is>
      </c>
      <c r="G1638" t="inlineStr">
        <is>
          <t>K1.D2</t>
        </is>
      </c>
      <c r="H1638" t="inlineStr">
        <is>
          <t>X11</t>
        </is>
      </c>
      <c r="I1638" t="inlineStr">
        <is>
          <t>1</t>
        </is>
      </c>
      <c r="J1638">
        <f>S02+K1.D2-X11:1</f>
        <v/>
      </c>
      <c r="K1638" t="inlineStr">
        <is>
          <t>S02</t>
        </is>
      </c>
      <c r="L1638" t="inlineStr">
        <is>
          <t>K1.D2</t>
        </is>
      </c>
      <c r="M1638" t="inlineStr">
        <is>
          <t>X11</t>
        </is>
      </c>
      <c r="N1638" t="inlineStr">
        <is>
          <t>1</t>
        </is>
      </c>
    </row>
    <row r="1639">
      <c r="A1639" t="n">
        <v>1638</v>
      </c>
      <c r="B1639" t="inlineStr">
        <is>
          <t>1638</t>
        </is>
      </c>
      <c r="C1639" t="inlineStr">
        <is>
          <t>1</t>
        </is>
      </c>
      <c r="D1639" t="inlineStr">
        <is>
          <t>1</t>
        </is>
      </c>
      <c r="E1639">
        <f>S02+K1.D2-X11:1</f>
        <v/>
      </c>
      <c r="F1639" t="inlineStr">
        <is>
          <t>S02</t>
        </is>
      </c>
      <c r="G1639" t="inlineStr">
        <is>
          <t>K1.D2</t>
        </is>
      </c>
      <c r="H1639" t="inlineStr">
        <is>
          <t>X11</t>
        </is>
      </c>
      <c r="I1639" t="inlineStr">
        <is>
          <t>1</t>
        </is>
      </c>
      <c r="J1639">
        <f>S02+S1-E4(.1-X1):1</f>
        <v/>
      </c>
      <c r="K1639" t="inlineStr">
        <is>
          <t>S02</t>
        </is>
      </c>
      <c r="L1639" t="inlineStr">
        <is>
          <t>S1</t>
        </is>
      </c>
      <c r="M1639" t="inlineStr">
        <is>
          <t>E4(.1-X1)</t>
        </is>
      </c>
      <c r="N1639" t="inlineStr">
        <is>
          <t>1</t>
        </is>
      </c>
    </row>
    <row r="1640">
      <c r="A1640" t="n">
        <v>1639</v>
      </c>
      <c r="B1640" t="inlineStr">
        <is>
          <t>1639</t>
        </is>
      </c>
      <c r="C1640" t="inlineStr">
        <is>
          <t>BK</t>
        </is>
      </c>
      <c r="D1640" t="inlineStr">
        <is>
          <t>BK</t>
        </is>
      </c>
      <c r="E1640">
        <f>S02+K1.H1-F4.1:2</f>
        <v/>
      </c>
      <c r="F1640" t="inlineStr">
        <is>
          <t>S02</t>
        </is>
      </c>
      <c r="G1640" t="inlineStr">
        <is>
          <t>K1.H1</t>
        </is>
      </c>
      <c r="H1640" t="inlineStr">
        <is>
          <t>F4.1</t>
        </is>
      </c>
      <c r="I1640" t="inlineStr">
        <is>
          <t>2</t>
        </is>
      </c>
      <c r="J1640">
        <f>S02+K1.D2-X11:1</f>
        <v/>
      </c>
      <c r="K1640" t="inlineStr">
        <is>
          <t>S02</t>
        </is>
      </c>
      <c r="L1640" t="inlineStr">
        <is>
          <t>K1.D2</t>
        </is>
      </c>
      <c r="M1640" t="inlineStr">
        <is>
          <t>X11</t>
        </is>
      </c>
      <c r="N1640" t="inlineStr">
        <is>
          <t>1</t>
        </is>
      </c>
    </row>
    <row r="1641">
      <c r="A1641" t="n">
        <v>1640</v>
      </c>
      <c r="B1641" t="inlineStr">
        <is>
          <t>1640</t>
        </is>
      </c>
      <c r="C1641" t="inlineStr">
        <is>
          <t>BK</t>
        </is>
      </c>
      <c r="D1641" t="inlineStr">
        <is>
          <t>BK</t>
        </is>
      </c>
      <c r="E1641">
        <f>S02+K1.H1-F4.1:1</f>
        <v/>
      </c>
      <c r="F1641" t="inlineStr">
        <is>
          <t>S02</t>
        </is>
      </c>
      <c r="G1641" t="inlineStr">
        <is>
          <t>K1.H1</t>
        </is>
      </c>
      <c r="H1641" t="inlineStr">
        <is>
          <t>F4.1</t>
        </is>
      </c>
      <c r="I1641" t="inlineStr">
        <is>
          <t>1</t>
        </is>
      </c>
      <c r="J1641">
        <f>S02+K1.H1-V4.1:2</f>
        <v/>
      </c>
      <c r="K1641" t="inlineStr">
        <is>
          <t>S02</t>
        </is>
      </c>
      <c r="L1641" t="inlineStr">
        <is>
          <t>K1.H1</t>
        </is>
      </c>
      <c r="M1641" t="inlineStr">
        <is>
          <t>V4.1</t>
        </is>
      </c>
      <c r="N1641" t="inlineStr">
        <is>
          <t>2</t>
        </is>
      </c>
    </row>
    <row r="1642">
      <c r="A1642" t="n">
        <v>1641</v>
      </c>
      <c r="B1642" t="inlineStr">
        <is>
          <t>1641</t>
        </is>
      </c>
      <c r="C1642" t="inlineStr">
        <is>
          <t>BK</t>
        </is>
      </c>
      <c r="D1642" t="inlineStr">
        <is>
          <t>BK</t>
        </is>
      </c>
      <c r="E1642">
        <f>S02+K1.H1-F4.1:3</f>
        <v/>
      </c>
      <c r="F1642" t="inlineStr">
        <is>
          <t>S02</t>
        </is>
      </c>
      <c r="G1642" t="inlineStr">
        <is>
          <t>K1.H1</t>
        </is>
      </c>
      <c r="H1642" t="inlineStr">
        <is>
          <t>F4.1</t>
        </is>
      </c>
      <c r="I1642" t="inlineStr">
        <is>
          <t>3</t>
        </is>
      </c>
      <c r="J1642">
        <f>S02+K1.H1-F4.1:1</f>
        <v/>
      </c>
      <c r="K1642" t="inlineStr">
        <is>
          <t>S02</t>
        </is>
      </c>
      <c r="L1642" t="inlineStr">
        <is>
          <t>K1.H1</t>
        </is>
      </c>
      <c r="M1642" t="inlineStr">
        <is>
          <t>F4.1</t>
        </is>
      </c>
      <c r="N1642" t="inlineStr">
        <is>
          <t>1</t>
        </is>
      </c>
    </row>
    <row r="1643">
      <c r="A1643" t="n">
        <v>1642</v>
      </c>
      <c r="B1643" t="inlineStr">
        <is>
          <t>1642</t>
        </is>
      </c>
      <c r="C1643" t="inlineStr">
        <is>
          <t>BK</t>
        </is>
      </c>
      <c r="D1643" t="inlineStr">
        <is>
          <t>BK</t>
        </is>
      </c>
      <c r="E1643">
        <f>S02+K1.H1-F4.1:4</f>
        <v/>
      </c>
      <c r="F1643" t="inlineStr">
        <is>
          <t>S02</t>
        </is>
      </c>
      <c r="G1643" t="inlineStr">
        <is>
          <t>K1.H1</t>
        </is>
      </c>
      <c r="H1643" t="inlineStr">
        <is>
          <t>F4.1</t>
        </is>
      </c>
      <c r="I1643" t="inlineStr">
        <is>
          <t>4</t>
        </is>
      </c>
      <c r="J1643">
        <f>S02+K1.D2-X11:3</f>
        <v/>
      </c>
      <c r="K1643" t="inlineStr">
        <is>
          <t>S02</t>
        </is>
      </c>
      <c r="L1643" t="inlineStr">
        <is>
          <t>K1.D2</t>
        </is>
      </c>
      <c r="M1643" t="inlineStr">
        <is>
          <t>X11</t>
        </is>
      </c>
      <c r="N1643" t="inlineStr">
        <is>
          <t>3</t>
        </is>
      </c>
    </row>
    <row r="1644">
      <c r="A1644" t="n">
        <v>1643</v>
      </c>
      <c r="B1644" t="inlineStr">
        <is>
          <t>1643</t>
        </is>
      </c>
      <c r="C1644" t="inlineStr">
        <is>
          <t>BU</t>
        </is>
      </c>
      <c r="D1644" t="inlineStr">
        <is>
          <t>BU</t>
        </is>
      </c>
      <c r="E1644">
        <f>S02+S1-E4.11:2</f>
        <v/>
      </c>
      <c r="F1644" t="inlineStr">
        <is>
          <t>S02</t>
        </is>
      </c>
      <c r="G1644" t="inlineStr">
        <is>
          <t>S1</t>
        </is>
      </c>
      <c r="H1644" t="inlineStr">
        <is>
          <t>E4.11</t>
        </is>
      </c>
      <c r="I1644" t="inlineStr">
        <is>
          <t>2</t>
        </is>
      </c>
      <c r="J1644">
        <f>S02+S1-E4.1:2</f>
        <v/>
      </c>
      <c r="K1644" t="inlineStr">
        <is>
          <t>S02</t>
        </is>
      </c>
      <c r="L1644" t="inlineStr">
        <is>
          <t>S1</t>
        </is>
      </c>
      <c r="M1644" t="inlineStr">
        <is>
          <t>E4.1</t>
        </is>
      </c>
      <c r="N1644" t="inlineStr">
        <is>
          <t>2</t>
        </is>
      </c>
    </row>
    <row r="1645">
      <c r="A1645" t="n">
        <v>1644</v>
      </c>
      <c r="B1645" t="inlineStr">
        <is>
          <t>1644</t>
        </is>
      </c>
      <c r="C1645" t="inlineStr">
        <is>
          <t>nan</t>
        </is>
      </c>
      <c r="D1645" t="inlineStr">
        <is>
          <t>nan</t>
        </is>
      </c>
      <c r="E1645">
        <f>S02+K1.D2-X11:2</f>
        <v/>
      </c>
      <c r="F1645" t="inlineStr">
        <is>
          <t>S02</t>
        </is>
      </c>
      <c r="G1645" t="inlineStr">
        <is>
          <t>K1.D2</t>
        </is>
      </c>
      <c r="H1645" t="inlineStr">
        <is>
          <t>X11</t>
        </is>
      </c>
      <c r="I1645" t="inlineStr">
        <is>
          <t>2</t>
        </is>
      </c>
      <c r="J1645">
        <f>S02+K1.D2-X11:2</f>
        <v/>
      </c>
      <c r="K1645" t="inlineStr">
        <is>
          <t>S02</t>
        </is>
      </c>
      <c r="L1645" t="inlineStr">
        <is>
          <t>K1.D2</t>
        </is>
      </c>
      <c r="M1645" t="inlineStr">
        <is>
          <t>X11</t>
        </is>
      </c>
      <c r="N1645" t="inlineStr">
        <is>
          <t>2</t>
        </is>
      </c>
    </row>
    <row r="1646">
      <c r="A1646" t="n">
        <v>1645</v>
      </c>
      <c r="B1646" t="inlineStr">
        <is>
          <t>1645</t>
        </is>
      </c>
      <c r="C1646" t="inlineStr">
        <is>
          <t>2</t>
        </is>
      </c>
      <c r="D1646" t="inlineStr">
        <is>
          <t>2</t>
        </is>
      </c>
      <c r="E1646">
        <f>S02+K1.D2-X11:2</f>
        <v/>
      </c>
      <c r="F1646" t="inlineStr">
        <is>
          <t>S02</t>
        </is>
      </c>
      <c r="G1646" t="inlineStr">
        <is>
          <t>K1.D2</t>
        </is>
      </c>
      <c r="H1646" t="inlineStr">
        <is>
          <t>X11</t>
        </is>
      </c>
      <c r="I1646" t="inlineStr">
        <is>
          <t>2</t>
        </is>
      </c>
      <c r="J1646">
        <f>S02+S1-E4(.1-X1):2</f>
        <v/>
      </c>
      <c r="K1646" t="inlineStr">
        <is>
          <t>S02</t>
        </is>
      </c>
      <c r="L1646" t="inlineStr">
        <is>
          <t>S1</t>
        </is>
      </c>
      <c r="M1646" t="inlineStr">
        <is>
          <t>E4(.1-X1)</t>
        </is>
      </c>
      <c r="N1646" t="inlineStr">
        <is>
          <t>2</t>
        </is>
      </c>
    </row>
    <row r="1647">
      <c r="A1647" t="n">
        <v>1646</v>
      </c>
      <c r="B1647" t="inlineStr">
        <is>
          <t>1646</t>
        </is>
      </c>
      <c r="C1647" t="inlineStr">
        <is>
          <t>BK</t>
        </is>
      </c>
      <c r="D1647" t="inlineStr">
        <is>
          <t>BK</t>
        </is>
      </c>
      <c r="E1647">
        <f>S02+K1.H1-F4.1:6</f>
        <v/>
      </c>
      <c r="F1647" t="inlineStr">
        <is>
          <t>S02</t>
        </is>
      </c>
      <c r="G1647" t="inlineStr">
        <is>
          <t>K1.H1</t>
        </is>
      </c>
      <c r="H1647" t="inlineStr">
        <is>
          <t>F4.1</t>
        </is>
      </c>
      <c r="I1647" t="inlineStr">
        <is>
          <t>6</t>
        </is>
      </c>
      <c r="J1647">
        <f>S02+K1.D2-X11:2</f>
        <v/>
      </c>
      <c r="K1647" t="inlineStr">
        <is>
          <t>S02</t>
        </is>
      </c>
      <c r="L1647" t="inlineStr">
        <is>
          <t>K1.D2</t>
        </is>
      </c>
      <c r="M1647" t="inlineStr">
        <is>
          <t>X11</t>
        </is>
      </c>
      <c r="N1647" t="inlineStr">
        <is>
          <t>2</t>
        </is>
      </c>
    </row>
    <row r="1648">
      <c r="A1648" t="n">
        <v>1647</v>
      </c>
      <c r="B1648" t="inlineStr">
        <is>
          <t>1647</t>
        </is>
      </c>
      <c r="C1648" t="inlineStr">
        <is>
          <t>BK</t>
        </is>
      </c>
      <c r="D1648" t="inlineStr">
        <is>
          <t>BK</t>
        </is>
      </c>
      <c r="E1648">
        <f>S02+K1.H1-F4.1:7</f>
        <v/>
      </c>
      <c r="F1648" t="inlineStr">
        <is>
          <t>S02</t>
        </is>
      </c>
      <c r="G1648" t="inlineStr">
        <is>
          <t>K1.H1</t>
        </is>
      </c>
      <c r="H1648" t="inlineStr">
        <is>
          <t>F4.1</t>
        </is>
      </c>
      <c r="I1648" t="inlineStr">
        <is>
          <t>7</t>
        </is>
      </c>
      <c r="J1648">
        <f>S02+K1.H1-F4.1:5</f>
        <v/>
      </c>
      <c r="K1648" t="inlineStr">
        <is>
          <t>S02</t>
        </is>
      </c>
      <c r="L1648" t="inlineStr">
        <is>
          <t>K1.H1</t>
        </is>
      </c>
      <c r="M1648" t="inlineStr">
        <is>
          <t>F4.1</t>
        </is>
      </c>
      <c r="N1648" t="inlineStr">
        <is>
          <t>5</t>
        </is>
      </c>
    </row>
    <row r="1649">
      <c r="A1649" t="n">
        <v>1648</v>
      </c>
      <c r="B1649" t="inlineStr">
        <is>
          <t>1648</t>
        </is>
      </c>
      <c r="C1649" t="inlineStr">
        <is>
          <t>BK</t>
        </is>
      </c>
      <c r="D1649" t="inlineStr">
        <is>
          <t>BK</t>
        </is>
      </c>
      <c r="E1649">
        <f>S02+K1.H1-F4.1:7</f>
        <v/>
      </c>
      <c r="F1649" t="inlineStr">
        <is>
          <t>S02</t>
        </is>
      </c>
      <c r="G1649" t="inlineStr">
        <is>
          <t>K1.H1</t>
        </is>
      </c>
      <c r="H1649" t="inlineStr">
        <is>
          <t>F4.1</t>
        </is>
      </c>
      <c r="I1649" t="inlineStr">
        <is>
          <t>7</t>
        </is>
      </c>
      <c r="J1649">
        <f>S02+K1.H2-Q4:T2</f>
        <v/>
      </c>
      <c r="K1649" t="inlineStr">
        <is>
          <t>S02</t>
        </is>
      </c>
      <c r="L1649" t="inlineStr">
        <is>
          <t>K1.H2</t>
        </is>
      </c>
      <c r="M1649" t="inlineStr">
        <is>
          <t>Q4</t>
        </is>
      </c>
      <c r="N1649" t="inlineStr">
        <is>
          <t>T2</t>
        </is>
      </c>
    </row>
    <row r="1650">
      <c r="A1650" t="n">
        <v>1649</v>
      </c>
      <c r="B1650" t="inlineStr">
        <is>
          <t>1649</t>
        </is>
      </c>
      <c r="C1650" t="inlineStr">
        <is>
          <t>BK</t>
        </is>
      </c>
      <c r="D1650" t="inlineStr">
        <is>
          <t>BK</t>
        </is>
      </c>
      <c r="E1650">
        <f>S02+K1.H1-V4.2:1</f>
        <v/>
      </c>
      <c r="F1650" t="inlineStr">
        <is>
          <t>S02</t>
        </is>
      </c>
      <c r="G1650" t="inlineStr">
        <is>
          <t>K1.H1</t>
        </is>
      </c>
      <c r="H1650" t="inlineStr">
        <is>
          <t>V4.2</t>
        </is>
      </c>
      <c r="I1650" t="inlineStr">
        <is>
          <t>1</t>
        </is>
      </c>
      <c r="J1650">
        <f>S02+K1.H2-Q4:T2</f>
        <v/>
      </c>
      <c r="K1650" t="inlineStr">
        <is>
          <t>S02</t>
        </is>
      </c>
      <c r="L1650" t="inlineStr">
        <is>
          <t>K1.H2</t>
        </is>
      </c>
      <c r="M1650" t="inlineStr">
        <is>
          <t>Q4</t>
        </is>
      </c>
      <c r="N1650" t="inlineStr">
        <is>
          <t>T2</t>
        </is>
      </c>
    </row>
    <row r="1651">
      <c r="A1651" t="n">
        <v>1650</v>
      </c>
      <c r="B1651" t="inlineStr">
        <is>
          <t>1650</t>
        </is>
      </c>
      <c r="C1651" t="inlineStr">
        <is>
          <t>BU</t>
        </is>
      </c>
      <c r="D1651" t="inlineStr">
        <is>
          <t>BU</t>
        </is>
      </c>
      <c r="E1651">
        <f>S02+K1.H1-F4.1:8</f>
        <v/>
      </c>
      <c r="F1651" t="inlineStr">
        <is>
          <t>S02</t>
        </is>
      </c>
      <c r="G1651" t="inlineStr">
        <is>
          <t>K1.H1</t>
        </is>
      </c>
      <c r="H1651" t="inlineStr">
        <is>
          <t>F4.1</t>
        </is>
      </c>
      <c r="I1651" t="inlineStr">
        <is>
          <t>8</t>
        </is>
      </c>
      <c r="J1651">
        <f>S02+K1.D2-X11:4</f>
        <v/>
      </c>
      <c r="K1651" t="inlineStr">
        <is>
          <t>S02</t>
        </is>
      </c>
      <c r="L1651" t="inlineStr">
        <is>
          <t>K1.D2</t>
        </is>
      </c>
      <c r="M1651" t="inlineStr">
        <is>
          <t>X11</t>
        </is>
      </c>
      <c r="N1651" t="inlineStr">
        <is>
          <t>4</t>
        </is>
      </c>
    </row>
    <row r="1652">
      <c r="A1652" t="n">
        <v>1651</v>
      </c>
      <c r="B1652" t="inlineStr">
        <is>
          <t>1651</t>
        </is>
      </c>
      <c r="C1652" t="inlineStr">
        <is>
          <t>GNYE</t>
        </is>
      </c>
      <c r="D1652" t="inlineStr">
        <is>
          <t>GNYE</t>
        </is>
      </c>
      <c r="E1652">
        <f>S02+K1.D2-X11:PE</f>
        <v/>
      </c>
      <c r="F1652" t="inlineStr">
        <is>
          <t>S02</t>
        </is>
      </c>
      <c r="G1652" t="inlineStr">
        <is>
          <t>K1.D2</t>
        </is>
      </c>
      <c r="H1652" t="inlineStr">
        <is>
          <t>X11</t>
        </is>
      </c>
      <c r="I1652" t="inlineStr">
        <is>
          <t>PE</t>
        </is>
      </c>
      <c r="J1652">
        <f>S02+S1-E4(.1-X1):CASE</f>
        <v/>
      </c>
      <c r="K1652" t="inlineStr">
        <is>
          <t>S02</t>
        </is>
      </c>
      <c r="L1652" t="inlineStr">
        <is>
          <t>S1</t>
        </is>
      </c>
      <c r="M1652" t="inlineStr">
        <is>
          <t>E4(.1-X1)</t>
        </is>
      </c>
      <c r="N1652" t="inlineStr">
        <is>
          <t>CASE</t>
        </is>
      </c>
    </row>
    <row r="1653">
      <c r="A1653" t="n">
        <v>1652</v>
      </c>
      <c r="B1653" t="inlineStr">
        <is>
          <t>1652</t>
        </is>
      </c>
      <c r="C1653" t="inlineStr">
        <is>
          <t>BU</t>
        </is>
      </c>
      <c r="D1653" t="inlineStr">
        <is>
          <t>BU</t>
        </is>
      </c>
      <c r="E1653">
        <f>S02+K1.D2-X11:PE</f>
        <v/>
      </c>
      <c r="F1653" t="inlineStr">
        <is>
          <t>S02</t>
        </is>
      </c>
      <c r="G1653" t="inlineStr">
        <is>
          <t>K1.D2</t>
        </is>
      </c>
      <c r="H1653" t="inlineStr">
        <is>
          <t>X11</t>
        </is>
      </c>
      <c r="I1653" t="inlineStr">
        <is>
          <t>PE</t>
        </is>
      </c>
      <c r="J1653">
        <f>S02+K1.D2-X11:PE</f>
        <v/>
      </c>
      <c r="K1653" t="inlineStr">
        <is>
          <t>S02</t>
        </is>
      </c>
      <c r="L1653" t="inlineStr">
        <is>
          <t>K1.D2</t>
        </is>
      </c>
      <c r="M1653" t="inlineStr">
        <is>
          <t>X11</t>
        </is>
      </c>
      <c r="N1653" t="inlineStr">
        <is>
          <t>PE</t>
        </is>
      </c>
    </row>
    <row r="1654">
      <c r="A1654" t="n">
        <v>1653</v>
      </c>
      <c r="B1654" t="inlineStr">
        <is>
          <t>1653</t>
        </is>
      </c>
      <c r="C1654" t="inlineStr">
        <is>
          <t>BU</t>
        </is>
      </c>
      <c r="D1654" t="inlineStr">
        <is>
          <t>BU</t>
        </is>
      </c>
      <c r="E1654">
        <f>S02+S1-E4.1:3</f>
        <v/>
      </c>
      <c r="F1654" t="inlineStr">
        <is>
          <t>S02</t>
        </is>
      </c>
      <c r="G1654" t="inlineStr">
        <is>
          <t>S1</t>
        </is>
      </c>
      <c r="H1654" t="inlineStr">
        <is>
          <t>E4.1</t>
        </is>
      </c>
      <c r="I1654" t="inlineStr">
        <is>
          <t>3</t>
        </is>
      </c>
      <c r="J1654">
        <f>S02+S1-E4.12:1</f>
        <v/>
      </c>
      <c r="K1654" t="inlineStr">
        <is>
          <t>S02</t>
        </is>
      </c>
      <c r="L1654" t="inlineStr">
        <is>
          <t>S1</t>
        </is>
      </c>
      <c r="M1654" t="inlineStr">
        <is>
          <t>E4.12</t>
        </is>
      </c>
      <c r="N1654" t="inlineStr">
        <is>
          <t>1</t>
        </is>
      </c>
    </row>
    <row r="1655">
      <c r="A1655" t="n">
        <v>1654</v>
      </c>
      <c r="B1655" t="inlineStr">
        <is>
          <t>1654</t>
        </is>
      </c>
      <c r="C1655" t="inlineStr">
        <is>
          <t>nan</t>
        </is>
      </c>
      <c r="D1655" t="inlineStr">
        <is>
          <t>nan</t>
        </is>
      </c>
      <c r="E1655">
        <f>S02+K1.D2-X11:3</f>
        <v/>
      </c>
      <c r="F1655" t="inlineStr">
        <is>
          <t>S02</t>
        </is>
      </c>
      <c r="G1655" t="inlineStr">
        <is>
          <t>K1.D2</t>
        </is>
      </c>
      <c r="H1655" t="inlineStr">
        <is>
          <t>X11</t>
        </is>
      </c>
      <c r="I1655" t="inlineStr">
        <is>
          <t>3</t>
        </is>
      </c>
      <c r="J1655">
        <f>S02+K1.D2-X11:3</f>
        <v/>
      </c>
      <c r="K1655" t="inlineStr">
        <is>
          <t>S02</t>
        </is>
      </c>
      <c r="L1655" t="inlineStr">
        <is>
          <t>K1.D2</t>
        </is>
      </c>
      <c r="M1655" t="inlineStr">
        <is>
          <t>X11</t>
        </is>
      </c>
      <c r="N1655" t="inlineStr">
        <is>
          <t>3</t>
        </is>
      </c>
    </row>
    <row r="1656">
      <c r="A1656" t="n">
        <v>1655</v>
      </c>
      <c r="B1656" t="inlineStr">
        <is>
          <t>1655</t>
        </is>
      </c>
      <c r="C1656" t="inlineStr">
        <is>
          <t>3</t>
        </is>
      </c>
      <c r="D1656" t="inlineStr">
        <is>
          <t>3</t>
        </is>
      </c>
      <c r="E1656">
        <f>S02+K1.D2-X11:3</f>
        <v/>
      </c>
      <c r="F1656" t="inlineStr">
        <is>
          <t>S02</t>
        </is>
      </c>
      <c r="G1656" t="inlineStr">
        <is>
          <t>K1.D2</t>
        </is>
      </c>
      <c r="H1656" t="inlineStr">
        <is>
          <t>X11</t>
        </is>
      </c>
      <c r="I1656" t="inlineStr">
        <is>
          <t>3</t>
        </is>
      </c>
      <c r="J1656">
        <f>S02+S1-E4(.1-X1):3</f>
        <v/>
      </c>
      <c r="K1656" t="inlineStr">
        <is>
          <t>S02</t>
        </is>
      </c>
      <c r="L1656" t="inlineStr">
        <is>
          <t>S1</t>
        </is>
      </c>
      <c r="M1656" t="inlineStr">
        <is>
          <t>E4(.1-X1)</t>
        </is>
      </c>
      <c r="N1656" t="inlineStr">
        <is>
          <t>3</t>
        </is>
      </c>
    </row>
    <row r="1657">
      <c r="A1657" t="n">
        <v>1656</v>
      </c>
      <c r="B1657" t="inlineStr">
        <is>
          <t>1656</t>
        </is>
      </c>
      <c r="C1657" t="inlineStr">
        <is>
          <t>BU</t>
        </is>
      </c>
      <c r="D1657" t="inlineStr">
        <is>
          <t>BU</t>
        </is>
      </c>
      <c r="E1657">
        <f>S02+S1-E4.12:2</f>
        <v/>
      </c>
      <c r="F1657" t="inlineStr">
        <is>
          <t>S02</t>
        </is>
      </c>
      <c r="G1657" t="inlineStr">
        <is>
          <t>S1</t>
        </is>
      </c>
      <c r="H1657" t="inlineStr">
        <is>
          <t>E4.12</t>
        </is>
      </c>
      <c r="I1657" t="inlineStr">
        <is>
          <t>2</t>
        </is>
      </c>
      <c r="J1657">
        <f>S02+S1-E4.1:4</f>
        <v/>
      </c>
      <c r="K1657" t="inlineStr">
        <is>
          <t>S02</t>
        </is>
      </c>
      <c r="L1657" t="inlineStr">
        <is>
          <t>S1</t>
        </is>
      </c>
      <c r="M1657" t="inlineStr">
        <is>
          <t>E4.1</t>
        </is>
      </c>
      <c r="N1657" t="inlineStr">
        <is>
          <t>4</t>
        </is>
      </c>
    </row>
    <row r="1658">
      <c r="A1658" t="n">
        <v>1657</v>
      </c>
      <c r="B1658" t="inlineStr">
        <is>
          <t>1657</t>
        </is>
      </c>
      <c r="C1658" t="inlineStr">
        <is>
          <t>nan</t>
        </is>
      </c>
      <c r="D1658" t="inlineStr">
        <is>
          <t>nan</t>
        </is>
      </c>
      <c r="E1658">
        <f>S02+K1.D2-X11:4</f>
        <v/>
      </c>
      <c r="F1658" t="inlineStr">
        <is>
          <t>S02</t>
        </is>
      </c>
      <c r="G1658" t="inlineStr">
        <is>
          <t>K1.D2</t>
        </is>
      </c>
      <c r="H1658" t="inlineStr">
        <is>
          <t>X11</t>
        </is>
      </c>
      <c r="I1658" t="inlineStr">
        <is>
          <t>4</t>
        </is>
      </c>
      <c r="J1658">
        <f>S02+K1.D2-X11:4</f>
        <v/>
      </c>
      <c r="K1658" t="inlineStr">
        <is>
          <t>S02</t>
        </is>
      </c>
      <c r="L1658" t="inlineStr">
        <is>
          <t>K1.D2</t>
        </is>
      </c>
      <c r="M1658" t="inlineStr">
        <is>
          <t>X11</t>
        </is>
      </c>
      <c r="N1658" t="inlineStr">
        <is>
          <t>4</t>
        </is>
      </c>
    </row>
    <row r="1659">
      <c r="A1659" t="n">
        <v>1658</v>
      </c>
      <c r="B1659" t="inlineStr">
        <is>
          <t>1658</t>
        </is>
      </c>
      <c r="C1659" t="inlineStr">
        <is>
          <t>4</t>
        </is>
      </c>
      <c r="D1659" t="inlineStr">
        <is>
          <t>4</t>
        </is>
      </c>
      <c r="E1659">
        <f>S02+K1.D2-X11:4</f>
        <v/>
      </c>
      <c r="F1659" t="inlineStr">
        <is>
          <t>S02</t>
        </is>
      </c>
      <c r="G1659" t="inlineStr">
        <is>
          <t>K1.D2</t>
        </is>
      </c>
      <c r="H1659" t="inlineStr">
        <is>
          <t>X11</t>
        </is>
      </c>
      <c r="I1659" t="inlineStr">
        <is>
          <t>4</t>
        </is>
      </c>
      <c r="J1659">
        <f>S02+S1-E4(.1-X1):4</f>
        <v/>
      </c>
      <c r="K1659" t="inlineStr">
        <is>
          <t>S02</t>
        </is>
      </c>
      <c r="L1659" t="inlineStr">
        <is>
          <t>S1</t>
        </is>
      </c>
      <c r="M1659" t="inlineStr">
        <is>
          <t>E4(.1-X1)</t>
        </is>
      </c>
      <c r="N1659" t="inlineStr">
        <is>
          <t>4</t>
        </is>
      </c>
    </row>
    <row r="1660">
      <c r="A1660" t="n">
        <v>1659</v>
      </c>
      <c r="B1660" t="inlineStr">
        <is>
          <t>1659</t>
        </is>
      </c>
      <c r="C1660" t="inlineStr">
        <is>
          <t>BU</t>
        </is>
      </c>
      <c r="D1660" t="inlineStr">
        <is>
          <t>BU</t>
        </is>
      </c>
      <c r="E1660">
        <f>S02+K1.H1-F4.1:11</f>
        <v/>
      </c>
      <c r="F1660" t="inlineStr">
        <is>
          <t>S02</t>
        </is>
      </c>
      <c r="G1660" t="inlineStr">
        <is>
          <t>K1.H1</t>
        </is>
      </c>
      <c r="H1660" t="inlineStr">
        <is>
          <t>F4.1</t>
        </is>
      </c>
      <c r="I1660" t="inlineStr">
        <is>
          <t>11</t>
        </is>
      </c>
      <c r="J1660">
        <f>S02+K1.B1-A1:6</f>
        <v/>
      </c>
      <c r="K1660" t="inlineStr">
        <is>
          <t>S02</t>
        </is>
      </c>
      <c r="L1660" t="inlineStr">
        <is>
          <t>K1.B1</t>
        </is>
      </c>
      <c r="M1660" t="inlineStr">
        <is>
          <t>A1</t>
        </is>
      </c>
      <c r="N1660" t="inlineStr">
        <is>
          <t>6</t>
        </is>
      </c>
    </row>
    <row r="1661">
      <c r="A1661" t="n">
        <v>1660</v>
      </c>
      <c r="B1661" t="inlineStr">
        <is>
          <t>1660</t>
        </is>
      </c>
      <c r="C1661" t="inlineStr">
        <is>
          <t>BU</t>
        </is>
      </c>
      <c r="D1661" t="inlineStr">
        <is>
          <t>BU</t>
        </is>
      </c>
      <c r="E1661">
        <f>S02+K1.B1-W5(-P1):P1:2</f>
        <v/>
      </c>
      <c r="F1661" t="inlineStr">
        <is>
          <t>S02</t>
        </is>
      </c>
      <c r="G1661" t="inlineStr">
        <is>
          <t>K1.B1</t>
        </is>
      </c>
      <c r="H1661" t="inlineStr">
        <is>
          <t>W5(-P1)</t>
        </is>
      </c>
      <c r="I1661" t="inlineStr">
        <is>
          <t>P1:2</t>
        </is>
      </c>
      <c r="J1661">
        <f>S02+K1.H1-F4.1:14</f>
        <v/>
      </c>
      <c r="K1661" t="inlineStr">
        <is>
          <t>S02</t>
        </is>
      </c>
      <c r="L1661" t="inlineStr">
        <is>
          <t>K1.H1</t>
        </is>
      </c>
      <c r="M1661" t="inlineStr">
        <is>
          <t>F4.1</t>
        </is>
      </c>
      <c r="N1661" t="inlineStr">
        <is>
          <t>14</t>
        </is>
      </c>
    </row>
    <row r="1662">
      <c r="A1662" t="n">
        <v>1661</v>
      </c>
      <c r="B1662" t="inlineStr">
        <is>
          <t>1661</t>
        </is>
      </c>
      <c r="C1662" t="inlineStr">
        <is>
          <t>GNYE</t>
        </is>
      </c>
      <c r="D1662" t="inlineStr">
        <is>
          <t>GNYE</t>
        </is>
      </c>
      <c r="E1662">
        <f>A02+K1.H2-X6:PE:1</f>
        <v/>
      </c>
      <c r="F1662" t="inlineStr">
        <is>
          <t>A02</t>
        </is>
      </c>
      <c r="G1662" t="inlineStr">
        <is>
          <t>K1.H2</t>
        </is>
      </c>
      <c r="H1662" t="inlineStr">
        <is>
          <t>X6</t>
        </is>
      </c>
      <c r="I1662" t="inlineStr">
        <is>
          <t>PE:1</t>
        </is>
      </c>
      <c r="J1662">
        <f>S02+K1.H1-V4.2:PE</f>
        <v/>
      </c>
      <c r="K1662" t="inlineStr">
        <is>
          <t>S02</t>
        </is>
      </c>
      <c r="L1662" t="inlineStr">
        <is>
          <t>K1.H1</t>
        </is>
      </c>
      <c r="M1662" t="inlineStr">
        <is>
          <t>V4.2</t>
        </is>
      </c>
      <c r="N1662" t="inlineStr">
        <is>
          <t>PE</t>
        </is>
      </c>
    </row>
    <row r="1663">
      <c r="A1663" t="n">
        <v>1662</v>
      </c>
      <c r="B1663" t="inlineStr">
        <is>
          <t>1662</t>
        </is>
      </c>
      <c r="C1663" t="inlineStr">
        <is>
          <t>BU</t>
        </is>
      </c>
      <c r="D1663" t="inlineStr">
        <is>
          <t>BU</t>
        </is>
      </c>
      <c r="E1663">
        <f>S02+K1.H1-V4.2:A2</f>
        <v/>
      </c>
      <c r="F1663" t="inlineStr">
        <is>
          <t>S02</t>
        </is>
      </c>
      <c r="G1663" t="inlineStr">
        <is>
          <t>K1.H1</t>
        </is>
      </c>
      <c r="H1663" t="inlineStr">
        <is>
          <t>V4.2</t>
        </is>
      </c>
      <c r="I1663" t="inlineStr">
        <is>
          <t>A2</t>
        </is>
      </c>
      <c r="J1663">
        <f>S02+K1.B1-W5(-P2):P2:2</f>
        <v/>
      </c>
      <c r="K1663" t="inlineStr">
        <is>
          <t>S02</t>
        </is>
      </c>
      <c r="L1663" t="inlineStr">
        <is>
          <t>K1.B1</t>
        </is>
      </c>
      <c r="M1663" t="inlineStr">
        <is>
          <t>W5(-P2)</t>
        </is>
      </c>
      <c r="N1663" t="inlineStr">
        <is>
          <t>P2:2</t>
        </is>
      </c>
    </row>
    <row r="1664">
      <c r="A1664" t="n">
        <v>1663</v>
      </c>
      <c r="B1664" t="inlineStr">
        <is>
          <t>1663</t>
        </is>
      </c>
      <c r="C1664" t="inlineStr">
        <is>
          <t>BU</t>
        </is>
      </c>
      <c r="D1664" t="inlineStr">
        <is>
          <t>BU</t>
        </is>
      </c>
      <c r="E1664">
        <f>S02+K1.B1-A1:15</f>
        <v/>
      </c>
      <c r="F1664" t="inlineStr">
        <is>
          <t>S02</t>
        </is>
      </c>
      <c r="G1664" t="inlineStr">
        <is>
          <t>K1.B1</t>
        </is>
      </c>
      <c r="H1664" t="inlineStr">
        <is>
          <t>A1</t>
        </is>
      </c>
      <c r="I1664" t="inlineStr">
        <is>
          <t>15</t>
        </is>
      </c>
      <c r="J1664">
        <f>S02+K1.H1-V4.2:A1</f>
        <v/>
      </c>
      <c r="K1664" t="inlineStr">
        <is>
          <t>S02</t>
        </is>
      </c>
      <c r="L1664" t="inlineStr">
        <is>
          <t>K1.H1</t>
        </is>
      </c>
      <c r="M1664" t="inlineStr">
        <is>
          <t>V4.2</t>
        </is>
      </c>
      <c r="N1664" t="inlineStr">
        <is>
          <t>A1</t>
        </is>
      </c>
    </row>
    <row r="1665">
      <c r="A1665" t="n">
        <v>1664</v>
      </c>
      <c r="B1665" t="inlineStr">
        <is>
          <t>1664</t>
        </is>
      </c>
      <c r="C1665" t="inlineStr">
        <is>
          <t>BU</t>
        </is>
      </c>
      <c r="D1665" t="inlineStr">
        <is>
          <t>BU</t>
        </is>
      </c>
      <c r="E1665">
        <f>S02+S1-E4(.2-X1):1</f>
        <v/>
      </c>
      <c r="F1665" t="inlineStr">
        <is>
          <t>S02</t>
        </is>
      </c>
      <c r="G1665" t="inlineStr">
        <is>
          <t>S1</t>
        </is>
      </c>
      <c r="H1665" t="inlineStr">
        <is>
          <t>E4(.2-X1)</t>
        </is>
      </c>
      <c r="I1665" t="inlineStr">
        <is>
          <t>1</t>
        </is>
      </c>
      <c r="J1665">
        <f>S02+S1-E4.21:1</f>
        <v/>
      </c>
      <c r="K1665" t="inlineStr">
        <is>
          <t>S02</t>
        </is>
      </c>
      <c r="L1665" t="inlineStr">
        <is>
          <t>S1</t>
        </is>
      </c>
      <c r="M1665" t="inlineStr">
        <is>
          <t>E4.21</t>
        </is>
      </c>
      <c r="N1665" t="inlineStr">
        <is>
          <t>1</t>
        </is>
      </c>
    </row>
    <row r="1666">
      <c r="A1666" t="n">
        <v>1665</v>
      </c>
      <c r="B1666" t="inlineStr">
        <is>
          <t>1665</t>
        </is>
      </c>
      <c r="C1666" t="inlineStr">
        <is>
          <t>nan</t>
        </is>
      </c>
      <c r="D1666" t="inlineStr">
        <is>
          <t>nan</t>
        </is>
      </c>
      <c r="E1666">
        <f>S02+K1.D2-X12:1</f>
        <v/>
      </c>
      <c r="F1666" t="inlineStr">
        <is>
          <t>S02</t>
        </is>
      </c>
      <c r="G1666" t="inlineStr">
        <is>
          <t>K1.D2</t>
        </is>
      </c>
      <c r="H1666" t="inlineStr">
        <is>
          <t>X12</t>
        </is>
      </c>
      <c r="I1666" t="inlineStr">
        <is>
          <t>1</t>
        </is>
      </c>
      <c r="J1666">
        <f>S02+K1.D2-X12:1</f>
        <v/>
      </c>
      <c r="K1666" t="inlineStr">
        <is>
          <t>S02</t>
        </is>
      </c>
      <c r="L1666" t="inlineStr">
        <is>
          <t>K1.D2</t>
        </is>
      </c>
      <c r="M1666" t="inlineStr">
        <is>
          <t>X12</t>
        </is>
      </c>
      <c r="N1666" t="inlineStr">
        <is>
          <t>1</t>
        </is>
      </c>
    </row>
    <row r="1667">
      <c r="A1667" t="n">
        <v>1666</v>
      </c>
      <c r="B1667" t="inlineStr">
        <is>
          <t>1666</t>
        </is>
      </c>
      <c r="C1667" t="inlineStr">
        <is>
          <t>1</t>
        </is>
      </c>
      <c r="D1667" t="inlineStr">
        <is>
          <t>1</t>
        </is>
      </c>
      <c r="E1667">
        <f>S02+K1.D2-X12:1</f>
        <v/>
      </c>
      <c r="F1667" t="inlineStr">
        <is>
          <t>S02</t>
        </is>
      </c>
      <c r="G1667" t="inlineStr">
        <is>
          <t>K1.D2</t>
        </is>
      </c>
      <c r="H1667" t="inlineStr">
        <is>
          <t>X12</t>
        </is>
      </c>
      <c r="I1667" t="inlineStr">
        <is>
          <t>1</t>
        </is>
      </c>
      <c r="J1667">
        <f>S02+S1-E4(.2-X1):1</f>
        <v/>
      </c>
      <c r="K1667" t="inlineStr">
        <is>
          <t>S02</t>
        </is>
      </c>
      <c r="L1667" t="inlineStr">
        <is>
          <t>S1</t>
        </is>
      </c>
      <c r="M1667" t="inlineStr">
        <is>
          <t>E4(.2-X1)</t>
        </is>
      </c>
      <c r="N1667" t="inlineStr">
        <is>
          <t>1</t>
        </is>
      </c>
    </row>
    <row r="1668">
      <c r="A1668" t="n">
        <v>1667</v>
      </c>
      <c r="B1668" t="inlineStr">
        <is>
          <t>1667</t>
        </is>
      </c>
      <c r="C1668" t="inlineStr">
        <is>
          <t>BK</t>
        </is>
      </c>
      <c r="D1668" t="inlineStr">
        <is>
          <t>BK</t>
        </is>
      </c>
      <c r="E1668">
        <f>S02+K1.H1-F4.2:2</f>
        <v/>
      </c>
      <c r="F1668" t="inlineStr">
        <is>
          <t>S02</t>
        </is>
      </c>
      <c r="G1668" t="inlineStr">
        <is>
          <t>K1.H1</t>
        </is>
      </c>
      <c r="H1668" t="inlineStr">
        <is>
          <t>F4.2</t>
        </is>
      </c>
      <c r="I1668" t="inlineStr">
        <is>
          <t>2</t>
        </is>
      </c>
      <c r="J1668">
        <f>S02+K1.D2-X12:1</f>
        <v/>
      </c>
      <c r="K1668" t="inlineStr">
        <is>
          <t>S02</t>
        </is>
      </c>
      <c r="L1668" t="inlineStr">
        <is>
          <t>K1.D2</t>
        </is>
      </c>
      <c r="M1668" t="inlineStr">
        <is>
          <t>X12</t>
        </is>
      </c>
      <c r="N1668" t="inlineStr">
        <is>
          <t>1</t>
        </is>
      </c>
    </row>
    <row r="1669">
      <c r="A1669" t="n">
        <v>1668</v>
      </c>
      <c r="B1669" t="inlineStr">
        <is>
          <t>1668</t>
        </is>
      </c>
      <c r="C1669" t="inlineStr">
        <is>
          <t>BK</t>
        </is>
      </c>
      <c r="D1669" t="inlineStr">
        <is>
          <t>BK</t>
        </is>
      </c>
      <c r="E1669">
        <f>S02+K1.H1-F4.2:1</f>
        <v/>
      </c>
      <c r="F1669" t="inlineStr">
        <is>
          <t>S02</t>
        </is>
      </c>
      <c r="G1669" t="inlineStr">
        <is>
          <t>K1.H1</t>
        </is>
      </c>
      <c r="H1669" t="inlineStr">
        <is>
          <t>F4.2</t>
        </is>
      </c>
      <c r="I1669" t="inlineStr">
        <is>
          <t>1</t>
        </is>
      </c>
      <c r="J1669">
        <f>S02+K1.H1-V4.2:2</f>
        <v/>
      </c>
      <c r="K1669" t="inlineStr">
        <is>
          <t>S02</t>
        </is>
      </c>
      <c r="L1669" t="inlineStr">
        <is>
          <t>K1.H1</t>
        </is>
      </c>
      <c r="M1669" t="inlineStr">
        <is>
          <t>V4.2</t>
        </is>
      </c>
      <c r="N1669" t="inlineStr">
        <is>
          <t>2</t>
        </is>
      </c>
    </row>
    <row r="1670">
      <c r="A1670" t="n">
        <v>1669</v>
      </c>
      <c r="B1670" t="inlineStr">
        <is>
          <t>1669</t>
        </is>
      </c>
      <c r="C1670" t="inlineStr">
        <is>
          <t>BK</t>
        </is>
      </c>
      <c r="D1670" t="inlineStr">
        <is>
          <t>BK</t>
        </is>
      </c>
      <c r="E1670">
        <f>S02+K1.H1-F4.2:3</f>
        <v/>
      </c>
      <c r="F1670" t="inlineStr">
        <is>
          <t>S02</t>
        </is>
      </c>
      <c r="G1670" t="inlineStr">
        <is>
          <t>K1.H1</t>
        </is>
      </c>
      <c r="H1670" t="inlineStr">
        <is>
          <t>F4.2</t>
        </is>
      </c>
      <c r="I1670" t="inlineStr">
        <is>
          <t>3</t>
        </is>
      </c>
      <c r="J1670">
        <f>S02+K1.H1-F4.2:1</f>
        <v/>
      </c>
      <c r="K1670" t="inlineStr">
        <is>
          <t>S02</t>
        </is>
      </c>
      <c r="L1670" t="inlineStr">
        <is>
          <t>K1.H1</t>
        </is>
      </c>
      <c r="M1670" t="inlineStr">
        <is>
          <t>F4.2</t>
        </is>
      </c>
      <c r="N1670" t="inlineStr">
        <is>
          <t>1</t>
        </is>
      </c>
    </row>
    <row r="1671">
      <c r="A1671" t="n">
        <v>1670</v>
      </c>
      <c r="B1671" t="inlineStr">
        <is>
          <t>1670</t>
        </is>
      </c>
      <c r="C1671" t="inlineStr">
        <is>
          <t>BK</t>
        </is>
      </c>
      <c r="D1671" t="inlineStr">
        <is>
          <t>BK</t>
        </is>
      </c>
      <c r="E1671">
        <f>S02+K1.H1-F4.2:4</f>
        <v/>
      </c>
      <c r="F1671" t="inlineStr">
        <is>
          <t>S02</t>
        </is>
      </c>
      <c r="G1671" t="inlineStr">
        <is>
          <t>K1.H1</t>
        </is>
      </c>
      <c r="H1671" t="inlineStr">
        <is>
          <t>F4.2</t>
        </is>
      </c>
      <c r="I1671" t="inlineStr">
        <is>
          <t>4</t>
        </is>
      </c>
      <c r="J1671">
        <f>S02+K1.D2-X12:3</f>
        <v/>
      </c>
      <c r="K1671" t="inlineStr">
        <is>
          <t>S02</t>
        </is>
      </c>
      <c r="L1671" t="inlineStr">
        <is>
          <t>K1.D2</t>
        </is>
      </c>
      <c r="M1671" t="inlineStr">
        <is>
          <t>X12</t>
        </is>
      </c>
      <c r="N1671" t="inlineStr">
        <is>
          <t>3</t>
        </is>
      </c>
    </row>
    <row r="1672">
      <c r="A1672" t="n">
        <v>1671</v>
      </c>
      <c r="B1672" t="inlineStr">
        <is>
          <t>1671</t>
        </is>
      </c>
      <c r="C1672" t="inlineStr">
        <is>
          <t>BU</t>
        </is>
      </c>
      <c r="D1672" t="inlineStr">
        <is>
          <t>BU</t>
        </is>
      </c>
      <c r="E1672">
        <f>S02+S1-E4.21:2</f>
        <v/>
      </c>
      <c r="F1672" t="inlineStr">
        <is>
          <t>S02</t>
        </is>
      </c>
      <c r="G1672" t="inlineStr">
        <is>
          <t>S1</t>
        </is>
      </c>
      <c r="H1672" t="inlineStr">
        <is>
          <t>E4.21</t>
        </is>
      </c>
      <c r="I1672" t="inlineStr">
        <is>
          <t>2</t>
        </is>
      </c>
      <c r="J1672">
        <f>S02+S1-E4(.2-X1):2</f>
        <v/>
      </c>
      <c r="K1672" t="inlineStr">
        <is>
          <t>S02</t>
        </is>
      </c>
      <c r="L1672" t="inlineStr">
        <is>
          <t>S1</t>
        </is>
      </c>
      <c r="M1672" t="inlineStr">
        <is>
          <t>E4(.2-X1)</t>
        </is>
      </c>
      <c r="N1672" t="inlineStr">
        <is>
          <t>2</t>
        </is>
      </c>
    </row>
    <row r="1673">
      <c r="A1673" t="n">
        <v>1672</v>
      </c>
      <c r="B1673" t="inlineStr">
        <is>
          <t>1672</t>
        </is>
      </c>
      <c r="C1673" t="inlineStr">
        <is>
          <t>nan</t>
        </is>
      </c>
      <c r="D1673" t="inlineStr">
        <is>
          <t>nan</t>
        </is>
      </c>
      <c r="E1673">
        <f>S02+K1.D2-X12:2</f>
        <v/>
      </c>
      <c r="F1673" t="inlineStr">
        <is>
          <t>S02</t>
        </is>
      </c>
      <c r="G1673" t="inlineStr">
        <is>
          <t>K1.D2</t>
        </is>
      </c>
      <c r="H1673" t="inlineStr">
        <is>
          <t>X12</t>
        </is>
      </c>
      <c r="I1673" t="inlineStr">
        <is>
          <t>2</t>
        </is>
      </c>
      <c r="J1673">
        <f>S02+K1.D2-X12:2</f>
        <v/>
      </c>
      <c r="K1673" t="inlineStr">
        <is>
          <t>S02</t>
        </is>
      </c>
      <c r="L1673" t="inlineStr">
        <is>
          <t>K1.D2</t>
        </is>
      </c>
      <c r="M1673" t="inlineStr">
        <is>
          <t>X12</t>
        </is>
      </c>
      <c r="N1673" t="inlineStr">
        <is>
          <t>2</t>
        </is>
      </c>
    </row>
    <row r="1674">
      <c r="A1674" t="n">
        <v>1673</v>
      </c>
      <c r="B1674" t="inlineStr">
        <is>
          <t>1673</t>
        </is>
      </c>
      <c r="C1674" t="inlineStr">
        <is>
          <t>2</t>
        </is>
      </c>
      <c r="D1674" t="inlineStr">
        <is>
          <t>2</t>
        </is>
      </c>
      <c r="E1674">
        <f>S02+K1.D2-X12:2</f>
        <v/>
      </c>
      <c r="F1674" t="inlineStr">
        <is>
          <t>S02</t>
        </is>
      </c>
      <c r="G1674" t="inlineStr">
        <is>
          <t>K1.D2</t>
        </is>
      </c>
      <c r="H1674" t="inlineStr">
        <is>
          <t>X12</t>
        </is>
      </c>
      <c r="I1674" t="inlineStr">
        <is>
          <t>2</t>
        </is>
      </c>
      <c r="J1674">
        <f>S02+S1-E4(.2-X1):2</f>
        <v/>
      </c>
      <c r="K1674" t="inlineStr">
        <is>
          <t>S02</t>
        </is>
      </c>
      <c r="L1674" t="inlineStr">
        <is>
          <t>S1</t>
        </is>
      </c>
      <c r="M1674" t="inlineStr">
        <is>
          <t>E4(.2-X1)</t>
        </is>
      </c>
      <c r="N1674" t="inlineStr">
        <is>
          <t>2</t>
        </is>
      </c>
    </row>
    <row r="1675">
      <c r="A1675" t="n">
        <v>1674</v>
      </c>
      <c r="B1675" t="inlineStr">
        <is>
          <t>1674</t>
        </is>
      </c>
      <c r="C1675" t="inlineStr">
        <is>
          <t>BK</t>
        </is>
      </c>
      <c r="D1675" t="inlineStr">
        <is>
          <t>BK</t>
        </is>
      </c>
      <c r="E1675">
        <f>S02+K1.H1-F4.2:6</f>
        <v/>
      </c>
      <c r="F1675" t="inlineStr">
        <is>
          <t>S02</t>
        </is>
      </c>
      <c r="G1675" t="inlineStr">
        <is>
          <t>K1.H1</t>
        </is>
      </c>
      <c r="H1675" t="inlineStr">
        <is>
          <t>F4.2</t>
        </is>
      </c>
      <c r="I1675" t="inlineStr">
        <is>
          <t>6</t>
        </is>
      </c>
      <c r="J1675">
        <f>S02+K1.D2-X12:2</f>
        <v/>
      </c>
      <c r="K1675" t="inlineStr">
        <is>
          <t>S02</t>
        </is>
      </c>
      <c r="L1675" t="inlineStr">
        <is>
          <t>K1.D2</t>
        </is>
      </c>
      <c r="M1675" t="inlineStr">
        <is>
          <t>X12</t>
        </is>
      </c>
      <c r="N1675" t="inlineStr">
        <is>
          <t>2</t>
        </is>
      </c>
    </row>
    <row r="1676">
      <c r="A1676" t="n">
        <v>1675</v>
      </c>
      <c r="B1676" t="inlineStr">
        <is>
          <t>1675</t>
        </is>
      </c>
      <c r="C1676" t="inlineStr">
        <is>
          <t>BU</t>
        </is>
      </c>
      <c r="D1676" t="inlineStr">
        <is>
          <t>BU</t>
        </is>
      </c>
      <c r="E1676">
        <f>S02+K1.H1-F4.2:8</f>
        <v/>
      </c>
      <c r="F1676" t="inlineStr">
        <is>
          <t>S02</t>
        </is>
      </c>
      <c r="G1676" t="inlineStr">
        <is>
          <t>K1.H1</t>
        </is>
      </c>
      <c r="H1676" t="inlineStr">
        <is>
          <t>F4.2</t>
        </is>
      </c>
      <c r="I1676" t="inlineStr">
        <is>
          <t>8</t>
        </is>
      </c>
      <c r="J1676">
        <f>S02+K1.D2-X12:4</f>
        <v/>
      </c>
      <c r="K1676" t="inlineStr">
        <is>
          <t>S02</t>
        </is>
      </c>
      <c r="L1676" t="inlineStr">
        <is>
          <t>K1.D2</t>
        </is>
      </c>
      <c r="M1676" t="inlineStr">
        <is>
          <t>X12</t>
        </is>
      </c>
      <c r="N1676" t="inlineStr">
        <is>
          <t>4</t>
        </is>
      </c>
    </row>
    <row r="1677">
      <c r="A1677" t="n">
        <v>1676</v>
      </c>
      <c r="B1677" t="inlineStr">
        <is>
          <t>1676</t>
        </is>
      </c>
      <c r="C1677" t="inlineStr">
        <is>
          <t>GNYE</t>
        </is>
      </c>
      <c r="D1677" t="inlineStr">
        <is>
          <t>GNYE</t>
        </is>
      </c>
      <c r="E1677">
        <f>S02+K1.D2-X12:PE</f>
        <v/>
      </c>
      <c r="F1677" t="inlineStr">
        <is>
          <t>S02</t>
        </is>
      </c>
      <c r="G1677" t="inlineStr">
        <is>
          <t>K1.D2</t>
        </is>
      </c>
      <c r="H1677" t="inlineStr">
        <is>
          <t>X12</t>
        </is>
      </c>
      <c r="I1677" t="inlineStr">
        <is>
          <t>PE</t>
        </is>
      </c>
      <c r="J1677">
        <f>S02+S1-E4(.2-X1):CASE</f>
        <v/>
      </c>
      <c r="K1677" t="inlineStr">
        <is>
          <t>S02</t>
        </is>
      </c>
      <c r="L1677" t="inlineStr">
        <is>
          <t>S1</t>
        </is>
      </c>
      <c r="M1677" t="inlineStr">
        <is>
          <t>E4(.2-X1)</t>
        </is>
      </c>
      <c r="N1677" t="inlineStr">
        <is>
          <t>CASE</t>
        </is>
      </c>
    </row>
    <row r="1678">
      <c r="A1678" t="n">
        <v>1677</v>
      </c>
      <c r="B1678" t="inlineStr">
        <is>
          <t>1677</t>
        </is>
      </c>
      <c r="C1678" t="inlineStr">
        <is>
          <t>BU</t>
        </is>
      </c>
      <c r="D1678" t="inlineStr">
        <is>
          <t>BU</t>
        </is>
      </c>
      <c r="E1678">
        <f>S02+K1.D2-X12:PE</f>
        <v/>
      </c>
      <c r="F1678" t="inlineStr">
        <is>
          <t>S02</t>
        </is>
      </c>
      <c r="G1678" t="inlineStr">
        <is>
          <t>K1.D2</t>
        </is>
      </c>
      <c r="H1678" t="inlineStr">
        <is>
          <t>X12</t>
        </is>
      </c>
      <c r="I1678" t="inlineStr">
        <is>
          <t>PE</t>
        </is>
      </c>
      <c r="J1678">
        <f>S02+K1.D2-X12:PE</f>
        <v/>
      </c>
      <c r="K1678" t="inlineStr">
        <is>
          <t>S02</t>
        </is>
      </c>
      <c r="L1678" t="inlineStr">
        <is>
          <t>K1.D2</t>
        </is>
      </c>
      <c r="M1678" t="inlineStr">
        <is>
          <t>X12</t>
        </is>
      </c>
      <c r="N1678" t="inlineStr">
        <is>
          <t>PE</t>
        </is>
      </c>
    </row>
    <row r="1679">
      <c r="A1679" t="n">
        <v>1678</v>
      </c>
      <c r="B1679" t="inlineStr">
        <is>
          <t>1678</t>
        </is>
      </c>
      <c r="C1679" t="inlineStr">
        <is>
          <t>BU</t>
        </is>
      </c>
      <c r="D1679" t="inlineStr">
        <is>
          <t>BU</t>
        </is>
      </c>
      <c r="E1679">
        <f>S02+S1-E4(.2-X1):3</f>
        <v/>
      </c>
      <c r="F1679" t="inlineStr">
        <is>
          <t>S02</t>
        </is>
      </c>
      <c r="G1679" t="inlineStr">
        <is>
          <t>S1</t>
        </is>
      </c>
      <c r="H1679" t="inlineStr">
        <is>
          <t>E4(.2-X1)</t>
        </is>
      </c>
      <c r="I1679" t="inlineStr">
        <is>
          <t>3</t>
        </is>
      </c>
      <c r="J1679">
        <f>S02+S1-E4.22:1</f>
        <v/>
      </c>
      <c r="K1679" t="inlineStr">
        <is>
          <t>S02</t>
        </is>
      </c>
      <c r="L1679" t="inlineStr">
        <is>
          <t>S1</t>
        </is>
      </c>
      <c r="M1679" t="inlineStr">
        <is>
          <t>E4.22</t>
        </is>
      </c>
      <c r="N1679" t="inlineStr">
        <is>
          <t>1</t>
        </is>
      </c>
    </row>
    <row r="1680">
      <c r="A1680" t="n">
        <v>1679</v>
      </c>
      <c r="B1680" t="inlineStr">
        <is>
          <t>1679</t>
        </is>
      </c>
      <c r="C1680" t="inlineStr">
        <is>
          <t>nan</t>
        </is>
      </c>
      <c r="D1680" t="inlineStr">
        <is>
          <t>nan</t>
        </is>
      </c>
      <c r="E1680">
        <f>S02+K1.D2-X12:3</f>
        <v/>
      </c>
      <c r="F1680" t="inlineStr">
        <is>
          <t>S02</t>
        </is>
      </c>
      <c r="G1680" t="inlineStr">
        <is>
          <t>K1.D2</t>
        </is>
      </c>
      <c r="H1680" t="inlineStr">
        <is>
          <t>X12</t>
        </is>
      </c>
      <c r="I1680" t="inlineStr">
        <is>
          <t>3</t>
        </is>
      </c>
      <c r="J1680">
        <f>S02+K1.D2-X12:3</f>
        <v/>
      </c>
      <c r="K1680" t="inlineStr">
        <is>
          <t>S02</t>
        </is>
      </c>
      <c r="L1680" t="inlineStr">
        <is>
          <t>K1.D2</t>
        </is>
      </c>
      <c r="M1680" t="inlineStr">
        <is>
          <t>X12</t>
        </is>
      </c>
      <c r="N1680" t="inlineStr">
        <is>
          <t>3</t>
        </is>
      </c>
    </row>
    <row r="1681">
      <c r="A1681" t="n">
        <v>1680</v>
      </c>
      <c r="B1681" t="inlineStr">
        <is>
          <t>1680</t>
        </is>
      </c>
      <c r="C1681" t="inlineStr">
        <is>
          <t>3</t>
        </is>
      </c>
      <c r="D1681" t="inlineStr">
        <is>
          <t>3</t>
        </is>
      </c>
      <c r="E1681">
        <f>S02+K1.D2-X12:3</f>
        <v/>
      </c>
      <c r="F1681" t="inlineStr">
        <is>
          <t>S02</t>
        </is>
      </c>
      <c r="G1681" t="inlineStr">
        <is>
          <t>K1.D2</t>
        </is>
      </c>
      <c r="H1681" t="inlineStr">
        <is>
          <t>X12</t>
        </is>
      </c>
      <c r="I1681" t="inlineStr">
        <is>
          <t>3</t>
        </is>
      </c>
      <c r="J1681">
        <f>S02+S1-E4(.2-X1):3</f>
        <v/>
      </c>
      <c r="K1681" t="inlineStr">
        <is>
          <t>S02</t>
        </is>
      </c>
      <c r="L1681" t="inlineStr">
        <is>
          <t>S1</t>
        </is>
      </c>
      <c r="M1681" t="inlineStr">
        <is>
          <t>E4(.2-X1)</t>
        </is>
      </c>
      <c r="N1681" t="inlineStr">
        <is>
          <t>3</t>
        </is>
      </c>
    </row>
    <row r="1682">
      <c r="A1682" t="n">
        <v>1681</v>
      </c>
      <c r="B1682" t="inlineStr">
        <is>
          <t>1681</t>
        </is>
      </c>
      <c r="C1682" t="inlineStr">
        <is>
          <t>BU</t>
        </is>
      </c>
      <c r="D1682" t="inlineStr">
        <is>
          <t>BU</t>
        </is>
      </c>
      <c r="E1682">
        <f>S02+S1-E4.22:2</f>
        <v/>
      </c>
      <c r="F1682" t="inlineStr">
        <is>
          <t>S02</t>
        </is>
      </c>
      <c r="G1682" t="inlineStr">
        <is>
          <t>S1</t>
        </is>
      </c>
      <c r="H1682" t="inlineStr">
        <is>
          <t>E4.22</t>
        </is>
      </c>
      <c r="I1682" t="inlineStr">
        <is>
          <t>2</t>
        </is>
      </c>
      <c r="J1682">
        <f>S02+S1-E4(.2-X1):4</f>
        <v/>
      </c>
      <c r="K1682" t="inlineStr">
        <is>
          <t>S02</t>
        </is>
      </c>
      <c r="L1682" t="inlineStr">
        <is>
          <t>S1</t>
        </is>
      </c>
      <c r="M1682" t="inlineStr">
        <is>
          <t>E4(.2-X1)</t>
        </is>
      </c>
      <c r="N1682" t="inlineStr">
        <is>
          <t>4</t>
        </is>
      </c>
    </row>
    <row r="1683">
      <c r="A1683" t="n">
        <v>1682</v>
      </c>
      <c r="B1683" t="inlineStr">
        <is>
          <t>1682</t>
        </is>
      </c>
      <c r="C1683" t="inlineStr">
        <is>
          <t>nan</t>
        </is>
      </c>
      <c r="D1683" t="inlineStr">
        <is>
          <t>nan</t>
        </is>
      </c>
      <c r="E1683">
        <f>S02+K1.D2-X12:4</f>
        <v/>
      </c>
      <c r="F1683" t="inlineStr">
        <is>
          <t>S02</t>
        </is>
      </c>
      <c r="G1683" t="inlineStr">
        <is>
          <t>K1.D2</t>
        </is>
      </c>
      <c r="H1683" t="inlineStr">
        <is>
          <t>X12</t>
        </is>
      </c>
      <c r="I1683" t="inlineStr">
        <is>
          <t>4</t>
        </is>
      </c>
      <c r="J1683">
        <f>S02+K1.D2-X12:4</f>
        <v/>
      </c>
      <c r="K1683" t="inlineStr">
        <is>
          <t>S02</t>
        </is>
      </c>
      <c r="L1683" t="inlineStr">
        <is>
          <t>K1.D2</t>
        </is>
      </c>
      <c r="M1683" t="inlineStr">
        <is>
          <t>X12</t>
        </is>
      </c>
      <c r="N1683" t="inlineStr">
        <is>
          <t>4</t>
        </is>
      </c>
    </row>
    <row r="1684">
      <c r="A1684" t="n">
        <v>1683</v>
      </c>
      <c r="B1684" t="inlineStr">
        <is>
          <t>1683</t>
        </is>
      </c>
      <c r="C1684" t="inlineStr">
        <is>
          <t>4</t>
        </is>
      </c>
      <c r="D1684" t="inlineStr">
        <is>
          <t>4</t>
        </is>
      </c>
      <c r="E1684">
        <f>S02+K1.D2-X12:4</f>
        <v/>
      </c>
      <c r="F1684" t="inlineStr">
        <is>
          <t>S02</t>
        </is>
      </c>
      <c r="G1684" t="inlineStr">
        <is>
          <t>K1.D2</t>
        </is>
      </c>
      <c r="H1684" t="inlineStr">
        <is>
          <t>X12</t>
        </is>
      </c>
      <c r="I1684" t="inlineStr">
        <is>
          <t>4</t>
        </is>
      </c>
      <c r="J1684">
        <f>S02+S1-E4(.2-X1):4</f>
        <v/>
      </c>
      <c r="K1684" t="inlineStr">
        <is>
          <t>S02</t>
        </is>
      </c>
      <c r="L1684" t="inlineStr">
        <is>
          <t>S1</t>
        </is>
      </c>
      <c r="M1684" t="inlineStr">
        <is>
          <t>E4(.2-X1)</t>
        </is>
      </c>
      <c r="N1684" t="inlineStr">
        <is>
          <t>4</t>
        </is>
      </c>
    </row>
    <row r="1685">
      <c r="A1685" t="n">
        <v>1684</v>
      </c>
      <c r="B1685" t="inlineStr">
        <is>
          <t>1684</t>
        </is>
      </c>
      <c r="C1685" t="inlineStr">
        <is>
          <t>BU</t>
        </is>
      </c>
      <c r="D1685" t="inlineStr">
        <is>
          <t>BU</t>
        </is>
      </c>
      <c r="E1685">
        <f>S02+K1.H1-F4.2:11</f>
        <v/>
      </c>
      <c r="F1685" t="inlineStr">
        <is>
          <t>S02</t>
        </is>
      </c>
      <c r="G1685" t="inlineStr">
        <is>
          <t>K1.H1</t>
        </is>
      </c>
      <c r="H1685" t="inlineStr">
        <is>
          <t>F4.2</t>
        </is>
      </c>
      <c r="I1685" t="inlineStr">
        <is>
          <t>11</t>
        </is>
      </c>
      <c r="J1685">
        <f>S02+K1.B1-A1:7</f>
        <v/>
      </c>
      <c r="K1685" t="inlineStr">
        <is>
          <t>S02</t>
        </is>
      </c>
      <c r="L1685" t="inlineStr">
        <is>
          <t>K1.B1</t>
        </is>
      </c>
      <c r="M1685" t="inlineStr">
        <is>
          <t>A1</t>
        </is>
      </c>
      <c r="N1685" t="inlineStr">
        <is>
          <t>7</t>
        </is>
      </c>
    </row>
    <row r="1686">
      <c r="A1686" t="n">
        <v>1685</v>
      </c>
      <c r="B1686" t="inlineStr">
        <is>
          <t>1685</t>
        </is>
      </c>
      <c r="C1686" t="inlineStr">
        <is>
          <t>BU</t>
        </is>
      </c>
      <c r="D1686" t="inlineStr">
        <is>
          <t>BU</t>
        </is>
      </c>
      <c r="E1686">
        <f>S02+K1.B1-W5(-P1):P1:2</f>
        <v/>
      </c>
      <c r="F1686" t="inlineStr">
        <is>
          <t>S02</t>
        </is>
      </c>
      <c r="G1686" t="inlineStr">
        <is>
          <t>K1.B1</t>
        </is>
      </c>
      <c r="H1686" t="inlineStr">
        <is>
          <t>W5(-P1)</t>
        </is>
      </c>
      <c r="I1686" t="inlineStr">
        <is>
          <t>P1:2</t>
        </is>
      </c>
      <c r="J1686">
        <f>S02+K1.H1-F4.2:14</f>
        <v/>
      </c>
      <c r="K1686" t="inlineStr">
        <is>
          <t>S02</t>
        </is>
      </c>
      <c r="L1686" t="inlineStr">
        <is>
          <t>K1.H1</t>
        </is>
      </c>
      <c r="M1686" t="inlineStr">
        <is>
          <t>F4.2</t>
        </is>
      </c>
      <c r="N1686" t="inlineStr">
        <is>
          <t>14</t>
        </is>
      </c>
    </row>
    <row r="1687">
      <c r="A1687" t="n">
        <v>1686</v>
      </c>
      <c r="B1687" t="inlineStr">
        <is>
          <t>1686</t>
        </is>
      </c>
      <c r="C1687" t="inlineStr">
        <is>
          <t>GNYE</t>
        </is>
      </c>
      <c r="D1687" t="inlineStr">
        <is>
          <t>GNYE</t>
        </is>
      </c>
      <c r="E1687">
        <f>A02+K1.H2-X6:10:1</f>
        <v/>
      </c>
      <c r="F1687" t="inlineStr">
        <is>
          <t>A02</t>
        </is>
      </c>
      <c r="G1687" t="inlineStr">
        <is>
          <t>K1.H2</t>
        </is>
      </c>
      <c r="H1687" t="inlineStr">
        <is>
          <t>X6</t>
        </is>
      </c>
      <c r="I1687" t="inlineStr">
        <is>
          <t>10:1</t>
        </is>
      </c>
      <c r="J1687">
        <f>S02+K1.H1-V2.3:PE</f>
        <v/>
      </c>
      <c r="K1687" t="inlineStr">
        <is>
          <t>S02</t>
        </is>
      </c>
      <c r="L1687" t="inlineStr">
        <is>
          <t>K1.H1</t>
        </is>
      </c>
      <c r="M1687" t="inlineStr">
        <is>
          <t>V2.3</t>
        </is>
      </c>
      <c r="N1687" t="inlineStr">
        <is>
          <t>PE</t>
        </is>
      </c>
    </row>
    <row r="1688">
      <c r="A1688" t="n">
        <v>1687</v>
      </c>
      <c r="B1688" t="inlineStr">
        <is>
          <t>1687</t>
        </is>
      </c>
      <c r="C1688" t="inlineStr">
        <is>
          <t>BU</t>
        </is>
      </c>
      <c r="D1688" t="inlineStr">
        <is>
          <t>BU</t>
        </is>
      </c>
      <c r="E1688">
        <f>S02+K1.H1-V2.3:A2</f>
        <v/>
      </c>
      <c r="F1688" t="inlineStr">
        <is>
          <t>S02</t>
        </is>
      </c>
      <c r="G1688" t="inlineStr">
        <is>
          <t>K1.H1</t>
        </is>
      </c>
      <c r="H1688" t="inlineStr">
        <is>
          <t>V2.3</t>
        </is>
      </c>
      <c r="I1688" t="inlineStr">
        <is>
          <t>A2</t>
        </is>
      </c>
      <c r="J1688">
        <f>S02+K1.B1-W5(-P2):X1:3</f>
        <v/>
      </c>
      <c r="K1688" t="inlineStr">
        <is>
          <t>S02</t>
        </is>
      </c>
      <c r="L1688" t="inlineStr">
        <is>
          <t>K1.B1</t>
        </is>
      </c>
      <c r="M1688" t="inlineStr">
        <is>
          <t>W5(-P2)</t>
        </is>
      </c>
      <c r="N1688" t="inlineStr">
        <is>
          <t>X1:3</t>
        </is>
      </c>
    </row>
    <row r="1689">
      <c r="A1689" t="n">
        <v>1688</v>
      </c>
      <c r="B1689" t="inlineStr">
        <is>
          <t>1688</t>
        </is>
      </c>
      <c r="C1689" t="inlineStr">
        <is>
          <t>BU</t>
        </is>
      </c>
      <c r="D1689" t="inlineStr">
        <is>
          <t>BU</t>
        </is>
      </c>
      <c r="E1689">
        <f>S02+K1.B1-A1:16</f>
        <v/>
      </c>
      <c r="F1689" t="inlineStr">
        <is>
          <t>S02</t>
        </is>
      </c>
      <c r="G1689" t="inlineStr">
        <is>
          <t>K1.B1</t>
        </is>
      </c>
      <c r="H1689" t="inlineStr">
        <is>
          <t>A1</t>
        </is>
      </c>
      <c r="I1689" t="inlineStr">
        <is>
          <t>16</t>
        </is>
      </c>
      <c r="J1689">
        <f>S02+K1.H1-V2.3:A1</f>
        <v/>
      </c>
      <c r="K1689" t="inlineStr">
        <is>
          <t>S02</t>
        </is>
      </c>
      <c r="L1689" t="inlineStr">
        <is>
          <t>K1.H1</t>
        </is>
      </c>
      <c r="M1689" t="inlineStr">
        <is>
          <t>V2.3</t>
        </is>
      </c>
      <c r="N1689" t="inlineStr">
        <is>
          <t>A1</t>
        </is>
      </c>
    </row>
    <row r="1690">
      <c r="A1690" t="n">
        <v>1689</v>
      </c>
      <c r="B1690" t="inlineStr">
        <is>
          <t>1689</t>
        </is>
      </c>
      <c r="C1690" t="inlineStr">
        <is>
          <t>BU</t>
        </is>
      </c>
      <c r="D1690" t="inlineStr">
        <is>
          <t>BU</t>
        </is>
      </c>
      <c r="E1690">
        <f>S02+S1-E2(.3-X1):1</f>
        <v/>
      </c>
      <c r="F1690" t="inlineStr">
        <is>
          <t>S02</t>
        </is>
      </c>
      <c r="G1690" t="inlineStr">
        <is>
          <t>S1</t>
        </is>
      </c>
      <c r="H1690" t="inlineStr">
        <is>
          <t>E2(.3-X1)</t>
        </is>
      </c>
      <c r="I1690" t="inlineStr">
        <is>
          <t>1</t>
        </is>
      </c>
      <c r="J1690">
        <f>S02+S1-E2.21:1</f>
        <v/>
      </c>
      <c r="K1690" t="inlineStr">
        <is>
          <t>S02</t>
        </is>
      </c>
      <c r="L1690" t="inlineStr">
        <is>
          <t>S1</t>
        </is>
      </c>
      <c r="M1690" t="inlineStr">
        <is>
          <t>E2.21</t>
        </is>
      </c>
      <c r="N1690" t="inlineStr">
        <is>
          <t>1</t>
        </is>
      </c>
    </row>
    <row r="1691">
      <c r="A1691" t="n">
        <v>1690</v>
      </c>
      <c r="B1691" t="inlineStr">
        <is>
          <t>1690</t>
        </is>
      </c>
      <c r="C1691" t="inlineStr">
        <is>
          <t>1</t>
        </is>
      </c>
      <c r="D1691" t="inlineStr">
        <is>
          <t>1</t>
        </is>
      </c>
      <c r="E1691">
        <f>S02+K1.H2-X20:9:3</f>
        <v/>
      </c>
      <c r="F1691" t="inlineStr">
        <is>
          <t>S02</t>
        </is>
      </c>
      <c r="G1691" t="inlineStr">
        <is>
          <t>K1.H2</t>
        </is>
      </c>
      <c r="H1691" t="inlineStr">
        <is>
          <t>X20</t>
        </is>
      </c>
      <c r="I1691" t="inlineStr">
        <is>
          <t>9:3</t>
        </is>
      </c>
      <c r="J1691">
        <f>S02+S1-E2(.3-X1):1</f>
        <v/>
      </c>
      <c r="K1691" t="inlineStr">
        <is>
          <t>S02</t>
        </is>
      </c>
      <c r="L1691" t="inlineStr">
        <is>
          <t>S1</t>
        </is>
      </c>
      <c r="M1691" t="inlineStr">
        <is>
          <t>E2(.3-X1)</t>
        </is>
      </c>
      <c r="N1691" t="inlineStr">
        <is>
          <t>1</t>
        </is>
      </c>
    </row>
    <row r="1692">
      <c r="A1692" t="n">
        <v>1691</v>
      </c>
      <c r="B1692" t="inlineStr">
        <is>
          <t>1691</t>
        </is>
      </c>
      <c r="C1692" t="inlineStr">
        <is>
          <t>BK</t>
        </is>
      </c>
      <c r="D1692" t="inlineStr">
        <is>
          <t>BK</t>
        </is>
      </c>
      <c r="E1692">
        <f>S02+K1.H1-F2.3:2</f>
        <v/>
      </c>
      <c r="F1692" t="inlineStr">
        <is>
          <t>S02</t>
        </is>
      </c>
      <c r="G1692" t="inlineStr">
        <is>
          <t>K1.H1</t>
        </is>
      </c>
      <c r="H1692" t="inlineStr">
        <is>
          <t>F2.3</t>
        </is>
      </c>
      <c r="I1692" t="inlineStr">
        <is>
          <t>2</t>
        </is>
      </c>
      <c r="J1692">
        <f>S02+K1.H2-X20:9:4</f>
        <v/>
      </c>
      <c r="K1692" t="inlineStr">
        <is>
          <t>S02</t>
        </is>
      </c>
      <c r="L1692" t="inlineStr">
        <is>
          <t>K1.H2</t>
        </is>
      </c>
      <c r="M1692" t="inlineStr">
        <is>
          <t>X20</t>
        </is>
      </c>
      <c r="N1692" t="inlineStr">
        <is>
          <t>9:4</t>
        </is>
      </c>
    </row>
    <row r="1693">
      <c r="A1693" t="n">
        <v>1692</v>
      </c>
      <c r="B1693" t="inlineStr">
        <is>
          <t>1692</t>
        </is>
      </c>
      <c r="C1693" t="inlineStr">
        <is>
          <t>BK</t>
        </is>
      </c>
      <c r="D1693" t="inlineStr">
        <is>
          <t>BK</t>
        </is>
      </c>
      <c r="E1693">
        <f>S02+K1.H1-V2.3:2</f>
        <v/>
      </c>
      <c r="F1693" t="inlineStr">
        <is>
          <t>S02</t>
        </is>
      </c>
      <c r="G1693" t="inlineStr">
        <is>
          <t>K1.H1</t>
        </is>
      </c>
      <c r="H1693" t="inlineStr">
        <is>
          <t>V2.3</t>
        </is>
      </c>
      <c r="I1693" t="inlineStr">
        <is>
          <t>2</t>
        </is>
      </c>
      <c r="J1693">
        <f>S02+K1.H1-F2.3:1</f>
        <v/>
      </c>
      <c r="K1693" t="inlineStr">
        <is>
          <t>S02</t>
        </is>
      </c>
      <c r="L1693" t="inlineStr">
        <is>
          <t>K1.H1</t>
        </is>
      </c>
      <c r="M1693" t="inlineStr">
        <is>
          <t>F2.3</t>
        </is>
      </c>
      <c r="N1693" t="inlineStr">
        <is>
          <t>1</t>
        </is>
      </c>
    </row>
    <row r="1694">
      <c r="A1694" t="n">
        <v>1693</v>
      </c>
      <c r="B1694" t="inlineStr">
        <is>
          <t>1693</t>
        </is>
      </c>
      <c r="C1694" t="inlineStr">
        <is>
          <t>BK</t>
        </is>
      </c>
      <c r="D1694" t="inlineStr">
        <is>
          <t>BK</t>
        </is>
      </c>
      <c r="E1694">
        <f>S02+K1.H1-F2.3:1</f>
        <v/>
      </c>
      <c r="F1694" t="inlineStr">
        <is>
          <t>S02</t>
        </is>
      </c>
      <c r="G1694" t="inlineStr">
        <is>
          <t>K1.H1</t>
        </is>
      </c>
      <c r="H1694" t="inlineStr">
        <is>
          <t>F2.3</t>
        </is>
      </c>
      <c r="I1694" t="inlineStr">
        <is>
          <t>1</t>
        </is>
      </c>
      <c r="J1694">
        <f>S02+K1.H1-F2.3:3</f>
        <v/>
      </c>
      <c r="K1694" t="inlineStr">
        <is>
          <t>S02</t>
        </is>
      </c>
      <c r="L1694" t="inlineStr">
        <is>
          <t>K1.H1</t>
        </is>
      </c>
      <c r="M1694" t="inlineStr">
        <is>
          <t>F2.3</t>
        </is>
      </c>
      <c r="N1694" t="inlineStr">
        <is>
          <t>3</t>
        </is>
      </c>
    </row>
    <row r="1695">
      <c r="A1695" t="n">
        <v>1694</v>
      </c>
      <c r="B1695" t="inlineStr">
        <is>
          <t>1694</t>
        </is>
      </c>
      <c r="C1695" t="inlineStr">
        <is>
          <t>BK</t>
        </is>
      </c>
      <c r="D1695" t="inlineStr">
        <is>
          <t>BK</t>
        </is>
      </c>
      <c r="E1695">
        <f>S02+K1.H1-F2.3:4</f>
        <v/>
      </c>
      <c r="F1695" t="inlineStr">
        <is>
          <t>S02</t>
        </is>
      </c>
      <c r="G1695" t="inlineStr">
        <is>
          <t>K1.H1</t>
        </is>
      </c>
      <c r="H1695" t="inlineStr">
        <is>
          <t>F2.3</t>
        </is>
      </c>
      <c r="I1695" t="inlineStr">
        <is>
          <t>4</t>
        </is>
      </c>
      <c r="J1695">
        <f>S02+K1.H2-X20:11:4</f>
        <v/>
      </c>
      <c r="K1695" t="inlineStr">
        <is>
          <t>S02</t>
        </is>
      </c>
      <c r="L1695" t="inlineStr">
        <is>
          <t>K1.H2</t>
        </is>
      </c>
      <c r="M1695" t="inlineStr">
        <is>
          <t>X20</t>
        </is>
      </c>
      <c r="N1695" t="inlineStr">
        <is>
          <t>11:4</t>
        </is>
      </c>
    </row>
    <row r="1696">
      <c r="A1696" t="n">
        <v>1695</v>
      </c>
      <c r="B1696" t="inlineStr">
        <is>
          <t>1695</t>
        </is>
      </c>
      <c r="C1696" t="inlineStr">
        <is>
          <t>BU</t>
        </is>
      </c>
      <c r="D1696" t="inlineStr">
        <is>
          <t>BU</t>
        </is>
      </c>
      <c r="E1696">
        <f>S02+S1-E2.21:2</f>
        <v/>
      </c>
      <c r="F1696" t="inlineStr">
        <is>
          <t>S02</t>
        </is>
      </c>
      <c r="G1696" t="inlineStr">
        <is>
          <t>S1</t>
        </is>
      </c>
      <c r="H1696" t="inlineStr">
        <is>
          <t>E2.21</t>
        </is>
      </c>
      <c r="I1696" t="inlineStr">
        <is>
          <t>2</t>
        </is>
      </c>
      <c r="J1696">
        <f>S02+S1-E2(.3-X1):2</f>
        <v/>
      </c>
      <c r="K1696" t="inlineStr">
        <is>
          <t>S02</t>
        </is>
      </c>
      <c r="L1696" t="inlineStr">
        <is>
          <t>S1</t>
        </is>
      </c>
      <c r="M1696" t="inlineStr">
        <is>
          <t>E2(.3-X1)</t>
        </is>
      </c>
      <c r="N1696" t="inlineStr">
        <is>
          <t>2</t>
        </is>
      </c>
    </row>
    <row r="1697">
      <c r="A1697" t="n">
        <v>1696</v>
      </c>
      <c r="B1697" t="inlineStr">
        <is>
          <t>1696</t>
        </is>
      </c>
      <c r="C1697" t="inlineStr">
        <is>
          <t>2</t>
        </is>
      </c>
      <c r="D1697" t="inlineStr">
        <is>
          <t>2</t>
        </is>
      </c>
      <c r="E1697">
        <f>S02+K1.H2-X20:10:2</f>
        <v/>
      </c>
      <c r="F1697" t="inlineStr">
        <is>
          <t>S02</t>
        </is>
      </c>
      <c r="G1697" t="inlineStr">
        <is>
          <t>K1.H2</t>
        </is>
      </c>
      <c r="H1697" t="inlineStr">
        <is>
          <t>X20</t>
        </is>
      </c>
      <c r="I1697" t="inlineStr">
        <is>
          <t>10:2</t>
        </is>
      </c>
      <c r="J1697">
        <f>S02+S1-E2(.2-X1):2</f>
        <v/>
      </c>
      <c r="K1697" t="inlineStr">
        <is>
          <t>S02</t>
        </is>
      </c>
      <c r="L1697" t="inlineStr">
        <is>
          <t>S1</t>
        </is>
      </c>
      <c r="M1697" t="inlineStr">
        <is>
          <t>E2(.2-X1)</t>
        </is>
      </c>
      <c r="N1697" t="inlineStr">
        <is>
          <t>2</t>
        </is>
      </c>
    </row>
    <row r="1698">
      <c r="A1698" t="n">
        <v>1697</v>
      </c>
      <c r="B1698" t="inlineStr">
        <is>
          <t>1697</t>
        </is>
      </c>
      <c r="C1698" t="inlineStr">
        <is>
          <t>BK</t>
        </is>
      </c>
      <c r="D1698" t="inlineStr">
        <is>
          <t>BK</t>
        </is>
      </c>
      <c r="E1698">
        <f>S02+K1.H1-F2.3:6</f>
        <v/>
      </c>
      <c r="F1698" t="inlineStr">
        <is>
          <t>S02</t>
        </is>
      </c>
      <c r="G1698" t="inlineStr">
        <is>
          <t>K1.H1</t>
        </is>
      </c>
      <c r="H1698" t="inlineStr">
        <is>
          <t>F2.3</t>
        </is>
      </c>
      <c r="I1698" t="inlineStr">
        <is>
          <t>6</t>
        </is>
      </c>
      <c r="J1698">
        <f>S02+K1.H2-X20:10:5</f>
        <v/>
      </c>
      <c r="K1698" t="inlineStr">
        <is>
          <t>S02</t>
        </is>
      </c>
      <c r="L1698" t="inlineStr">
        <is>
          <t>K1.H2</t>
        </is>
      </c>
      <c r="M1698" t="inlineStr">
        <is>
          <t>X20</t>
        </is>
      </c>
      <c r="N1698" t="inlineStr">
        <is>
          <t>10:5</t>
        </is>
      </c>
    </row>
    <row r="1699">
      <c r="A1699" t="n">
        <v>1698</v>
      </c>
      <c r="B1699" t="inlineStr">
        <is>
          <t>1698</t>
        </is>
      </c>
      <c r="C1699" t="inlineStr">
        <is>
          <t>BK</t>
        </is>
      </c>
      <c r="D1699" t="inlineStr">
        <is>
          <t>BK</t>
        </is>
      </c>
      <c r="E1699">
        <f>S02+K1.H1-F2.3:5</f>
        <v/>
      </c>
      <c r="F1699" t="inlineStr">
        <is>
          <t>S02</t>
        </is>
      </c>
      <c r="G1699" t="inlineStr">
        <is>
          <t>K1.H1</t>
        </is>
      </c>
      <c r="H1699" t="inlineStr">
        <is>
          <t>F2.3</t>
        </is>
      </c>
      <c r="I1699" t="inlineStr">
        <is>
          <t>5</t>
        </is>
      </c>
      <c r="J1699">
        <f>S02+K1.H1-F2.3:7</f>
        <v/>
      </c>
      <c r="K1699" t="inlineStr">
        <is>
          <t>S02</t>
        </is>
      </c>
      <c r="L1699" t="inlineStr">
        <is>
          <t>K1.H1</t>
        </is>
      </c>
      <c r="M1699" t="inlineStr">
        <is>
          <t>F2.3</t>
        </is>
      </c>
      <c r="N1699" t="inlineStr">
        <is>
          <t>7</t>
        </is>
      </c>
    </row>
    <row r="1700">
      <c r="A1700" t="n">
        <v>1699</v>
      </c>
      <c r="B1700" t="inlineStr">
        <is>
          <t>1699</t>
        </is>
      </c>
      <c r="C1700" t="inlineStr">
        <is>
          <t>BK</t>
        </is>
      </c>
      <c r="D1700" t="inlineStr">
        <is>
          <t>BK</t>
        </is>
      </c>
      <c r="E1700">
        <f>S02+K1.H1-F2.3:8</f>
        <v/>
      </c>
      <c r="F1700" t="inlineStr">
        <is>
          <t>S02</t>
        </is>
      </c>
      <c r="G1700" t="inlineStr">
        <is>
          <t>K1.H1</t>
        </is>
      </c>
      <c r="H1700" t="inlineStr">
        <is>
          <t>F2.3</t>
        </is>
      </c>
      <c r="I1700" t="inlineStr">
        <is>
          <t>8</t>
        </is>
      </c>
      <c r="J1700">
        <f>S02+K1.H2-X20:12:5</f>
        <v/>
      </c>
      <c r="K1700" t="inlineStr">
        <is>
          <t>S02</t>
        </is>
      </c>
      <c r="L1700" t="inlineStr">
        <is>
          <t>K1.H2</t>
        </is>
      </c>
      <c r="M1700" t="inlineStr">
        <is>
          <t>X20</t>
        </is>
      </c>
      <c r="N1700" t="inlineStr">
        <is>
          <t>12:5</t>
        </is>
      </c>
    </row>
    <row r="1701">
      <c r="A1701" t="n">
        <v>1700</v>
      </c>
      <c r="B1701" t="inlineStr">
        <is>
          <t>1700</t>
        </is>
      </c>
      <c r="C1701" t="inlineStr">
        <is>
          <t>GNYE</t>
        </is>
      </c>
      <c r="D1701" t="inlineStr">
        <is>
          <t>GNYE</t>
        </is>
      </c>
      <c r="E1701">
        <f>S02+K1.H2-X20:PE:1</f>
        <v/>
      </c>
      <c r="F1701" t="inlineStr">
        <is>
          <t>S02</t>
        </is>
      </c>
      <c r="G1701" t="inlineStr">
        <is>
          <t>K1.H2</t>
        </is>
      </c>
      <c r="H1701" t="inlineStr">
        <is>
          <t>X20</t>
        </is>
      </c>
      <c r="I1701" t="inlineStr">
        <is>
          <t>PE:1</t>
        </is>
      </c>
      <c r="J1701">
        <f>S02+S1-E2(.3-X1):CASE</f>
        <v/>
      </c>
      <c r="K1701" t="inlineStr">
        <is>
          <t>S02</t>
        </is>
      </c>
      <c r="L1701" t="inlineStr">
        <is>
          <t>S1</t>
        </is>
      </c>
      <c r="M1701" t="inlineStr">
        <is>
          <t>E2(.3-X1)</t>
        </is>
      </c>
      <c r="N1701" t="inlineStr">
        <is>
          <t>CASE</t>
        </is>
      </c>
    </row>
    <row r="1702">
      <c r="A1702" t="n">
        <v>1701</v>
      </c>
      <c r="B1702" t="inlineStr">
        <is>
          <t>1701</t>
        </is>
      </c>
      <c r="C1702" t="inlineStr">
        <is>
          <t>BU</t>
        </is>
      </c>
      <c r="D1702" t="inlineStr">
        <is>
          <t>BU</t>
        </is>
      </c>
      <c r="E1702">
        <f>S02+S1-E2(.3-X1):3</f>
        <v/>
      </c>
      <c r="F1702" t="inlineStr">
        <is>
          <t>S02</t>
        </is>
      </c>
      <c r="G1702" t="inlineStr">
        <is>
          <t>S1</t>
        </is>
      </c>
      <c r="H1702" t="inlineStr">
        <is>
          <t>E2(.3-X1)</t>
        </is>
      </c>
      <c r="I1702" t="inlineStr">
        <is>
          <t>3</t>
        </is>
      </c>
      <c r="J1702">
        <f>S02+S1-E2.22:1</f>
        <v/>
      </c>
      <c r="K1702" t="inlineStr">
        <is>
          <t>S02</t>
        </is>
      </c>
      <c r="L1702" t="inlineStr">
        <is>
          <t>S1</t>
        </is>
      </c>
      <c r="M1702" t="inlineStr">
        <is>
          <t>E2.22</t>
        </is>
      </c>
      <c r="N1702" t="inlineStr">
        <is>
          <t>1</t>
        </is>
      </c>
    </row>
    <row r="1703">
      <c r="A1703" t="n">
        <v>1702</v>
      </c>
      <c r="B1703" t="inlineStr">
        <is>
          <t>1702</t>
        </is>
      </c>
      <c r="C1703" t="inlineStr">
        <is>
          <t>3</t>
        </is>
      </c>
      <c r="D1703" t="inlineStr">
        <is>
          <t>3</t>
        </is>
      </c>
      <c r="E1703">
        <f>S02+K1.H2-X20:11:3</f>
        <v/>
      </c>
      <c r="F1703" t="inlineStr">
        <is>
          <t>S02</t>
        </is>
      </c>
      <c r="G1703" t="inlineStr">
        <is>
          <t>K1.H2</t>
        </is>
      </c>
      <c r="H1703" t="inlineStr">
        <is>
          <t>X20</t>
        </is>
      </c>
      <c r="I1703" t="inlineStr">
        <is>
          <t>11:3</t>
        </is>
      </c>
      <c r="J1703">
        <f>S02+S1-E2(.2-X1):3</f>
        <v/>
      </c>
      <c r="K1703" t="inlineStr">
        <is>
          <t>S02</t>
        </is>
      </c>
      <c r="L1703" t="inlineStr">
        <is>
          <t>S1</t>
        </is>
      </c>
      <c r="M1703" t="inlineStr">
        <is>
          <t>E2(.2-X1)</t>
        </is>
      </c>
      <c r="N1703" t="inlineStr">
        <is>
          <t>3</t>
        </is>
      </c>
    </row>
    <row r="1704">
      <c r="A1704" t="n">
        <v>1703</v>
      </c>
      <c r="B1704" t="inlineStr">
        <is>
          <t>1703</t>
        </is>
      </c>
      <c r="C1704" t="inlineStr">
        <is>
          <t>BU</t>
        </is>
      </c>
      <c r="D1704" t="inlineStr">
        <is>
          <t>BU</t>
        </is>
      </c>
      <c r="E1704">
        <f>S02+S1-E2.22:2</f>
        <v/>
      </c>
      <c r="F1704" t="inlineStr">
        <is>
          <t>S02</t>
        </is>
      </c>
      <c r="G1704" t="inlineStr">
        <is>
          <t>S1</t>
        </is>
      </c>
      <c r="H1704" t="inlineStr">
        <is>
          <t>E2.22</t>
        </is>
      </c>
      <c r="I1704" t="inlineStr">
        <is>
          <t>2</t>
        </is>
      </c>
      <c r="J1704">
        <f>S02+S1-E2(.3-X1):4</f>
        <v/>
      </c>
      <c r="K1704" t="inlineStr">
        <is>
          <t>S02</t>
        </is>
      </c>
      <c r="L1704" t="inlineStr">
        <is>
          <t>S1</t>
        </is>
      </c>
      <c r="M1704" t="inlineStr">
        <is>
          <t>E2(.3-X1)</t>
        </is>
      </c>
      <c r="N1704" t="inlineStr">
        <is>
          <t>4</t>
        </is>
      </c>
    </row>
    <row r="1705">
      <c r="A1705" t="n">
        <v>1704</v>
      </c>
      <c r="B1705" t="inlineStr">
        <is>
          <t>1704</t>
        </is>
      </c>
      <c r="C1705" t="inlineStr">
        <is>
          <t>4</t>
        </is>
      </c>
      <c r="D1705" t="inlineStr">
        <is>
          <t>4</t>
        </is>
      </c>
      <c r="E1705">
        <f>S02+K1.H2-X20:12:2</f>
        <v/>
      </c>
      <c r="F1705" t="inlineStr">
        <is>
          <t>S02</t>
        </is>
      </c>
      <c r="G1705" t="inlineStr">
        <is>
          <t>K1.H2</t>
        </is>
      </c>
      <c r="H1705" t="inlineStr">
        <is>
          <t>X20</t>
        </is>
      </c>
      <c r="I1705" t="inlineStr">
        <is>
          <t>12:2</t>
        </is>
      </c>
      <c r="J1705">
        <f>S02+S1-E2(.2-X1):4</f>
        <v/>
      </c>
      <c r="K1705" t="inlineStr">
        <is>
          <t>S02</t>
        </is>
      </c>
      <c r="L1705" t="inlineStr">
        <is>
          <t>S1</t>
        </is>
      </c>
      <c r="M1705" t="inlineStr">
        <is>
          <t>E2(.2-X1)</t>
        </is>
      </c>
      <c r="N1705" t="inlineStr">
        <is>
          <t>4</t>
        </is>
      </c>
    </row>
    <row r="1706">
      <c r="A1706" t="n">
        <v>1705</v>
      </c>
      <c r="B1706" t="inlineStr">
        <is>
          <t>1705</t>
        </is>
      </c>
      <c r="C1706" t="inlineStr">
        <is>
          <t>BU</t>
        </is>
      </c>
      <c r="D1706" t="inlineStr">
        <is>
          <t>BU</t>
        </is>
      </c>
      <c r="E1706">
        <f>S02+K1.H1-F2.3:m4</f>
        <v/>
      </c>
      <c r="F1706" t="inlineStr">
        <is>
          <t>S02</t>
        </is>
      </c>
      <c r="G1706" t="inlineStr">
        <is>
          <t>K1.H1</t>
        </is>
      </c>
      <c r="H1706" t="inlineStr">
        <is>
          <t>F2.3</t>
        </is>
      </c>
      <c r="I1706" t="inlineStr">
        <is>
          <t>m4</t>
        </is>
      </c>
      <c r="J1706">
        <f>S02+K1.B1-A1:8</f>
        <v/>
      </c>
      <c r="K1706" t="inlineStr">
        <is>
          <t>S02</t>
        </is>
      </c>
      <c r="L1706" t="inlineStr">
        <is>
          <t>K1.B1</t>
        </is>
      </c>
      <c r="M1706" t="inlineStr">
        <is>
          <t>A1</t>
        </is>
      </c>
      <c r="N1706" t="inlineStr">
        <is>
          <t>8</t>
        </is>
      </c>
    </row>
    <row r="1707">
      <c r="A1707" t="n">
        <v>1706</v>
      </c>
      <c r="B1707" t="inlineStr">
        <is>
          <t>1706</t>
        </is>
      </c>
      <c r="C1707" t="inlineStr">
        <is>
          <t>BU</t>
        </is>
      </c>
      <c r="D1707" t="inlineStr">
        <is>
          <t>BU</t>
        </is>
      </c>
      <c r="E1707">
        <f>S02+K1.B1-W5(-P1):X1:3</f>
        <v/>
      </c>
      <c r="F1707" t="inlineStr">
        <is>
          <t>S02</t>
        </is>
      </c>
      <c r="G1707" t="inlineStr">
        <is>
          <t>K1.B1</t>
        </is>
      </c>
      <c r="H1707" t="inlineStr">
        <is>
          <t>W5(-P1)</t>
        </is>
      </c>
      <c r="I1707" t="inlineStr">
        <is>
          <t>X1:3</t>
        </is>
      </c>
      <c r="J1707">
        <f>S02+K1.H1-F2.3:m3</f>
        <v/>
      </c>
      <c r="K1707" t="inlineStr">
        <is>
          <t>S02</t>
        </is>
      </c>
      <c r="L1707" t="inlineStr">
        <is>
          <t>K1.H1</t>
        </is>
      </c>
      <c r="M1707" t="inlineStr">
        <is>
          <t>F2.3</t>
        </is>
      </c>
      <c r="N1707" t="inlineStr">
        <is>
          <t>m3</t>
        </is>
      </c>
    </row>
    <row r="1708">
      <c r="A1708" t="n">
        <v>1707</v>
      </c>
      <c r="B1708" t="inlineStr">
        <is>
          <t>1707</t>
        </is>
      </c>
      <c r="C1708" t="inlineStr">
        <is>
          <t>BK</t>
        </is>
      </c>
      <c r="D1708" t="inlineStr">
        <is>
          <t>BK</t>
        </is>
      </c>
      <c r="E1708">
        <f>S02+S1-B2:1</f>
        <v/>
      </c>
      <c r="F1708" t="inlineStr">
        <is>
          <t>S02</t>
        </is>
      </c>
      <c r="G1708" t="inlineStr">
        <is>
          <t>S1</t>
        </is>
      </c>
      <c r="H1708" t="inlineStr">
        <is>
          <t>B2</t>
        </is>
      </c>
      <c r="I1708" t="inlineStr">
        <is>
          <t>1</t>
        </is>
      </c>
      <c r="J1708">
        <f>V01+K1.B1-A8:4</f>
        <v/>
      </c>
      <c r="K1708" t="inlineStr">
        <is>
          <t>V01</t>
        </is>
      </c>
      <c r="L1708" t="inlineStr">
        <is>
          <t>K1.B1</t>
        </is>
      </c>
      <c r="M1708" t="inlineStr">
        <is>
          <t>A8</t>
        </is>
      </c>
      <c r="N1708" t="inlineStr">
        <is>
          <t>4</t>
        </is>
      </c>
    </row>
    <row r="1709">
      <c r="A1709" t="n">
        <v>1708</v>
      </c>
      <c r="B1709" t="inlineStr">
        <is>
          <t>1708</t>
        </is>
      </c>
      <c r="C1709" t="inlineStr">
        <is>
          <t>WH</t>
        </is>
      </c>
      <c r="D1709" t="inlineStr">
        <is>
          <t>WH</t>
        </is>
      </c>
      <c r="E1709">
        <f>S02+S1-B2:2</f>
        <v/>
      </c>
      <c r="F1709" t="inlineStr">
        <is>
          <t>S02</t>
        </is>
      </c>
      <c r="G1709" t="inlineStr">
        <is>
          <t>S1</t>
        </is>
      </c>
      <c r="H1709" t="inlineStr">
        <is>
          <t>B2</t>
        </is>
      </c>
      <c r="I1709" t="inlineStr">
        <is>
          <t>2</t>
        </is>
      </c>
      <c r="J1709">
        <f>V01+K1.B1-A8:8</f>
        <v/>
      </c>
      <c r="K1709" t="inlineStr">
        <is>
          <t>V01</t>
        </is>
      </c>
      <c r="L1709" t="inlineStr">
        <is>
          <t>K1.B1</t>
        </is>
      </c>
      <c r="M1709" t="inlineStr">
        <is>
          <t>A8</t>
        </is>
      </c>
      <c r="N1709" t="inlineStr">
        <is>
          <t>8</t>
        </is>
      </c>
    </row>
    <row r="1710">
      <c r="A1710" t="n">
        <v>1709</v>
      </c>
      <c r="B1710" t="inlineStr">
        <is>
          <t>1709</t>
        </is>
      </c>
      <c r="C1710" t="inlineStr">
        <is>
          <t>BU</t>
        </is>
      </c>
      <c r="D1710" t="inlineStr">
        <is>
          <t>BU</t>
        </is>
      </c>
      <c r="E1710">
        <f>S02+K1.B1-V1:2.1</f>
        <v/>
      </c>
      <c r="F1710" t="inlineStr">
        <is>
          <t>S02</t>
        </is>
      </c>
      <c r="G1710" t="inlineStr">
        <is>
          <t>K1.B1</t>
        </is>
      </c>
      <c r="H1710" t="inlineStr">
        <is>
          <t>V1</t>
        </is>
      </c>
      <c r="I1710" t="inlineStr">
        <is>
          <t>2.1</t>
        </is>
      </c>
      <c r="J1710">
        <f>S02+K1.B1-W5(-P1):X1:9</f>
        <v/>
      </c>
      <c r="K1710" t="inlineStr">
        <is>
          <t>S02</t>
        </is>
      </c>
      <c r="L1710" t="inlineStr">
        <is>
          <t>K1.B1</t>
        </is>
      </c>
      <c r="M1710" t="inlineStr">
        <is>
          <t>W5(-P1)</t>
        </is>
      </c>
      <c r="N1710" t="inlineStr">
        <is>
          <t>X1:9</t>
        </is>
      </c>
    </row>
    <row r="1711">
      <c r="A1711" t="n">
        <v>1710</v>
      </c>
      <c r="B1711" t="inlineStr">
        <is>
          <t>1710</t>
        </is>
      </c>
      <c r="C1711" t="inlineStr">
        <is>
          <t>BU</t>
        </is>
      </c>
      <c r="D1711" t="inlineStr">
        <is>
          <t>BU</t>
        </is>
      </c>
      <c r="E1711">
        <f>A02+K1.B1-W6(-P2):X2:2</f>
        <v/>
      </c>
      <c r="F1711" t="inlineStr">
        <is>
          <t>A02</t>
        </is>
      </c>
      <c r="G1711" t="inlineStr">
        <is>
          <t>K1.B1</t>
        </is>
      </c>
      <c r="H1711" t="inlineStr">
        <is>
          <t>W6(-P2)</t>
        </is>
      </c>
      <c r="I1711" t="inlineStr">
        <is>
          <t>X2:2</t>
        </is>
      </c>
      <c r="J1711">
        <f>S02+K1.B1-W5(-P2):X1:9</f>
        <v/>
      </c>
      <c r="K1711" t="inlineStr">
        <is>
          <t>S02</t>
        </is>
      </c>
      <c r="L1711" t="inlineStr">
        <is>
          <t>K1.B1</t>
        </is>
      </c>
      <c r="M1711" t="inlineStr">
        <is>
          <t>W5(-P2)</t>
        </is>
      </c>
      <c r="N1711" t="inlineStr">
        <is>
          <t>X1:9</t>
        </is>
      </c>
    </row>
    <row r="1712">
      <c r="A1712" t="n">
        <v>1711</v>
      </c>
      <c r="B1712" t="inlineStr">
        <is>
          <t>1711</t>
        </is>
      </c>
      <c r="C1712" t="inlineStr">
        <is>
          <t>nan</t>
        </is>
      </c>
      <c r="D1712" t="inlineStr">
        <is>
          <t>nan</t>
        </is>
      </c>
      <c r="E1712">
        <f>V01+K1.D2-X11:1</f>
        <v/>
      </c>
      <c r="F1712" t="inlineStr">
        <is>
          <t>V01</t>
        </is>
      </c>
      <c r="G1712" t="inlineStr">
        <is>
          <t>K1.D2</t>
        </is>
      </c>
      <c r="H1712" t="inlineStr">
        <is>
          <t>X11</t>
        </is>
      </c>
      <c r="I1712" t="inlineStr">
        <is>
          <t>1</t>
        </is>
      </c>
      <c r="J1712">
        <f>V01+K1.D2-X11:1</f>
        <v/>
      </c>
      <c r="K1712" t="inlineStr">
        <is>
          <t>V01</t>
        </is>
      </c>
      <c r="L1712" t="inlineStr">
        <is>
          <t>K1.D2</t>
        </is>
      </c>
      <c r="M1712" t="inlineStr">
        <is>
          <t>X11</t>
        </is>
      </c>
      <c r="N1712" t="inlineStr">
        <is>
          <t>1</t>
        </is>
      </c>
    </row>
    <row r="1713">
      <c r="A1713" t="n">
        <v>1712</v>
      </c>
      <c r="B1713" t="inlineStr">
        <is>
          <t>1712</t>
        </is>
      </c>
      <c r="C1713" t="inlineStr">
        <is>
          <t>1</t>
        </is>
      </c>
      <c r="D1713" t="inlineStr">
        <is>
          <t>1</t>
        </is>
      </c>
      <c r="E1713">
        <f>V01+K1.D2-X11:1</f>
        <v/>
      </c>
      <c r="F1713" t="inlineStr">
        <is>
          <t>V01</t>
        </is>
      </c>
      <c r="G1713" t="inlineStr">
        <is>
          <t>K1.D2</t>
        </is>
      </c>
      <c r="H1713" t="inlineStr">
        <is>
          <t>X11</t>
        </is>
      </c>
      <c r="I1713" t="inlineStr">
        <is>
          <t>1</t>
        </is>
      </c>
      <c r="J1713">
        <f>V01+S2-M1.1:U</f>
        <v/>
      </c>
      <c r="K1713" t="inlineStr">
        <is>
          <t>V01</t>
        </is>
      </c>
      <c r="L1713" t="inlineStr">
        <is>
          <t>S2</t>
        </is>
      </c>
      <c r="M1713" t="inlineStr">
        <is>
          <t>M1.1</t>
        </is>
      </c>
      <c r="N1713" t="inlineStr">
        <is>
          <t>U</t>
        </is>
      </c>
    </row>
    <row r="1714">
      <c r="A1714" t="n">
        <v>1713</v>
      </c>
      <c r="B1714" t="inlineStr">
        <is>
          <t>1713</t>
        </is>
      </c>
      <c r="C1714" t="inlineStr">
        <is>
          <t>BU</t>
        </is>
      </c>
      <c r="D1714" t="inlineStr">
        <is>
          <t>BU</t>
        </is>
      </c>
      <c r="E1714">
        <f>V01+K1.H1-K1:2</f>
        <v/>
      </c>
      <c r="F1714" t="inlineStr">
        <is>
          <t>V01</t>
        </is>
      </c>
      <c r="G1714" t="inlineStr">
        <is>
          <t>K1.H1</t>
        </is>
      </c>
      <c r="H1714" t="inlineStr">
        <is>
          <t>K1</t>
        </is>
      </c>
      <c r="I1714" t="inlineStr">
        <is>
          <t>2</t>
        </is>
      </c>
      <c r="J1714">
        <f>V01+K1.D2-X11:1</f>
        <v/>
      </c>
      <c r="K1714" t="inlineStr">
        <is>
          <t>V01</t>
        </is>
      </c>
      <c r="L1714" t="inlineStr">
        <is>
          <t>K1.D2</t>
        </is>
      </c>
      <c r="M1714" t="inlineStr">
        <is>
          <t>X11</t>
        </is>
      </c>
      <c r="N1714" t="inlineStr">
        <is>
          <t>1</t>
        </is>
      </c>
    </row>
    <row r="1715">
      <c r="A1715" t="n">
        <v>1714</v>
      </c>
      <c r="B1715" t="inlineStr">
        <is>
          <t>1714</t>
        </is>
      </c>
      <c r="C1715" t="inlineStr">
        <is>
          <t>BU</t>
        </is>
      </c>
      <c r="D1715" t="inlineStr">
        <is>
          <t>BU</t>
        </is>
      </c>
      <c r="E1715">
        <f>V01+K1.H2-Q1:T1</f>
        <v/>
      </c>
      <c r="F1715" t="inlineStr">
        <is>
          <t>V01</t>
        </is>
      </c>
      <c r="G1715" t="inlineStr">
        <is>
          <t>K1.H2</t>
        </is>
      </c>
      <c r="H1715" t="inlineStr">
        <is>
          <t>Q1</t>
        </is>
      </c>
      <c r="I1715" t="inlineStr">
        <is>
          <t>T1</t>
        </is>
      </c>
      <c r="J1715">
        <f>V01+K1.H1-K1:1</f>
        <v/>
      </c>
      <c r="K1715" t="inlineStr">
        <is>
          <t>V01</t>
        </is>
      </c>
      <c r="L1715" t="inlineStr">
        <is>
          <t>K1.H1</t>
        </is>
      </c>
      <c r="M1715" t="inlineStr">
        <is>
          <t>K1</t>
        </is>
      </c>
      <c r="N1715" t="inlineStr">
        <is>
          <t>1</t>
        </is>
      </c>
    </row>
    <row r="1716">
      <c r="A1716" t="n">
        <v>1715</v>
      </c>
      <c r="B1716" t="inlineStr">
        <is>
          <t>1715</t>
        </is>
      </c>
      <c r="C1716" t="inlineStr">
        <is>
          <t>BU</t>
        </is>
      </c>
      <c r="D1716" t="inlineStr">
        <is>
          <t>BU</t>
        </is>
      </c>
      <c r="E1716">
        <f>V01+K1.H2-Q1:L1</f>
        <v/>
      </c>
      <c r="F1716" t="inlineStr">
        <is>
          <t>V01</t>
        </is>
      </c>
      <c r="G1716" t="inlineStr">
        <is>
          <t>K1.H2</t>
        </is>
      </c>
      <c r="H1716" t="inlineStr">
        <is>
          <t>Q1</t>
        </is>
      </c>
      <c r="I1716" t="inlineStr">
        <is>
          <t>L1</t>
        </is>
      </c>
      <c r="J1716">
        <f>A02+K1.H2-W1:1L1</f>
        <v/>
      </c>
      <c r="K1716" t="inlineStr">
        <is>
          <t>A02</t>
        </is>
      </c>
      <c r="L1716" t="inlineStr">
        <is>
          <t>K1.H2</t>
        </is>
      </c>
      <c r="M1716" t="inlineStr">
        <is>
          <t>W1</t>
        </is>
      </c>
      <c r="N1716" t="inlineStr">
        <is>
          <t>1L1</t>
        </is>
      </c>
    </row>
    <row r="1717">
      <c r="A1717" t="n">
        <v>1716</v>
      </c>
      <c r="B1717" t="inlineStr">
        <is>
          <t>1716</t>
        </is>
      </c>
      <c r="C1717" t="inlineStr">
        <is>
          <t>nan</t>
        </is>
      </c>
      <c r="D1717" t="inlineStr">
        <is>
          <t>nan</t>
        </is>
      </c>
      <c r="E1717">
        <f>V01+K1.D2-X11:2</f>
        <v/>
      </c>
      <c r="F1717" t="inlineStr">
        <is>
          <t>V01</t>
        </is>
      </c>
      <c r="G1717" t="inlineStr">
        <is>
          <t>K1.D2</t>
        </is>
      </c>
      <c r="H1717" t="inlineStr">
        <is>
          <t>X11</t>
        </is>
      </c>
      <c r="I1717" t="inlineStr">
        <is>
          <t>2</t>
        </is>
      </c>
      <c r="J1717">
        <f>V01+K1.D2-X11:2</f>
        <v/>
      </c>
      <c r="K1717" t="inlineStr">
        <is>
          <t>V01</t>
        </is>
      </c>
      <c r="L1717" t="inlineStr">
        <is>
          <t>K1.D2</t>
        </is>
      </c>
      <c r="M1717" t="inlineStr">
        <is>
          <t>X11</t>
        </is>
      </c>
      <c r="N1717" t="inlineStr">
        <is>
          <t>2</t>
        </is>
      </c>
    </row>
    <row r="1718">
      <c r="A1718" t="n">
        <v>1717</v>
      </c>
      <c r="B1718" t="inlineStr">
        <is>
          <t>1717</t>
        </is>
      </c>
      <c r="C1718" t="inlineStr">
        <is>
          <t>2</t>
        </is>
      </c>
      <c r="D1718" t="inlineStr">
        <is>
          <t>2</t>
        </is>
      </c>
      <c r="E1718">
        <f>V01+K1.D2-X11:2</f>
        <v/>
      </c>
      <c r="F1718" t="inlineStr">
        <is>
          <t>V01</t>
        </is>
      </c>
      <c r="G1718" t="inlineStr">
        <is>
          <t>K1.D2</t>
        </is>
      </c>
      <c r="H1718" t="inlineStr">
        <is>
          <t>X11</t>
        </is>
      </c>
      <c r="I1718" t="inlineStr">
        <is>
          <t>2</t>
        </is>
      </c>
      <c r="J1718">
        <f>V01+S2-M1.1:V</f>
        <v/>
      </c>
      <c r="K1718" t="inlineStr">
        <is>
          <t>V01</t>
        </is>
      </c>
      <c r="L1718" t="inlineStr">
        <is>
          <t>S2</t>
        </is>
      </c>
      <c r="M1718" t="inlineStr">
        <is>
          <t>M1.1</t>
        </is>
      </c>
      <c r="N1718" t="inlineStr">
        <is>
          <t>V</t>
        </is>
      </c>
    </row>
    <row r="1719">
      <c r="A1719" t="n">
        <v>1718</v>
      </c>
      <c r="B1719" t="inlineStr">
        <is>
          <t>1718</t>
        </is>
      </c>
      <c r="C1719" t="inlineStr">
        <is>
          <t>BU</t>
        </is>
      </c>
      <c r="D1719" t="inlineStr">
        <is>
          <t>BU</t>
        </is>
      </c>
      <c r="E1719">
        <f>V01+K1.H1-K1:4</f>
        <v/>
      </c>
      <c r="F1719" t="inlineStr">
        <is>
          <t>V01</t>
        </is>
      </c>
      <c r="G1719" t="inlineStr">
        <is>
          <t>K1.H1</t>
        </is>
      </c>
      <c r="H1719" t="inlineStr">
        <is>
          <t>K1</t>
        </is>
      </c>
      <c r="I1719" t="inlineStr">
        <is>
          <t>4</t>
        </is>
      </c>
      <c r="J1719">
        <f>V01+K1.D2-X11:2</f>
        <v/>
      </c>
      <c r="K1719" t="inlineStr">
        <is>
          <t>V01</t>
        </is>
      </c>
      <c r="L1719" t="inlineStr">
        <is>
          <t>K1.D2</t>
        </is>
      </c>
      <c r="M1719" t="inlineStr">
        <is>
          <t>X11</t>
        </is>
      </c>
      <c r="N1719" t="inlineStr">
        <is>
          <t>2</t>
        </is>
      </c>
    </row>
    <row r="1720">
      <c r="A1720" t="n">
        <v>1719</v>
      </c>
      <c r="B1720" t="inlineStr">
        <is>
          <t>1719</t>
        </is>
      </c>
      <c r="C1720" t="inlineStr">
        <is>
          <t>BU</t>
        </is>
      </c>
      <c r="D1720" t="inlineStr">
        <is>
          <t>BU</t>
        </is>
      </c>
      <c r="E1720">
        <f>V01+K1.H2-Q1:T2</f>
        <v/>
      </c>
      <c r="F1720" t="inlineStr">
        <is>
          <t>V01</t>
        </is>
      </c>
      <c r="G1720" t="inlineStr">
        <is>
          <t>K1.H2</t>
        </is>
      </c>
      <c r="H1720" t="inlineStr">
        <is>
          <t>Q1</t>
        </is>
      </c>
      <c r="I1720" t="inlineStr">
        <is>
          <t>T2</t>
        </is>
      </c>
      <c r="J1720">
        <f>V01+K1.H1-K1:3</f>
        <v/>
      </c>
      <c r="K1720" t="inlineStr">
        <is>
          <t>V01</t>
        </is>
      </c>
      <c r="L1720" t="inlineStr">
        <is>
          <t>K1.H1</t>
        </is>
      </c>
      <c r="M1720" t="inlineStr">
        <is>
          <t>K1</t>
        </is>
      </c>
      <c r="N1720" t="inlineStr">
        <is>
          <t>3</t>
        </is>
      </c>
    </row>
    <row r="1721">
      <c r="A1721" t="n">
        <v>1720</v>
      </c>
      <c r="B1721" t="inlineStr">
        <is>
          <t>1720</t>
        </is>
      </c>
      <c r="C1721" t="inlineStr">
        <is>
          <t>BU</t>
        </is>
      </c>
      <c r="D1721" t="inlineStr">
        <is>
          <t>BU</t>
        </is>
      </c>
      <c r="E1721">
        <f>V01+K1.H2-Q1:L2</f>
        <v/>
      </c>
      <c r="F1721" t="inlineStr">
        <is>
          <t>V01</t>
        </is>
      </c>
      <c r="G1721" t="inlineStr">
        <is>
          <t>K1.H2</t>
        </is>
      </c>
      <c r="H1721" t="inlineStr">
        <is>
          <t>Q1</t>
        </is>
      </c>
      <c r="I1721" t="inlineStr">
        <is>
          <t>L2</t>
        </is>
      </c>
      <c r="J1721">
        <f>A02+K1.H2-W1:1L2</f>
        <v/>
      </c>
      <c r="K1721" t="inlineStr">
        <is>
          <t>A02</t>
        </is>
      </c>
      <c r="L1721" t="inlineStr">
        <is>
          <t>K1.H2</t>
        </is>
      </c>
      <c r="M1721" t="inlineStr">
        <is>
          <t>W1</t>
        </is>
      </c>
      <c r="N1721" t="inlineStr">
        <is>
          <t>1L2</t>
        </is>
      </c>
    </row>
    <row r="1722">
      <c r="A1722" t="n">
        <v>1721</v>
      </c>
      <c r="B1722" t="inlineStr">
        <is>
          <t>1721</t>
        </is>
      </c>
      <c r="C1722" t="inlineStr">
        <is>
          <t>nan</t>
        </is>
      </c>
      <c r="D1722" t="inlineStr">
        <is>
          <t>nan</t>
        </is>
      </c>
      <c r="E1722">
        <f>V01+K1.D2-X11:3</f>
        <v/>
      </c>
      <c r="F1722" t="inlineStr">
        <is>
          <t>V01</t>
        </is>
      </c>
      <c r="G1722" t="inlineStr">
        <is>
          <t>K1.D2</t>
        </is>
      </c>
      <c r="H1722" t="inlineStr">
        <is>
          <t>X11</t>
        </is>
      </c>
      <c r="I1722" t="inlineStr">
        <is>
          <t>3</t>
        </is>
      </c>
      <c r="J1722">
        <f>V01+K1.D2-X11:3</f>
        <v/>
      </c>
      <c r="K1722" t="inlineStr">
        <is>
          <t>V01</t>
        </is>
      </c>
      <c r="L1722" t="inlineStr">
        <is>
          <t>K1.D2</t>
        </is>
      </c>
      <c r="M1722" t="inlineStr">
        <is>
          <t>X11</t>
        </is>
      </c>
      <c r="N1722" t="inlineStr">
        <is>
          <t>3</t>
        </is>
      </c>
    </row>
    <row r="1723">
      <c r="A1723" t="n">
        <v>1722</v>
      </c>
      <c r="B1723" t="inlineStr">
        <is>
          <t>1722</t>
        </is>
      </c>
      <c r="C1723" t="inlineStr">
        <is>
          <t>3</t>
        </is>
      </c>
      <c r="D1723" t="inlineStr">
        <is>
          <t>3</t>
        </is>
      </c>
      <c r="E1723">
        <f>V01+K1.D2-X11:3</f>
        <v/>
      </c>
      <c r="F1723" t="inlineStr">
        <is>
          <t>V01</t>
        </is>
      </c>
      <c r="G1723" t="inlineStr">
        <is>
          <t>K1.D2</t>
        </is>
      </c>
      <c r="H1723" t="inlineStr">
        <is>
          <t>X11</t>
        </is>
      </c>
      <c r="I1723" t="inlineStr">
        <is>
          <t>3</t>
        </is>
      </c>
      <c r="J1723">
        <f>V01+S2-M1.1:W</f>
        <v/>
      </c>
      <c r="K1723" t="inlineStr">
        <is>
          <t>V01</t>
        </is>
      </c>
      <c r="L1723" t="inlineStr">
        <is>
          <t>S2</t>
        </is>
      </c>
      <c r="M1723" t="inlineStr">
        <is>
          <t>M1.1</t>
        </is>
      </c>
      <c r="N1723" t="inlineStr">
        <is>
          <t>W</t>
        </is>
      </c>
    </row>
    <row r="1724">
      <c r="A1724" t="n">
        <v>1723</v>
      </c>
      <c r="B1724" t="inlineStr">
        <is>
          <t>1723</t>
        </is>
      </c>
      <c r="C1724" t="inlineStr">
        <is>
          <t>BU</t>
        </is>
      </c>
      <c r="D1724" t="inlineStr">
        <is>
          <t>BU</t>
        </is>
      </c>
      <c r="E1724">
        <f>V01+K1.H1-K1:6</f>
        <v/>
      </c>
      <c r="F1724" t="inlineStr">
        <is>
          <t>V01</t>
        </is>
      </c>
      <c r="G1724" t="inlineStr">
        <is>
          <t>K1.H1</t>
        </is>
      </c>
      <c r="H1724" t="inlineStr">
        <is>
          <t>K1</t>
        </is>
      </c>
      <c r="I1724" t="inlineStr">
        <is>
          <t>6</t>
        </is>
      </c>
      <c r="J1724">
        <f>V01+K1.D2-X11:3</f>
        <v/>
      </c>
      <c r="K1724" t="inlineStr">
        <is>
          <t>V01</t>
        </is>
      </c>
      <c r="L1724" t="inlineStr">
        <is>
          <t>K1.D2</t>
        </is>
      </c>
      <c r="M1724" t="inlineStr">
        <is>
          <t>X11</t>
        </is>
      </c>
      <c r="N1724" t="inlineStr">
        <is>
          <t>3</t>
        </is>
      </c>
    </row>
    <row r="1725">
      <c r="A1725" t="n">
        <v>1724</v>
      </c>
      <c r="B1725" t="inlineStr">
        <is>
          <t>1724</t>
        </is>
      </c>
      <c r="C1725" t="inlineStr">
        <is>
          <t>BU</t>
        </is>
      </c>
      <c r="D1725" t="inlineStr">
        <is>
          <t>BU</t>
        </is>
      </c>
      <c r="E1725">
        <f>V01+K1.H2-Q1:T3</f>
        <v/>
      </c>
      <c r="F1725" t="inlineStr">
        <is>
          <t>V01</t>
        </is>
      </c>
      <c r="G1725" t="inlineStr">
        <is>
          <t>K1.H2</t>
        </is>
      </c>
      <c r="H1725" t="inlineStr">
        <is>
          <t>Q1</t>
        </is>
      </c>
      <c r="I1725" t="inlineStr">
        <is>
          <t>T3</t>
        </is>
      </c>
      <c r="J1725">
        <f>V01+K1.H1-K1:5</f>
        <v/>
      </c>
      <c r="K1725" t="inlineStr">
        <is>
          <t>V01</t>
        </is>
      </c>
      <c r="L1725" t="inlineStr">
        <is>
          <t>K1.H1</t>
        </is>
      </c>
      <c r="M1725" t="inlineStr">
        <is>
          <t>K1</t>
        </is>
      </c>
      <c r="N1725" t="inlineStr">
        <is>
          <t>5</t>
        </is>
      </c>
    </row>
    <row r="1726">
      <c r="A1726" t="n">
        <v>1725</v>
      </c>
      <c r="B1726" t="inlineStr">
        <is>
          <t>1725</t>
        </is>
      </c>
      <c r="C1726" t="inlineStr">
        <is>
          <t>BU</t>
        </is>
      </c>
      <c r="D1726" t="inlineStr">
        <is>
          <t>BU</t>
        </is>
      </c>
      <c r="E1726">
        <f>A02+K1.H2-W1:1L3</f>
        <v/>
      </c>
      <c r="F1726" t="inlineStr">
        <is>
          <t>A02</t>
        </is>
      </c>
      <c r="G1726" t="inlineStr">
        <is>
          <t>K1.H2</t>
        </is>
      </c>
      <c r="H1726" t="inlineStr">
        <is>
          <t>W1</t>
        </is>
      </c>
      <c r="I1726" t="inlineStr">
        <is>
          <t>1L3</t>
        </is>
      </c>
      <c r="J1726">
        <f>V01+K1.H2-Q1:L3</f>
        <v/>
      </c>
      <c r="K1726" t="inlineStr">
        <is>
          <t>V01</t>
        </is>
      </c>
      <c r="L1726" t="inlineStr">
        <is>
          <t>K1.H2</t>
        </is>
      </c>
      <c r="M1726" t="inlineStr">
        <is>
          <t>Q1</t>
        </is>
      </c>
      <c r="N1726" t="inlineStr">
        <is>
          <t>L3</t>
        </is>
      </c>
    </row>
    <row r="1727">
      <c r="A1727" t="n">
        <v>1726</v>
      </c>
      <c r="B1727" t="inlineStr">
        <is>
          <t>1726</t>
        </is>
      </c>
      <c r="C1727" t="inlineStr">
        <is>
          <t>GNYE</t>
        </is>
      </c>
      <c r="D1727" t="inlineStr">
        <is>
          <t>GNYE</t>
        </is>
      </c>
      <c r="E1727">
        <f>V01+K1.D2-X11:PE</f>
        <v/>
      </c>
      <c r="F1727" t="inlineStr">
        <is>
          <t>V01</t>
        </is>
      </c>
      <c r="G1727" t="inlineStr">
        <is>
          <t>K1.D2</t>
        </is>
      </c>
      <c r="H1727" t="inlineStr">
        <is>
          <t>X11</t>
        </is>
      </c>
      <c r="I1727" t="inlineStr">
        <is>
          <t>PE</t>
        </is>
      </c>
      <c r="J1727">
        <f>V01+S2-M1.1:PE</f>
        <v/>
      </c>
      <c r="K1727" t="inlineStr">
        <is>
          <t>V01</t>
        </is>
      </c>
      <c r="L1727" t="inlineStr">
        <is>
          <t>S2</t>
        </is>
      </c>
      <c r="M1727" t="inlineStr">
        <is>
          <t>M1.1</t>
        </is>
      </c>
      <c r="N1727" t="inlineStr">
        <is>
          <t>PE</t>
        </is>
      </c>
    </row>
    <row r="1728">
      <c r="A1728" t="n">
        <v>1727</v>
      </c>
      <c r="B1728" t="inlineStr">
        <is>
          <t>1727</t>
        </is>
      </c>
      <c r="C1728" t="inlineStr">
        <is>
          <t>nan</t>
        </is>
      </c>
      <c r="D1728" t="inlineStr">
        <is>
          <t>nan</t>
        </is>
      </c>
      <c r="E1728">
        <f>V01+K1.D2-X11:PE</f>
        <v/>
      </c>
      <c r="F1728" t="inlineStr">
        <is>
          <t>V01</t>
        </is>
      </c>
      <c r="G1728" t="inlineStr">
        <is>
          <t>K1.D2</t>
        </is>
      </c>
      <c r="H1728" t="inlineStr">
        <is>
          <t>X11</t>
        </is>
      </c>
      <c r="I1728" t="inlineStr">
        <is>
          <t>PE</t>
        </is>
      </c>
      <c r="J1728">
        <f>V01+K1.D2-X11:PE</f>
        <v/>
      </c>
      <c r="K1728" t="inlineStr">
        <is>
          <t>V01</t>
        </is>
      </c>
      <c r="L1728" t="inlineStr">
        <is>
          <t>K1.D2</t>
        </is>
      </c>
      <c r="M1728" t="inlineStr">
        <is>
          <t>X11</t>
        </is>
      </c>
      <c r="N1728" t="inlineStr">
        <is>
          <t>PE</t>
        </is>
      </c>
    </row>
    <row r="1729">
      <c r="A1729" t="n">
        <v>1728</v>
      </c>
      <c r="B1729" t="inlineStr">
        <is>
          <t>1728</t>
        </is>
      </c>
      <c r="C1729" t="inlineStr">
        <is>
          <t>BU</t>
        </is>
      </c>
      <c r="D1729" t="inlineStr">
        <is>
          <t>BU</t>
        </is>
      </c>
      <c r="E1729">
        <f>A02+K1.H2-X6:PE:2</f>
        <v/>
      </c>
      <c r="F1729" t="inlineStr">
        <is>
          <t>A02</t>
        </is>
      </c>
      <c r="G1729" t="inlineStr">
        <is>
          <t>K1.H2</t>
        </is>
      </c>
      <c r="H1729" t="inlineStr">
        <is>
          <t>X6</t>
        </is>
      </c>
      <c r="I1729" t="inlineStr">
        <is>
          <t>PE:2</t>
        </is>
      </c>
      <c r="J1729">
        <f>V01+K1.D2-X11:PE</f>
        <v/>
      </c>
      <c r="K1729" t="inlineStr">
        <is>
          <t>V01</t>
        </is>
      </c>
      <c r="L1729" t="inlineStr">
        <is>
          <t>K1.D2</t>
        </is>
      </c>
      <c r="M1729" t="inlineStr">
        <is>
          <t>X11</t>
        </is>
      </c>
      <c r="N1729" t="inlineStr">
        <is>
          <t>PE</t>
        </is>
      </c>
    </row>
    <row r="1730">
      <c r="A1730" t="n">
        <v>1729</v>
      </c>
      <c r="B1730" t="inlineStr">
        <is>
          <t>1729</t>
        </is>
      </c>
      <c r="C1730" t="inlineStr">
        <is>
          <t>BU</t>
        </is>
      </c>
      <c r="D1730" t="inlineStr">
        <is>
          <t>BU</t>
        </is>
      </c>
      <c r="E1730">
        <f>V01+K1.H1-K1:A2</f>
        <v/>
      </c>
      <c r="F1730" t="inlineStr">
        <is>
          <t>V01</t>
        </is>
      </c>
      <c r="G1730" t="inlineStr">
        <is>
          <t>K1.H1</t>
        </is>
      </c>
      <c r="H1730" t="inlineStr">
        <is>
          <t>K1</t>
        </is>
      </c>
      <c r="I1730" t="inlineStr">
        <is>
          <t>A2</t>
        </is>
      </c>
      <c r="J1730">
        <f>V01+K1.B1-W5(-P2):P2:1</f>
        <v/>
      </c>
      <c r="K1730" t="inlineStr">
        <is>
          <t>V01</t>
        </is>
      </c>
      <c r="L1730" t="inlineStr">
        <is>
          <t>K1.B1</t>
        </is>
      </c>
      <c r="M1730" t="inlineStr">
        <is>
          <t>W5(-P2)</t>
        </is>
      </c>
      <c r="N1730" t="inlineStr">
        <is>
          <t>P2:1</t>
        </is>
      </c>
    </row>
    <row r="1731">
      <c r="A1731" t="n">
        <v>1730</v>
      </c>
      <c r="B1731" t="inlineStr">
        <is>
          <t>1730</t>
        </is>
      </c>
      <c r="C1731" t="inlineStr">
        <is>
          <t>BU</t>
        </is>
      </c>
      <c r="D1731" t="inlineStr">
        <is>
          <t>BU</t>
        </is>
      </c>
      <c r="E1731">
        <f>V01+K1.H2-Q1:14</f>
        <v/>
      </c>
      <c r="F1731" t="inlineStr">
        <is>
          <t>V01</t>
        </is>
      </c>
      <c r="G1731" t="inlineStr">
        <is>
          <t>K1.H2</t>
        </is>
      </c>
      <c r="H1731" t="inlineStr">
        <is>
          <t>Q1</t>
        </is>
      </c>
      <c r="I1731" t="inlineStr">
        <is>
          <t>14</t>
        </is>
      </c>
      <c r="J1731">
        <f>V01+K1.H1-K1:A1</f>
        <v/>
      </c>
      <c r="K1731" t="inlineStr">
        <is>
          <t>V01</t>
        </is>
      </c>
      <c r="L1731" t="inlineStr">
        <is>
          <t>K1.H1</t>
        </is>
      </c>
      <c r="M1731" t="inlineStr">
        <is>
          <t>K1</t>
        </is>
      </c>
      <c r="N1731" t="inlineStr">
        <is>
          <t>A1</t>
        </is>
      </c>
    </row>
    <row r="1732">
      <c r="A1732" t="n">
        <v>1731</v>
      </c>
      <c r="B1732" t="inlineStr">
        <is>
          <t>1731</t>
        </is>
      </c>
      <c r="C1732" t="inlineStr">
        <is>
          <t>BU</t>
        </is>
      </c>
      <c r="D1732" t="inlineStr">
        <is>
          <t>BU</t>
        </is>
      </c>
      <c r="E1732">
        <f>V01+K1.B1-A1:1</f>
        <v/>
      </c>
      <c r="F1732" t="inlineStr">
        <is>
          <t>V01</t>
        </is>
      </c>
      <c r="G1732" t="inlineStr">
        <is>
          <t>K1.B1</t>
        </is>
      </c>
      <c r="H1732" t="inlineStr">
        <is>
          <t>A1</t>
        </is>
      </c>
      <c r="I1732" t="inlineStr">
        <is>
          <t>1</t>
        </is>
      </c>
      <c r="J1732">
        <f>V01+K1.H2-Q1:13</f>
        <v/>
      </c>
      <c r="K1732" t="inlineStr">
        <is>
          <t>V01</t>
        </is>
      </c>
      <c r="L1732" t="inlineStr">
        <is>
          <t>K1.H2</t>
        </is>
      </c>
      <c r="M1732" t="inlineStr">
        <is>
          <t>Q1</t>
        </is>
      </c>
      <c r="N1732" t="inlineStr">
        <is>
          <t>13</t>
        </is>
      </c>
    </row>
    <row r="1733">
      <c r="A1733" t="n">
        <v>1732</v>
      </c>
      <c r="B1733" t="inlineStr">
        <is>
          <t>1732</t>
        </is>
      </c>
      <c r="C1733" t="inlineStr">
        <is>
          <t>BU</t>
        </is>
      </c>
      <c r="D1733" t="inlineStr">
        <is>
          <t>BU</t>
        </is>
      </c>
      <c r="E1733">
        <f>V01+K1.H1-K1:14</f>
        <v/>
      </c>
      <c r="F1733" t="inlineStr">
        <is>
          <t>V01</t>
        </is>
      </c>
      <c r="G1733" t="inlineStr">
        <is>
          <t>K1.H1</t>
        </is>
      </c>
      <c r="H1733" t="inlineStr">
        <is>
          <t>K1</t>
        </is>
      </c>
      <c r="I1733" t="inlineStr">
        <is>
          <t>14</t>
        </is>
      </c>
      <c r="J1733">
        <f>V01+K1.B1-A3:1</f>
        <v/>
      </c>
      <c r="K1733" t="inlineStr">
        <is>
          <t>V01</t>
        </is>
      </c>
      <c r="L1733" t="inlineStr">
        <is>
          <t>K1.B1</t>
        </is>
      </c>
      <c r="M1733" t="inlineStr">
        <is>
          <t>A3</t>
        </is>
      </c>
      <c r="N1733" t="inlineStr">
        <is>
          <t>1</t>
        </is>
      </c>
    </row>
    <row r="1734">
      <c r="A1734" t="n">
        <v>1733</v>
      </c>
      <c r="B1734" t="inlineStr">
        <is>
          <t>1733</t>
        </is>
      </c>
      <c r="C1734" t="inlineStr">
        <is>
          <t>BU</t>
        </is>
      </c>
      <c r="D1734" t="inlineStr">
        <is>
          <t>BU</t>
        </is>
      </c>
      <c r="E1734">
        <f>V01+K1.B1-W5(-P1):P1:2</f>
        <v/>
      </c>
      <c r="F1734" t="inlineStr">
        <is>
          <t>V01</t>
        </is>
      </c>
      <c r="G1734" t="inlineStr">
        <is>
          <t>K1.B1</t>
        </is>
      </c>
      <c r="H1734" t="inlineStr">
        <is>
          <t>W5(-P1)</t>
        </is>
      </c>
      <c r="I1734" t="inlineStr">
        <is>
          <t>P1:2</t>
        </is>
      </c>
      <c r="J1734">
        <f>V01+K1.H1-K1:13</f>
        <v/>
      </c>
      <c r="K1734" t="inlineStr">
        <is>
          <t>V01</t>
        </is>
      </c>
      <c r="L1734" t="inlineStr">
        <is>
          <t>K1.H1</t>
        </is>
      </c>
      <c r="M1734" t="inlineStr">
        <is>
          <t>K1</t>
        </is>
      </c>
      <c r="N1734" t="inlineStr">
        <is>
          <t>13</t>
        </is>
      </c>
    </row>
    <row r="1735">
      <c r="A1735" t="n">
        <v>1734</v>
      </c>
      <c r="B1735" t="inlineStr">
        <is>
          <t>1734</t>
        </is>
      </c>
      <c r="C1735" t="inlineStr">
        <is>
          <t>nan</t>
        </is>
      </c>
      <c r="D1735" t="inlineStr">
        <is>
          <t>nan</t>
        </is>
      </c>
      <c r="E1735">
        <f>V01+K1.D2-X12:1</f>
        <v/>
      </c>
      <c r="F1735" t="inlineStr">
        <is>
          <t>V01</t>
        </is>
      </c>
      <c r="G1735" t="inlineStr">
        <is>
          <t>K1.D2</t>
        </is>
      </c>
      <c r="H1735" t="inlineStr">
        <is>
          <t>X12</t>
        </is>
      </c>
      <c r="I1735" t="inlineStr">
        <is>
          <t>1</t>
        </is>
      </c>
      <c r="J1735">
        <f>V01+K1.D2-X12:1</f>
        <v/>
      </c>
      <c r="K1735" t="inlineStr">
        <is>
          <t>V01</t>
        </is>
      </c>
      <c r="L1735" t="inlineStr">
        <is>
          <t>K1.D2</t>
        </is>
      </c>
      <c r="M1735" t="inlineStr">
        <is>
          <t>X12</t>
        </is>
      </c>
      <c r="N1735" t="inlineStr">
        <is>
          <t>1</t>
        </is>
      </c>
    </row>
    <row r="1736">
      <c r="A1736" t="n">
        <v>1735</v>
      </c>
      <c r="B1736" t="inlineStr">
        <is>
          <t>1735</t>
        </is>
      </c>
      <c r="C1736" t="inlineStr">
        <is>
          <t>1</t>
        </is>
      </c>
      <c r="D1736" t="inlineStr">
        <is>
          <t>1</t>
        </is>
      </c>
      <c r="E1736">
        <f>V01+K1.D2-X12:1</f>
        <v/>
      </c>
      <c r="F1736" t="inlineStr">
        <is>
          <t>V01</t>
        </is>
      </c>
      <c r="G1736" t="inlineStr">
        <is>
          <t>K1.D2</t>
        </is>
      </c>
      <c r="H1736" t="inlineStr">
        <is>
          <t>X12</t>
        </is>
      </c>
      <c r="I1736" t="inlineStr">
        <is>
          <t>1</t>
        </is>
      </c>
      <c r="J1736">
        <f>V01+S2-M2.1:U</f>
        <v/>
      </c>
      <c r="K1736" t="inlineStr">
        <is>
          <t>V01</t>
        </is>
      </c>
      <c r="L1736" t="inlineStr">
        <is>
          <t>S2</t>
        </is>
      </c>
      <c r="M1736" t="inlineStr">
        <is>
          <t>M2.1</t>
        </is>
      </c>
      <c r="N1736" t="inlineStr">
        <is>
          <t>U</t>
        </is>
      </c>
    </row>
    <row r="1737">
      <c r="A1737" t="n">
        <v>1736</v>
      </c>
      <c r="B1737" t="inlineStr">
        <is>
          <t>1736</t>
        </is>
      </c>
      <c r="C1737" t="inlineStr">
        <is>
          <t>BU</t>
        </is>
      </c>
      <c r="D1737" t="inlineStr">
        <is>
          <t>BU</t>
        </is>
      </c>
      <c r="E1737">
        <f>V01+K1.H1-K2:2</f>
        <v/>
      </c>
      <c r="F1737" t="inlineStr">
        <is>
          <t>V01</t>
        </is>
      </c>
      <c r="G1737" t="inlineStr">
        <is>
          <t>K1.H1</t>
        </is>
      </c>
      <c r="H1737" t="inlineStr">
        <is>
          <t>K2</t>
        </is>
      </c>
      <c r="I1737" t="inlineStr">
        <is>
          <t>2</t>
        </is>
      </c>
      <c r="J1737">
        <f>V01+K1.D2-X12:1</f>
        <v/>
      </c>
      <c r="K1737" t="inlineStr">
        <is>
          <t>V01</t>
        </is>
      </c>
      <c r="L1737" t="inlineStr">
        <is>
          <t>K1.D2</t>
        </is>
      </c>
      <c r="M1737" t="inlineStr">
        <is>
          <t>X12</t>
        </is>
      </c>
      <c r="N1737" t="inlineStr">
        <is>
          <t>1</t>
        </is>
      </c>
    </row>
    <row r="1738">
      <c r="A1738" t="n">
        <v>1737</v>
      </c>
      <c r="B1738" t="inlineStr">
        <is>
          <t>1737</t>
        </is>
      </c>
      <c r="C1738" t="inlineStr">
        <is>
          <t>BU</t>
        </is>
      </c>
      <c r="D1738" t="inlineStr">
        <is>
          <t>BU</t>
        </is>
      </c>
      <c r="E1738">
        <f>V01+K1.H2-Q2:T1</f>
        <v/>
      </c>
      <c r="F1738" t="inlineStr">
        <is>
          <t>V01</t>
        </is>
      </c>
      <c r="G1738" t="inlineStr">
        <is>
          <t>K1.H2</t>
        </is>
      </c>
      <c r="H1738" t="inlineStr">
        <is>
          <t>Q2</t>
        </is>
      </c>
      <c r="I1738" t="inlineStr">
        <is>
          <t>T1</t>
        </is>
      </c>
      <c r="J1738">
        <f>V01+K1.H1-K2:1</f>
        <v/>
      </c>
      <c r="K1738" t="inlineStr">
        <is>
          <t>V01</t>
        </is>
      </c>
      <c r="L1738" t="inlineStr">
        <is>
          <t>K1.H1</t>
        </is>
      </c>
      <c r="M1738" t="inlineStr">
        <is>
          <t>K2</t>
        </is>
      </c>
      <c r="N1738" t="inlineStr">
        <is>
          <t>1</t>
        </is>
      </c>
    </row>
    <row r="1739">
      <c r="A1739" t="n">
        <v>1738</v>
      </c>
      <c r="B1739" t="inlineStr">
        <is>
          <t>1738</t>
        </is>
      </c>
      <c r="C1739" t="inlineStr">
        <is>
          <t>BU</t>
        </is>
      </c>
      <c r="D1739" t="inlineStr">
        <is>
          <t>BU</t>
        </is>
      </c>
      <c r="E1739">
        <f>V01+K1.H2-Q2:L1</f>
        <v/>
      </c>
      <c r="F1739" t="inlineStr">
        <is>
          <t>V01</t>
        </is>
      </c>
      <c r="G1739" t="inlineStr">
        <is>
          <t>K1.H2</t>
        </is>
      </c>
      <c r="H1739" t="inlineStr">
        <is>
          <t>Q2</t>
        </is>
      </c>
      <c r="I1739" t="inlineStr">
        <is>
          <t>L1</t>
        </is>
      </c>
      <c r="J1739">
        <f>A02+K1.H2-W1:1L1</f>
        <v/>
      </c>
      <c r="K1739" t="inlineStr">
        <is>
          <t>A02</t>
        </is>
      </c>
      <c r="L1739" t="inlineStr">
        <is>
          <t>K1.H2</t>
        </is>
      </c>
      <c r="M1739" t="inlineStr">
        <is>
          <t>W1</t>
        </is>
      </c>
      <c r="N1739" t="inlineStr">
        <is>
          <t>1L1</t>
        </is>
      </c>
    </row>
    <row r="1740">
      <c r="A1740" t="n">
        <v>1739</v>
      </c>
      <c r="B1740" t="inlineStr">
        <is>
          <t>1739</t>
        </is>
      </c>
      <c r="C1740" t="inlineStr">
        <is>
          <t>nan</t>
        </is>
      </c>
      <c r="D1740" t="inlineStr">
        <is>
          <t>nan</t>
        </is>
      </c>
      <c r="E1740">
        <f>V01+K1.D2-X12:2</f>
        <v/>
      </c>
      <c r="F1740" t="inlineStr">
        <is>
          <t>V01</t>
        </is>
      </c>
      <c r="G1740" t="inlineStr">
        <is>
          <t>K1.D2</t>
        </is>
      </c>
      <c r="H1740" t="inlineStr">
        <is>
          <t>X12</t>
        </is>
      </c>
      <c r="I1740" t="inlineStr">
        <is>
          <t>2</t>
        </is>
      </c>
      <c r="J1740">
        <f>V01+K1.D2-X12:2</f>
        <v/>
      </c>
      <c r="K1740" t="inlineStr">
        <is>
          <t>V01</t>
        </is>
      </c>
      <c r="L1740" t="inlineStr">
        <is>
          <t>K1.D2</t>
        </is>
      </c>
      <c r="M1740" t="inlineStr">
        <is>
          <t>X12</t>
        </is>
      </c>
      <c r="N1740" t="inlineStr">
        <is>
          <t>2</t>
        </is>
      </c>
    </row>
    <row r="1741">
      <c r="A1741" t="n">
        <v>1740</v>
      </c>
      <c r="B1741" t="inlineStr">
        <is>
          <t>1740</t>
        </is>
      </c>
      <c r="C1741" t="inlineStr">
        <is>
          <t>2</t>
        </is>
      </c>
      <c r="D1741" t="inlineStr">
        <is>
          <t>2</t>
        </is>
      </c>
      <c r="E1741">
        <f>V01+K1.D2-X12:2</f>
        <v/>
      </c>
      <c r="F1741" t="inlineStr">
        <is>
          <t>V01</t>
        </is>
      </c>
      <c r="G1741" t="inlineStr">
        <is>
          <t>K1.D2</t>
        </is>
      </c>
      <c r="H1741" t="inlineStr">
        <is>
          <t>X12</t>
        </is>
      </c>
      <c r="I1741" t="inlineStr">
        <is>
          <t>2</t>
        </is>
      </c>
      <c r="J1741">
        <f>V01+S2-M2.1:V</f>
        <v/>
      </c>
      <c r="K1741" t="inlineStr">
        <is>
          <t>V01</t>
        </is>
      </c>
      <c r="L1741" t="inlineStr">
        <is>
          <t>S2</t>
        </is>
      </c>
      <c r="M1741" t="inlineStr">
        <is>
          <t>M2.1</t>
        </is>
      </c>
      <c r="N1741" t="inlineStr">
        <is>
          <t>V</t>
        </is>
      </c>
    </row>
    <row r="1742">
      <c r="A1742" t="n">
        <v>1741</v>
      </c>
      <c r="B1742" t="inlineStr">
        <is>
          <t>1741</t>
        </is>
      </c>
      <c r="C1742" t="inlineStr">
        <is>
          <t>BU</t>
        </is>
      </c>
      <c r="D1742" t="inlineStr">
        <is>
          <t>BU</t>
        </is>
      </c>
      <c r="E1742">
        <f>V01+K1.H1-K2:4</f>
        <v/>
      </c>
      <c r="F1742" t="inlineStr">
        <is>
          <t>V01</t>
        </is>
      </c>
      <c r="G1742" t="inlineStr">
        <is>
          <t>K1.H1</t>
        </is>
      </c>
      <c r="H1742" t="inlineStr">
        <is>
          <t>K2</t>
        </is>
      </c>
      <c r="I1742" t="inlineStr">
        <is>
          <t>4</t>
        </is>
      </c>
      <c r="J1742">
        <f>V01+K1.D2-X12:2</f>
        <v/>
      </c>
      <c r="K1742" t="inlineStr">
        <is>
          <t>V01</t>
        </is>
      </c>
      <c r="L1742" t="inlineStr">
        <is>
          <t>K1.D2</t>
        </is>
      </c>
      <c r="M1742" t="inlineStr">
        <is>
          <t>X12</t>
        </is>
      </c>
      <c r="N1742" t="inlineStr">
        <is>
          <t>2</t>
        </is>
      </c>
    </row>
    <row r="1743">
      <c r="A1743" t="n">
        <v>1742</v>
      </c>
      <c r="B1743" t="inlineStr">
        <is>
          <t>1742</t>
        </is>
      </c>
      <c r="C1743" t="inlineStr">
        <is>
          <t>BU</t>
        </is>
      </c>
      <c r="D1743" t="inlineStr">
        <is>
          <t>BU</t>
        </is>
      </c>
      <c r="E1743">
        <f>V01+K1.H2-Q2:T2</f>
        <v/>
      </c>
      <c r="F1743" t="inlineStr">
        <is>
          <t>V01</t>
        </is>
      </c>
      <c r="G1743" t="inlineStr">
        <is>
          <t>K1.H2</t>
        </is>
      </c>
      <c r="H1743" t="inlineStr">
        <is>
          <t>Q2</t>
        </is>
      </c>
      <c r="I1743" t="inlineStr">
        <is>
          <t>T2</t>
        </is>
      </c>
      <c r="J1743">
        <f>V01+K1.H1-K2:3</f>
        <v/>
      </c>
      <c r="K1743" t="inlineStr">
        <is>
          <t>V01</t>
        </is>
      </c>
      <c r="L1743" t="inlineStr">
        <is>
          <t>K1.H1</t>
        </is>
      </c>
      <c r="M1743" t="inlineStr">
        <is>
          <t>K2</t>
        </is>
      </c>
      <c r="N1743" t="inlineStr">
        <is>
          <t>3</t>
        </is>
      </c>
    </row>
    <row r="1744">
      <c r="A1744" t="n">
        <v>1743</v>
      </c>
      <c r="B1744" t="inlineStr">
        <is>
          <t>1743</t>
        </is>
      </c>
      <c r="C1744" t="inlineStr">
        <is>
          <t>BU</t>
        </is>
      </c>
      <c r="D1744" t="inlineStr">
        <is>
          <t>BU</t>
        </is>
      </c>
      <c r="E1744">
        <f>V01+K1.H2-Q2:L2</f>
        <v/>
      </c>
      <c r="F1744" t="inlineStr">
        <is>
          <t>V01</t>
        </is>
      </c>
      <c r="G1744" t="inlineStr">
        <is>
          <t>K1.H2</t>
        </is>
      </c>
      <c r="H1744" t="inlineStr">
        <is>
          <t>Q2</t>
        </is>
      </c>
      <c r="I1744" t="inlineStr">
        <is>
          <t>L2</t>
        </is>
      </c>
      <c r="J1744">
        <f>A02+K1.H2-W1:1L2</f>
        <v/>
      </c>
      <c r="K1744" t="inlineStr">
        <is>
          <t>A02</t>
        </is>
      </c>
      <c r="L1744" t="inlineStr">
        <is>
          <t>K1.H2</t>
        </is>
      </c>
      <c r="M1744" t="inlineStr">
        <is>
          <t>W1</t>
        </is>
      </c>
      <c r="N1744" t="inlineStr">
        <is>
          <t>1L2</t>
        </is>
      </c>
    </row>
    <row r="1745">
      <c r="A1745" t="n">
        <v>1744</v>
      </c>
      <c r="B1745" t="inlineStr">
        <is>
          <t>1744</t>
        </is>
      </c>
      <c r="C1745" t="inlineStr">
        <is>
          <t>nan</t>
        </is>
      </c>
      <c r="D1745" t="inlineStr">
        <is>
          <t>nan</t>
        </is>
      </c>
      <c r="E1745">
        <f>V01+K1.D2-X12:3</f>
        <v/>
      </c>
      <c r="F1745" t="inlineStr">
        <is>
          <t>V01</t>
        </is>
      </c>
      <c r="G1745" t="inlineStr">
        <is>
          <t>K1.D2</t>
        </is>
      </c>
      <c r="H1745" t="inlineStr">
        <is>
          <t>X12</t>
        </is>
      </c>
      <c r="I1745" t="inlineStr">
        <is>
          <t>3</t>
        </is>
      </c>
      <c r="J1745">
        <f>V01+K1.D2-X12:3</f>
        <v/>
      </c>
      <c r="K1745" t="inlineStr">
        <is>
          <t>V01</t>
        </is>
      </c>
      <c r="L1745" t="inlineStr">
        <is>
          <t>K1.D2</t>
        </is>
      </c>
      <c r="M1745" t="inlineStr">
        <is>
          <t>X12</t>
        </is>
      </c>
      <c r="N1745" t="inlineStr">
        <is>
          <t>3</t>
        </is>
      </c>
    </row>
    <row r="1746">
      <c r="A1746" t="n">
        <v>1745</v>
      </c>
      <c r="B1746" t="inlineStr">
        <is>
          <t>1745</t>
        </is>
      </c>
      <c r="C1746" t="inlineStr">
        <is>
          <t>3</t>
        </is>
      </c>
      <c r="D1746" t="inlineStr">
        <is>
          <t>3</t>
        </is>
      </c>
      <c r="E1746">
        <f>V01+K1.D2-X12:3</f>
        <v/>
      </c>
      <c r="F1746" t="inlineStr">
        <is>
          <t>V01</t>
        </is>
      </c>
      <c r="G1746" t="inlineStr">
        <is>
          <t>K1.D2</t>
        </is>
      </c>
      <c r="H1746" t="inlineStr">
        <is>
          <t>X12</t>
        </is>
      </c>
      <c r="I1746" t="inlineStr">
        <is>
          <t>3</t>
        </is>
      </c>
      <c r="J1746">
        <f>V01+S2-M2.1:W</f>
        <v/>
      </c>
      <c r="K1746" t="inlineStr">
        <is>
          <t>V01</t>
        </is>
      </c>
      <c r="L1746" t="inlineStr">
        <is>
          <t>S2</t>
        </is>
      </c>
      <c r="M1746" t="inlineStr">
        <is>
          <t>M2.1</t>
        </is>
      </c>
      <c r="N1746" t="inlineStr">
        <is>
          <t>W</t>
        </is>
      </c>
    </row>
    <row r="1747">
      <c r="A1747" t="n">
        <v>1746</v>
      </c>
      <c r="B1747" t="inlineStr">
        <is>
          <t>1746</t>
        </is>
      </c>
      <c r="C1747" t="inlineStr">
        <is>
          <t>BU</t>
        </is>
      </c>
      <c r="D1747" t="inlineStr">
        <is>
          <t>BU</t>
        </is>
      </c>
      <c r="E1747">
        <f>V01+K1.H1-K2:6</f>
        <v/>
      </c>
      <c r="F1747" t="inlineStr">
        <is>
          <t>V01</t>
        </is>
      </c>
      <c r="G1747" t="inlineStr">
        <is>
          <t>K1.H1</t>
        </is>
      </c>
      <c r="H1747" t="inlineStr">
        <is>
          <t>K2</t>
        </is>
      </c>
      <c r="I1747" t="inlineStr">
        <is>
          <t>6</t>
        </is>
      </c>
      <c r="J1747">
        <f>V01+K1.D2-X12:3</f>
        <v/>
      </c>
      <c r="K1747" t="inlineStr">
        <is>
          <t>V01</t>
        </is>
      </c>
      <c r="L1747" t="inlineStr">
        <is>
          <t>K1.D2</t>
        </is>
      </c>
      <c r="M1747" t="inlineStr">
        <is>
          <t>X12</t>
        </is>
      </c>
      <c r="N1747" t="inlineStr">
        <is>
          <t>3</t>
        </is>
      </c>
    </row>
    <row r="1748">
      <c r="A1748" t="n">
        <v>1747</v>
      </c>
      <c r="B1748" t="inlineStr">
        <is>
          <t>1747</t>
        </is>
      </c>
      <c r="C1748" t="inlineStr">
        <is>
          <t>BU</t>
        </is>
      </c>
      <c r="D1748" t="inlineStr">
        <is>
          <t>BU</t>
        </is>
      </c>
      <c r="E1748">
        <f>V01+K1.H2-Q2:T3</f>
        <v/>
      </c>
      <c r="F1748" t="inlineStr">
        <is>
          <t>V01</t>
        </is>
      </c>
      <c r="G1748" t="inlineStr">
        <is>
          <t>K1.H2</t>
        </is>
      </c>
      <c r="H1748" t="inlineStr">
        <is>
          <t>Q2</t>
        </is>
      </c>
      <c r="I1748" t="inlineStr">
        <is>
          <t>T3</t>
        </is>
      </c>
      <c r="J1748">
        <f>V01+K1.H1-K2:5</f>
        <v/>
      </c>
      <c r="K1748" t="inlineStr">
        <is>
          <t>V01</t>
        </is>
      </c>
      <c r="L1748" t="inlineStr">
        <is>
          <t>K1.H1</t>
        </is>
      </c>
      <c r="M1748" t="inlineStr">
        <is>
          <t>K2</t>
        </is>
      </c>
      <c r="N1748" t="inlineStr">
        <is>
          <t>5</t>
        </is>
      </c>
    </row>
    <row r="1749">
      <c r="A1749" t="n">
        <v>1748</v>
      </c>
      <c r="B1749" t="inlineStr">
        <is>
          <t>1748</t>
        </is>
      </c>
      <c r="C1749" t="inlineStr">
        <is>
          <t>BU</t>
        </is>
      </c>
      <c r="D1749" t="inlineStr">
        <is>
          <t>BU</t>
        </is>
      </c>
      <c r="E1749">
        <f>A02+K1.H2-W1:1L3</f>
        <v/>
      </c>
      <c r="F1749" t="inlineStr">
        <is>
          <t>A02</t>
        </is>
      </c>
      <c r="G1749" t="inlineStr">
        <is>
          <t>K1.H2</t>
        </is>
      </c>
      <c r="H1749" t="inlineStr">
        <is>
          <t>W1</t>
        </is>
      </c>
      <c r="I1749" t="inlineStr">
        <is>
          <t>1L3</t>
        </is>
      </c>
      <c r="J1749">
        <f>V01+K1.H2-Q2:L3</f>
        <v/>
      </c>
      <c r="K1749" t="inlineStr">
        <is>
          <t>V01</t>
        </is>
      </c>
      <c r="L1749" t="inlineStr">
        <is>
          <t>K1.H2</t>
        </is>
      </c>
      <c r="M1749" t="inlineStr">
        <is>
          <t>Q2</t>
        </is>
      </c>
      <c r="N1749" t="inlineStr">
        <is>
          <t>L3</t>
        </is>
      </c>
    </row>
    <row r="1750">
      <c r="A1750" t="n">
        <v>1749</v>
      </c>
      <c r="B1750" t="inlineStr">
        <is>
          <t>1749</t>
        </is>
      </c>
      <c r="C1750" t="inlineStr">
        <is>
          <t>GNYE</t>
        </is>
      </c>
      <c r="D1750" t="inlineStr">
        <is>
          <t>GNYE</t>
        </is>
      </c>
      <c r="E1750">
        <f>V01+K1.D2-X12:PE</f>
        <v/>
      </c>
      <c r="F1750" t="inlineStr">
        <is>
          <t>V01</t>
        </is>
      </c>
      <c r="G1750" t="inlineStr">
        <is>
          <t>K1.D2</t>
        </is>
      </c>
      <c r="H1750" t="inlineStr">
        <is>
          <t>X12</t>
        </is>
      </c>
      <c r="I1750" t="inlineStr">
        <is>
          <t>PE</t>
        </is>
      </c>
      <c r="J1750">
        <f>V01+S2-M2.1:PE</f>
        <v/>
      </c>
      <c r="K1750" t="inlineStr">
        <is>
          <t>V01</t>
        </is>
      </c>
      <c r="L1750" t="inlineStr">
        <is>
          <t>S2</t>
        </is>
      </c>
      <c r="M1750" t="inlineStr">
        <is>
          <t>M2.1</t>
        </is>
      </c>
      <c r="N1750" t="inlineStr">
        <is>
          <t>PE</t>
        </is>
      </c>
    </row>
    <row r="1751">
      <c r="A1751" t="n">
        <v>1750</v>
      </c>
      <c r="B1751" t="inlineStr">
        <is>
          <t>1750</t>
        </is>
      </c>
      <c r="C1751" t="inlineStr">
        <is>
          <t>nan</t>
        </is>
      </c>
      <c r="D1751" t="inlineStr">
        <is>
          <t>nan</t>
        </is>
      </c>
      <c r="E1751">
        <f>V01+K1.D2-X12:PE</f>
        <v/>
      </c>
      <c r="F1751" t="inlineStr">
        <is>
          <t>V01</t>
        </is>
      </c>
      <c r="G1751" t="inlineStr">
        <is>
          <t>K1.D2</t>
        </is>
      </c>
      <c r="H1751" t="inlineStr">
        <is>
          <t>X12</t>
        </is>
      </c>
      <c r="I1751" t="inlineStr">
        <is>
          <t>PE</t>
        </is>
      </c>
      <c r="J1751">
        <f>V01+K1.D2-X12:PE</f>
        <v/>
      </c>
      <c r="K1751" t="inlineStr">
        <is>
          <t>V01</t>
        </is>
      </c>
      <c r="L1751" t="inlineStr">
        <is>
          <t>K1.D2</t>
        </is>
      </c>
      <c r="M1751" t="inlineStr">
        <is>
          <t>X12</t>
        </is>
      </c>
      <c r="N1751" t="inlineStr">
        <is>
          <t>PE</t>
        </is>
      </c>
    </row>
    <row r="1752">
      <c r="A1752" t="n">
        <v>1751</v>
      </c>
      <c r="B1752" t="inlineStr">
        <is>
          <t>1751</t>
        </is>
      </c>
      <c r="C1752" t="inlineStr">
        <is>
          <t>BU</t>
        </is>
      </c>
      <c r="D1752" t="inlineStr">
        <is>
          <t>BU</t>
        </is>
      </c>
      <c r="E1752">
        <f>A02+K1.H2-X6:PE:2</f>
        <v/>
      </c>
      <c r="F1752" t="inlineStr">
        <is>
          <t>A02</t>
        </is>
      </c>
      <c r="G1752" t="inlineStr">
        <is>
          <t>K1.H2</t>
        </is>
      </c>
      <c r="H1752" t="inlineStr">
        <is>
          <t>X6</t>
        </is>
      </c>
      <c r="I1752" t="inlineStr">
        <is>
          <t>PE:2</t>
        </is>
      </c>
      <c r="J1752">
        <f>V01+K1.D2-X12:PE</f>
        <v/>
      </c>
      <c r="K1752" t="inlineStr">
        <is>
          <t>V01</t>
        </is>
      </c>
      <c r="L1752" t="inlineStr">
        <is>
          <t>K1.D2</t>
        </is>
      </c>
      <c r="M1752" t="inlineStr">
        <is>
          <t>X12</t>
        </is>
      </c>
      <c r="N1752" t="inlineStr">
        <is>
          <t>PE</t>
        </is>
      </c>
    </row>
    <row r="1753">
      <c r="A1753" t="n">
        <v>1752</v>
      </c>
      <c r="B1753" t="inlineStr">
        <is>
          <t>1752</t>
        </is>
      </c>
      <c r="C1753" t="inlineStr">
        <is>
          <t>nan</t>
        </is>
      </c>
      <c r="D1753" t="inlineStr">
        <is>
          <t>nan</t>
        </is>
      </c>
      <c r="E1753">
        <f>V01+K1.D2-X12:4</f>
        <v/>
      </c>
      <c r="F1753" t="inlineStr">
        <is>
          <t>V01</t>
        </is>
      </c>
      <c r="G1753" t="inlineStr">
        <is>
          <t>K1.D2</t>
        </is>
      </c>
      <c r="H1753" t="inlineStr">
        <is>
          <t>X12</t>
        </is>
      </c>
      <c r="I1753" t="inlineStr">
        <is>
          <t>4</t>
        </is>
      </c>
      <c r="J1753">
        <f>V01+K1.D2-X12:4</f>
        <v/>
      </c>
      <c r="K1753" t="inlineStr">
        <is>
          <t>V01</t>
        </is>
      </c>
      <c r="L1753" t="inlineStr">
        <is>
          <t>K1.D2</t>
        </is>
      </c>
      <c r="M1753" t="inlineStr">
        <is>
          <t>X12</t>
        </is>
      </c>
      <c r="N1753" t="inlineStr">
        <is>
          <t>4</t>
        </is>
      </c>
    </row>
    <row r="1754">
      <c r="A1754" t="n">
        <v>1753</v>
      </c>
      <c r="B1754" t="inlineStr">
        <is>
          <t>1753</t>
        </is>
      </c>
      <c r="C1754" t="inlineStr">
        <is>
          <t>1</t>
        </is>
      </c>
      <c r="D1754" t="inlineStr">
        <is>
          <t>1</t>
        </is>
      </c>
      <c r="E1754">
        <f>V01+K1.D2-X12:4</f>
        <v/>
      </c>
      <c r="F1754" t="inlineStr">
        <is>
          <t>V01</t>
        </is>
      </c>
      <c r="G1754" t="inlineStr">
        <is>
          <t>K1.D2</t>
        </is>
      </c>
      <c r="H1754" t="inlineStr">
        <is>
          <t>X12</t>
        </is>
      </c>
      <c r="I1754" t="inlineStr">
        <is>
          <t>4</t>
        </is>
      </c>
      <c r="J1754">
        <f>V01+S2-M2.1:13</f>
        <v/>
      </c>
      <c r="K1754" t="inlineStr">
        <is>
          <t>V01</t>
        </is>
      </c>
      <c r="L1754" t="inlineStr">
        <is>
          <t>S2</t>
        </is>
      </c>
      <c r="M1754" t="inlineStr">
        <is>
          <t>M2.1</t>
        </is>
      </c>
      <c r="N1754" t="inlineStr">
        <is>
          <t>13</t>
        </is>
      </c>
    </row>
    <row r="1755">
      <c r="A1755" t="n">
        <v>1754</v>
      </c>
      <c r="B1755" t="inlineStr">
        <is>
          <t>1754</t>
        </is>
      </c>
      <c r="C1755" t="inlineStr">
        <is>
          <t>BU</t>
        </is>
      </c>
      <c r="D1755" t="inlineStr">
        <is>
          <t>BU</t>
        </is>
      </c>
      <c r="E1755">
        <f>V01+K1.B1-K13:11</f>
        <v/>
      </c>
      <c r="F1755" t="inlineStr">
        <is>
          <t>V01</t>
        </is>
      </c>
      <c r="G1755" t="inlineStr">
        <is>
          <t>K1.B1</t>
        </is>
      </c>
      <c r="H1755" t="inlineStr">
        <is>
          <t>K13</t>
        </is>
      </c>
      <c r="I1755" t="inlineStr">
        <is>
          <t>11</t>
        </is>
      </c>
      <c r="J1755">
        <f>V01+K1.D2-X12:4</f>
        <v/>
      </c>
      <c r="K1755" t="inlineStr">
        <is>
          <t>V01</t>
        </is>
      </c>
      <c r="L1755" t="inlineStr">
        <is>
          <t>K1.D2</t>
        </is>
      </c>
      <c r="M1755" t="inlineStr">
        <is>
          <t>X12</t>
        </is>
      </c>
      <c r="N1755" t="inlineStr">
        <is>
          <t>4</t>
        </is>
      </c>
    </row>
    <row r="1756">
      <c r="A1756" t="n">
        <v>1755</v>
      </c>
      <c r="B1756" t="inlineStr">
        <is>
          <t>1755</t>
        </is>
      </c>
      <c r="C1756" t="inlineStr">
        <is>
          <t>BU</t>
        </is>
      </c>
      <c r="D1756" t="inlineStr">
        <is>
          <t>BU</t>
        </is>
      </c>
      <c r="E1756">
        <f>V01+K1.H2-F1:2</f>
        <v/>
      </c>
      <c r="F1756" t="inlineStr">
        <is>
          <t>V01</t>
        </is>
      </c>
      <c r="G1756" t="inlineStr">
        <is>
          <t>K1.H2</t>
        </is>
      </c>
      <c r="H1756" t="inlineStr">
        <is>
          <t>F1</t>
        </is>
      </c>
      <c r="I1756" t="inlineStr">
        <is>
          <t>2</t>
        </is>
      </c>
      <c r="J1756">
        <f>V01+K1.B1-K13:14</f>
        <v/>
      </c>
      <c r="K1756" t="inlineStr">
        <is>
          <t>V01</t>
        </is>
      </c>
      <c r="L1756" t="inlineStr">
        <is>
          <t>K1.B1</t>
        </is>
      </c>
      <c r="M1756" t="inlineStr">
        <is>
          <t>K13</t>
        </is>
      </c>
      <c r="N1756" t="inlineStr">
        <is>
          <t>14</t>
        </is>
      </c>
    </row>
    <row r="1757">
      <c r="A1757" t="n">
        <v>1756</v>
      </c>
      <c r="B1757" t="inlineStr">
        <is>
          <t>1756</t>
        </is>
      </c>
      <c r="C1757" t="inlineStr">
        <is>
          <t>BU</t>
        </is>
      </c>
      <c r="D1757" t="inlineStr">
        <is>
          <t>BU</t>
        </is>
      </c>
      <c r="E1757">
        <f>A01+K1.H2-W0:L3</f>
        <v/>
      </c>
      <c r="F1757" t="inlineStr">
        <is>
          <t>A01</t>
        </is>
      </c>
      <c r="G1757" t="inlineStr">
        <is>
          <t>K1.H2</t>
        </is>
      </c>
      <c r="H1757" t="inlineStr">
        <is>
          <t>W0</t>
        </is>
      </c>
      <c r="I1757" t="inlineStr">
        <is>
          <t>L3</t>
        </is>
      </c>
      <c r="J1757">
        <f>V01+K1.H2-F1:1</f>
        <v/>
      </c>
      <c r="K1757" t="inlineStr">
        <is>
          <t>V01</t>
        </is>
      </c>
      <c r="L1757" t="inlineStr">
        <is>
          <t>K1.H2</t>
        </is>
      </c>
      <c r="M1757" t="inlineStr">
        <is>
          <t>F1</t>
        </is>
      </c>
      <c r="N1757" t="inlineStr">
        <is>
          <t>1</t>
        </is>
      </c>
    </row>
    <row r="1758">
      <c r="A1758" t="n">
        <v>1757</v>
      </c>
      <c r="B1758" t="inlineStr">
        <is>
          <t>1757</t>
        </is>
      </c>
      <c r="C1758" t="inlineStr">
        <is>
          <t>2</t>
        </is>
      </c>
      <c r="D1758" t="inlineStr">
        <is>
          <t>2</t>
        </is>
      </c>
      <c r="E1758">
        <f>V01+S2-M2.1:14</f>
        <v/>
      </c>
      <c r="F1758" t="inlineStr">
        <is>
          <t>V01</t>
        </is>
      </c>
      <c r="G1758" t="inlineStr">
        <is>
          <t>S2</t>
        </is>
      </c>
      <c r="H1758" t="inlineStr">
        <is>
          <t>M2.1</t>
        </is>
      </c>
      <c r="I1758" t="inlineStr">
        <is>
          <t>14</t>
        </is>
      </c>
      <c r="J1758">
        <f>V01+K1.D2-X12:5</f>
        <v/>
      </c>
      <c r="K1758" t="inlineStr">
        <is>
          <t>V01</t>
        </is>
      </c>
      <c r="L1758" t="inlineStr">
        <is>
          <t>K1.D2</t>
        </is>
      </c>
      <c r="M1758" t="inlineStr">
        <is>
          <t>X12</t>
        </is>
      </c>
      <c r="N1758" t="inlineStr">
        <is>
          <t>5</t>
        </is>
      </c>
    </row>
    <row r="1759">
      <c r="A1759" t="n">
        <v>1758</v>
      </c>
      <c r="B1759" t="inlineStr">
        <is>
          <t>1758</t>
        </is>
      </c>
      <c r="C1759" t="inlineStr">
        <is>
          <t>nan</t>
        </is>
      </c>
      <c r="D1759" t="inlineStr">
        <is>
          <t>nan</t>
        </is>
      </c>
      <c r="E1759">
        <f>V01+K1.D2-X12:5</f>
        <v/>
      </c>
      <c r="F1759" t="inlineStr">
        <is>
          <t>V01</t>
        </is>
      </c>
      <c r="G1759" t="inlineStr">
        <is>
          <t>K1.D2</t>
        </is>
      </c>
      <c r="H1759" t="inlineStr">
        <is>
          <t>X12</t>
        </is>
      </c>
      <c r="I1759" t="inlineStr">
        <is>
          <t>5</t>
        </is>
      </c>
      <c r="J1759">
        <f>V01+K1.D2-X12:5</f>
        <v/>
      </c>
      <c r="K1759" t="inlineStr">
        <is>
          <t>V01</t>
        </is>
      </c>
      <c r="L1759" t="inlineStr">
        <is>
          <t>K1.D2</t>
        </is>
      </c>
      <c r="M1759" t="inlineStr">
        <is>
          <t>X12</t>
        </is>
      </c>
      <c r="N1759" t="inlineStr">
        <is>
          <t>5</t>
        </is>
      </c>
    </row>
    <row r="1760">
      <c r="A1760" t="n">
        <v>1759</v>
      </c>
      <c r="B1760" t="inlineStr">
        <is>
          <t>1759</t>
        </is>
      </c>
      <c r="C1760" t="inlineStr">
        <is>
          <t>BU</t>
        </is>
      </c>
      <c r="D1760" t="inlineStr">
        <is>
          <t>BU</t>
        </is>
      </c>
      <c r="E1760">
        <f>A02+K1.H2-X5:16:2</f>
        <v/>
      </c>
      <c r="F1760" t="inlineStr">
        <is>
          <t>A02</t>
        </is>
      </c>
      <c r="G1760" t="inlineStr">
        <is>
          <t>K1.H2</t>
        </is>
      </c>
      <c r="H1760" t="inlineStr">
        <is>
          <t>X5</t>
        </is>
      </c>
      <c r="I1760" t="inlineStr">
        <is>
          <t>16:2</t>
        </is>
      </c>
      <c r="J1760">
        <f>V01+K1.D2-X12:5</f>
        <v/>
      </c>
      <c r="K1760" t="inlineStr">
        <is>
          <t>V01</t>
        </is>
      </c>
      <c r="L1760" t="inlineStr">
        <is>
          <t>K1.D2</t>
        </is>
      </c>
      <c r="M1760" t="inlineStr">
        <is>
          <t>X12</t>
        </is>
      </c>
      <c r="N1760" t="inlineStr">
        <is>
          <t>5</t>
        </is>
      </c>
    </row>
    <row r="1761">
      <c r="A1761" t="n">
        <v>1760</v>
      </c>
      <c r="B1761" t="inlineStr">
        <is>
          <t>1760</t>
        </is>
      </c>
      <c r="C1761" t="inlineStr">
        <is>
          <t>BU</t>
        </is>
      </c>
      <c r="D1761" t="inlineStr">
        <is>
          <t>BU</t>
        </is>
      </c>
      <c r="E1761">
        <f>V01+K1.B1-W5(-P1):P1:2</f>
        <v/>
      </c>
      <c r="F1761" t="inlineStr">
        <is>
          <t>V01</t>
        </is>
      </c>
      <c r="G1761" t="inlineStr">
        <is>
          <t>K1.B1</t>
        </is>
      </c>
      <c r="H1761" t="inlineStr">
        <is>
          <t>W5(-P1)</t>
        </is>
      </c>
      <c r="I1761" t="inlineStr">
        <is>
          <t>P1:2</t>
        </is>
      </c>
      <c r="J1761">
        <f>V01+K1.B1-A3:2</f>
        <v/>
      </c>
      <c r="K1761" t="inlineStr">
        <is>
          <t>V01</t>
        </is>
      </c>
      <c r="L1761" t="inlineStr">
        <is>
          <t>K1.B1</t>
        </is>
      </c>
      <c r="M1761" t="inlineStr">
        <is>
          <t>A3</t>
        </is>
      </c>
      <c r="N1761" t="inlineStr">
        <is>
          <t>2</t>
        </is>
      </c>
    </row>
    <row r="1762">
      <c r="A1762" t="n">
        <v>1761</v>
      </c>
      <c r="B1762" t="inlineStr">
        <is>
          <t>1761</t>
        </is>
      </c>
      <c r="C1762" t="inlineStr">
        <is>
          <t>BU</t>
        </is>
      </c>
      <c r="D1762" t="inlineStr">
        <is>
          <t>BU</t>
        </is>
      </c>
      <c r="E1762">
        <f>V01+K1.H1-K2:A2</f>
        <v/>
      </c>
      <c r="F1762" t="inlineStr">
        <is>
          <t>V01</t>
        </is>
      </c>
      <c r="G1762" t="inlineStr">
        <is>
          <t>K1.H1</t>
        </is>
      </c>
      <c r="H1762" t="inlineStr">
        <is>
          <t>K2</t>
        </is>
      </c>
      <c r="I1762" t="inlineStr">
        <is>
          <t>A2</t>
        </is>
      </c>
      <c r="J1762">
        <f>V01+K1.B1-W5(-P2):P2:1</f>
        <v/>
      </c>
      <c r="K1762" t="inlineStr">
        <is>
          <t>V01</t>
        </is>
      </c>
      <c r="L1762" t="inlineStr">
        <is>
          <t>K1.B1</t>
        </is>
      </c>
      <c r="M1762" t="inlineStr">
        <is>
          <t>W5(-P2)</t>
        </is>
      </c>
      <c r="N1762" t="inlineStr">
        <is>
          <t>P2:1</t>
        </is>
      </c>
    </row>
    <row r="1763">
      <c r="A1763" t="n">
        <v>1762</v>
      </c>
      <c r="B1763" t="inlineStr">
        <is>
          <t>1762</t>
        </is>
      </c>
      <c r="C1763" t="inlineStr">
        <is>
          <t>BU</t>
        </is>
      </c>
      <c r="D1763" t="inlineStr">
        <is>
          <t>BU</t>
        </is>
      </c>
      <c r="E1763">
        <f>V01+K1.H2-Q2:14</f>
        <v/>
      </c>
      <c r="F1763" t="inlineStr">
        <is>
          <t>V01</t>
        </is>
      </c>
      <c r="G1763" t="inlineStr">
        <is>
          <t>K1.H2</t>
        </is>
      </c>
      <c r="H1763" t="inlineStr">
        <is>
          <t>Q2</t>
        </is>
      </c>
      <c r="I1763" t="inlineStr">
        <is>
          <t>14</t>
        </is>
      </c>
      <c r="J1763">
        <f>V01+K1.H1-K2:A1</f>
        <v/>
      </c>
      <c r="K1763" t="inlineStr">
        <is>
          <t>V01</t>
        </is>
      </c>
      <c r="L1763" t="inlineStr">
        <is>
          <t>K1.H1</t>
        </is>
      </c>
      <c r="M1763" t="inlineStr">
        <is>
          <t>K2</t>
        </is>
      </c>
      <c r="N1763" t="inlineStr">
        <is>
          <t>A1</t>
        </is>
      </c>
    </row>
    <row r="1764">
      <c r="A1764" t="n">
        <v>1763</v>
      </c>
      <c r="B1764" t="inlineStr">
        <is>
          <t>1763</t>
        </is>
      </c>
      <c r="C1764" t="inlineStr">
        <is>
          <t>BU</t>
        </is>
      </c>
      <c r="D1764" t="inlineStr">
        <is>
          <t>BU</t>
        </is>
      </c>
      <c r="E1764">
        <f>V01+K1.H1-K2:A1</f>
        <v/>
      </c>
      <c r="F1764" t="inlineStr">
        <is>
          <t>V01</t>
        </is>
      </c>
      <c r="G1764" t="inlineStr">
        <is>
          <t>K1.H1</t>
        </is>
      </c>
      <c r="H1764" t="inlineStr">
        <is>
          <t>K2</t>
        </is>
      </c>
      <c r="I1764" t="inlineStr">
        <is>
          <t>A1</t>
        </is>
      </c>
      <c r="J1764">
        <f>V01+K1.B1-K13:A1</f>
        <v/>
      </c>
      <c r="K1764" t="inlineStr">
        <is>
          <t>V01</t>
        </is>
      </c>
      <c r="L1764" t="inlineStr">
        <is>
          <t>K1.B1</t>
        </is>
      </c>
      <c r="M1764" t="inlineStr">
        <is>
          <t>K13</t>
        </is>
      </c>
      <c r="N1764" t="inlineStr">
        <is>
          <t>A1</t>
        </is>
      </c>
    </row>
    <row r="1765">
      <c r="A1765" t="n">
        <v>1764</v>
      </c>
      <c r="B1765" t="inlineStr">
        <is>
          <t>1764</t>
        </is>
      </c>
      <c r="C1765" t="inlineStr">
        <is>
          <t>BU</t>
        </is>
      </c>
      <c r="D1765" t="inlineStr">
        <is>
          <t>BU</t>
        </is>
      </c>
      <c r="E1765">
        <f>V01+K1.B1-A1:2</f>
        <v/>
      </c>
      <c r="F1765" t="inlineStr">
        <is>
          <t>V01</t>
        </is>
      </c>
      <c r="G1765" t="inlineStr">
        <is>
          <t>K1.B1</t>
        </is>
      </c>
      <c r="H1765" t="inlineStr">
        <is>
          <t>A1</t>
        </is>
      </c>
      <c r="I1765" t="inlineStr">
        <is>
          <t>2</t>
        </is>
      </c>
      <c r="J1765">
        <f>V01+K1.H2-Q2:13</f>
        <v/>
      </c>
      <c r="K1765" t="inlineStr">
        <is>
          <t>V01</t>
        </is>
      </c>
      <c r="L1765" t="inlineStr">
        <is>
          <t>K1.H2</t>
        </is>
      </c>
      <c r="M1765" t="inlineStr">
        <is>
          <t>Q2</t>
        </is>
      </c>
      <c r="N1765" t="inlineStr">
        <is>
          <t>13</t>
        </is>
      </c>
    </row>
    <row r="1766">
      <c r="A1766" t="n">
        <v>1765</v>
      </c>
      <c r="B1766" t="inlineStr">
        <is>
          <t>1765</t>
        </is>
      </c>
      <c r="C1766" t="inlineStr">
        <is>
          <t>BU</t>
        </is>
      </c>
      <c r="D1766" t="inlineStr">
        <is>
          <t>BU</t>
        </is>
      </c>
      <c r="E1766">
        <f>V01+K1.B1-K13:A2</f>
        <v/>
      </c>
      <c r="F1766" t="inlineStr">
        <is>
          <t>V01</t>
        </is>
      </c>
      <c r="G1766" t="inlineStr">
        <is>
          <t>K1.B1</t>
        </is>
      </c>
      <c r="H1766" t="inlineStr">
        <is>
          <t>K13</t>
        </is>
      </c>
      <c r="I1766" t="inlineStr">
        <is>
          <t>A2</t>
        </is>
      </c>
      <c r="J1766">
        <f>V01+K1.B1-W5(-P2):P2:1</f>
        <v/>
      </c>
      <c r="K1766" t="inlineStr">
        <is>
          <t>V01</t>
        </is>
      </c>
      <c r="L1766" t="inlineStr">
        <is>
          <t>K1.B1</t>
        </is>
      </c>
      <c r="M1766" t="inlineStr">
        <is>
          <t>W5(-P2)</t>
        </is>
      </c>
      <c r="N1766" t="inlineStr">
        <is>
          <t>P2:1</t>
        </is>
      </c>
    </row>
    <row r="1767">
      <c r="A1767" t="n">
        <v>1766</v>
      </c>
      <c r="B1767" t="inlineStr">
        <is>
          <t>1766</t>
        </is>
      </c>
      <c r="C1767" t="inlineStr">
        <is>
          <t>BU</t>
        </is>
      </c>
      <c r="D1767" t="inlineStr">
        <is>
          <t>BU</t>
        </is>
      </c>
      <c r="E1767">
        <f>V01+K1.H1-K2:14</f>
        <v/>
      </c>
      <c r="F1767" t="inlineStr">
        <is>
          <t>V01</t>
        </is>
      </c>
      <c r="G1767" t="inlineStr">
        <is>
          <t>K1.H1</t>
        </is>
      </c>
      <c r="H1767" t="inlineStr">
        <is>
          <t>K2</t>
        </is>
      </c>
      <c r="I1767" t="inlineStr">
        <is>
          <t>14</t>
        </is>
      </c>
      <c r="J1767">
        <f>V01+K1.B1-A3:3</f>
        <v/>
      </c>
      <c r="K1767" t="inlineStr">
        <is>
          <t>V01</t>
        </is>
      </c>
      <c r="L1767" t="inlineStr">
        <is>
          <t>K1.B1</t>
        </is>
      </c>
      <c r="M1767" t="inlineStr">
        <is>
          <t>A3</t>
        </is>
      </c>
      <c r="N1767" t="inlineStr">
        <is>
          <t>3</t>
        </is>
      </c>
    </row>
    <row r="1768">
      <c r="A1768" t="n">
        <v>1767</v>
      </c>
      <c r="B1768" t="inlineStr">
        <is>
          <t>1767</t>
        </is>
      </c>
      <c r="C1768" t="inlineStr">
        <is>
          <t>BU</t>
        </is>
      </c>
      <c r="D1768" t="inlineStr">
        <is>
          <t>BU</t>
        </is>
      </c>
      <c r="E1768">
        <f>V01+K1.B1-W5(-P1):P1:2</f>
        <v/>
      </c>
      <c r="F1768" t="inlineStr">
        <is>
          <t>V01</t>
        </is>
      </c>
      <c r="G1768" t="inlineStr">
        <is>
          <t>K1.B1</t>
        </is>
      </c>
      <c r="H1768" t="inlineStr">
        <is>
          <t>W5(-P1)</t>
        </is>
      </c>
      <c r="I1768" t="inlineStr">
        <is>
          <t>P1:2</t>
        </is>
      </c>
      <c r="J1768">
        <f>V01+K1.H1-K2:13</f>
        <v/>
      </c>
      <c r="K1768" t="inlineStr">
        <is>
          <t>V01</t>
        </is>
      </c>
      <c r="L1768" t="inlineStr">
        <is>
          <t>K1.H1</t>
        </is>
      </c>
      <c r="M1768" t="inlineStr">
        <is>
          <t>K2</t>
        </is>
      </c>
      <c r="N1768" t="inlineStr">
        <is>
          <t>13</t>
        </is>
      </c>
    </row>
    <row r="1769">
      <c r="A1769" t="n">
        <v>1768</v>
      </c>
      <c r="B1769" t="inlineStr">
        <is>
          <t>1768</t>
        </is>
      </c>
      <c r="C1769" t="inlineStr">
        <is>
          <t>nan</t>
        </is>
      </c>
      <c r="D1769" t="inlineStr">
        <is>
          <t>nan</t>
        </is>
      </c>
      <c r="E1769">
        <f>V01+K1.D2-X17:1</f>
        <v/>
      </c>
      <c r="F1769" t="inlineStr">
        <is>
          <t>V01</t>
        </is>
      </c>
      <c r="G1769" t="inlineStr">
        <is>
          <t>K1.D2</t>
        </is>
      </c>
      <c r="H1769" t="inlineStr">
        <is>
          <t>X17</t>
        </is>
      </c>
      <c r="I1769" t="inlineStr">
        <is>
          <t>1</t>
        </is>
      </c>
      <c r="J1769">
        <f>V01+K1.D2-X17:1</f>
        <v/>
      </c>
      <c r="K1769" t="inlineStr">
        <is>
          <t>V01</t>
        </is>
      </c>
      <c r="L1769" t="inlineStr">
        <is>
          <t>K1.D2</t>
        </is>
      </c>
      <c r="M1769" t="inlineStr">
        <is>
          <t>X17</t>
        </is>
      </c>
      <c r="N1769" t="inlineStr">
        <is>
          <t>1</t>
        </is>
      </c>
    </row>
    <row r="1770">
      <c r="A1770" t="n">
        <v>1769</v>
      </c>
      <c r="B1770" t="inlineStr">
        <is>
          <t>1769</t>
        </is>
      </c>
      <c r="C1770" t="inlineStr">
        <is>
          <t>1</t>
        </is>
      </c>
      <c r="D1770" t="inlineStr">
        <is>
          <t>1</t>
        </is>
      </c>
      <c r="E1770">
        <f>V01+K1.D2-X17:1</f>
        <v/>
      </c>
      <c r="F1770" t="inlineStr">
        <is>
          <t>V01</t>
        </is>
      </c>
      <c r="G1770" t="inlineStr">
        <is>
          <t>K1.D2</t>
        </is>
      </c>
      <c r="H1770" t="inlineStr">
        <is>
          <t>X17</t>
        </is>
      </c>
      <c r="I1770" t="inlineStr">
        <is>
          <t>1</t>
        </is>
      </c>
      <c r="J1770">
        <f>V01+S4-E1.1:L1</f>
        <v/>
      </c>
      <c r="K1770" t="inlineStr">
        <is>
          <t>V01</t>
        </is>
      </c>
      <c r="L1770" t="inlineStr">
        <is>
          <t>S4</t>
        </is>
      </c>
      <c r="M1770" t="inlineStr">
        <is>
          <t>E1.1</t>
        </is>
      </c>
      <c r="N1770" t="inlineStr">
        <is>
          <t>L1</t>
        </is>
      </c>
    </row>
    <row r="1771">
      <c r="A1771" t="n">
        <v>1770</v>
      </c>
      <c r="B1771" t="inlineStr">
        <is>
          <t>1770</t>
        </is>
      </c>
      <c r="C1771" t="inlineStr">
        <is>
          <t>BU</t>
        </is>
      </c>
      <c r="D1771" t="inlineStr">
        <is>
          <t>BU</t>
        </is>
      </c>
      <c r="E1771">
        <f>V01+K1.H1-K3:2</f>
        <v/>
      </c>
      <c r="F1771" t="inlineStr">
        <is>
          <t>V01</t>
        </is>
      </c>
      <c r="G1771" t="inlineStr">
        <is>
          <t>K1.H1</t>
        </is>
      </c>
      <c r="H1771" t="inlineStr">
        <is>
          <t>K3</t>
        </is>
      </c>
      <c r="I1771" t="inlineStr">
        <is>
          <t>2</t>
        </is>
      </c>
      <c r="J1771">
        <f>V01+K1.D2-X17:1</f>
        <v/>
      </c>
      <c r="K1771" t="inlineStr">
        <is>
          <t>V01</t>
        </is>
      </c>
      <c r="L1771" t="inlineStr">
        <is>
          <t>K1.D2</t>
        </is>
      </c>
      <c r="M1771" t="inlineStr">
        <is>
          <t>X17</t>
        </is>
      </c>
      <c r="N1771" t="inlineStr">
        <is>
          <t>1</t>
        </is>
      </c>
    </row>
    <row r="1772">
      <c r="A1772" t="n">
        <v>1771</v>
      </c>
      <c r="B1772" t="inlineStr">
        <is>
          <t>1771</t>
        </is>
      </c>
      <c r="C1772" t="inlineStr">
        <is>
          <t>BK</t>
        </is>
      </c>
      <c r="D1772" t="inlineStr">
        <is>
          <t>BK</t>
        </is>
      </c>
      <c r="E1772">
        <f>V01+K1.H1-K3:1</f>
        <v/>
      </c>
      <c r="F1772" t="inlineStr">
        <is>
          <t>V01</t>
        </is>
      </c>
      <c r="G1772" t="inlineStr">
        <is>
          <t>K1.H1</t>
        </is>
      </c>
      <c r="H1772" t="inlineStr">
        <is>
          <t>K3</t>
        </is>
      </c>
      <c r="I1772" t="inlineStr">
        <is>
          <t>1</t>
        </is>
      </c>
      <c r="J1772">
        <f>V01+K1.H2-Q3:T1</f>
        <v/>
      </c>
      <c r="K1772" t="inlineStr">
        <is>
          <t>V01</t>
        </is>
      </c>
      <c r="L1772" t="inlineStr">
        <is>
          <t>K1.H2</t>
        </is>
      </c>
      <c r="M1772" t="inlineStr">
        <is>
          <t>Q3</t>
        </is>
      </c>
      <c r="N1772" t="inlineStr">
        <is>
          <t>T1</t>
        </is>
      </c>
    </row>
    <row r="1773">
      <c r="A1773" t="n">
        <v>1772</v>
      </c>
      <c r="B1773" t="inlineStr">
        <is>
          <t>1772</t>
        </is>
      </c>
      <c r="C1773" t="inlineStr">
        <is>
          <t>BU</t>
        </is>
      </c>
      <c r="D1773" t="inlineStr">
        <is>
          <t>BU</t>
        </is>
      </c>
      <c r="E1773">
        <f>A02+K1.H2-W1:1L1</f>
        <v/>
      </c>
      <c r="F1773" t="inlineStr">
        <is>
          <t>A02</t>
        </is>
      </c>
      <c r="G1773" t="inlineStr">
        <is>
          <t>K1.H2</t>
        </is>
      </c>
      <c r="H1773" t="inlineStr">
        <is>
          <t>W1</t>
        </is>
      </c>
      <c r="I1773" t="inlineStr">
        <is>
          <t>1L1</t>
        </is>
      </c>
      <c r="J1773">
        <f>V01+K1.H2-Q3:L1</f>
        <v/>
      </c>
      <c r="K1773" t="inlineStr">
        <is>
          <t>V01</t>
        </is>
      </c>
      <c r="L1773" t="inlineStr">
        <is>
          <t>K1.H2</t>
        </is>
      </c>
      <c r="M1773" t="inlineStr">
        <is>
          <t>Q3</t>
        </is>
      </c>
      <c r="N1773" t="inlineStr">
        <is>
          <t>L1</t>
        </is>
      </c>
    </row>
    <row r="1774">
      <c r="A1774" t="n">
        <v>1773</v>
      </c>
      <c r="B1774" t="inlineStr">
        <is>
          <t>1773</t>
        </is>
      </c>
      <c r="C1774" t="inlineStr">
        <is>
          <t>nan</t>
        </is>
      </c>
      <c r="D1774" t="inlineStr">
        <is>
          <t>nan</t>
        </is>
      </c>
      <c r="E1774">
        <f>V01+K1.D2-X17:2</f>
        <v/>
      </c>
      <c r="F1774" t="inlineStr">
        <is>
          <t>V01</t>
        </is>
      </c>
      <c r="G1774" t="inlineStr">
        <is>
          <t>K1.D2</t>
        </is>
      </c>
      <c r="H1774" t="inlineStr">
        <is>
          <t>X17</t>
        </is>
      </c>
      <c r="I1774" t="inlineStr">
        <is>
          <t>2</t>
        </is>
      </c>
      <c r="J1774">
        <f>V01+K1.D2-X17:2</f>
        <v/>
      </c>
      <c r="K1774" t="inlineStr">
        <is>
          <t>V01</t>
        </is>
      </c>
      <c r="L1774" t="inlineStr">
        <is>
          <t>K1.D2</t>
        </is>
      </c>
      <c r="M1774" t="inlineStr">
        <is>
          <t>X17</t>
        </is>
      </c>
      <c r="N1774" t="inlineStr">
        <is>
          <t>2</t>
        </is>
      </c>
    </row>
    <row r="1775">
      <c r="A1775" t="n">
        <v>1774</v>
      </c>
      <c r="B1775" t="inlineStr">
        <is>
          <t>1774</t>
        </is>
      </c>
      <c r="C1775" t="inlineStr">
        <is>
          <t>2</t>
        </is>
      </c>
      <c r="D1775" t="inlineStr">
        <is>
          <t>2</t>
        </is>
      </c>
      <c r="E1775">
        <f>V01+K1.D2-X17:2</f>
        <v/>
      </c>
      <c r="F1775" t="inlineStr">
        <is>
          <t>V01</t>
        </is>
      </c>
      <c r="G1775" t="inlineStr">
        <is>
          <t>K1.D2</t>
        </is>
      </c>
      <c r="H1775" t="inlineStr">
        <is>
          <t>X17</t>
        </is>
      </c>
      <c r="I1775" t="inlineStr">
        <is>
          <t>2</t>
        </is>
      </c>
      <c r="J1775">
        <f>V01+S4-E1.1:L2</f>
        <v/>
      </c>
      <c r="K1775" t="inlineStr">
        <is>
          <t>V01</t>
        </is>
      </c>
      <c r="L1775" t="inlineStr">
        <is>
          <t>S4</t>
        </is>
      </c>
      <c r="M1775" t="inlineStr">
        <is>
          <t>E1.1</t>
        </is>
      </c>
      <c r="N1775" t="inlineStr">
        <is>
          <t>L2</t>
        </is>
      </c>
    </row>
    <row r="1776">
      <c r="A1776" t="n">
        <v>1775</v>
      </c>
      <c r="B1776" t="inlineStr">
        <is>
          <t>1775</t>
        </is>
      </c>
      <c r="C1776" t="inlineStr">
        <is>
          <t>BU</t>
        </is>
      </c>
      <c r="D1776" t="inlineStr">
        <is>
          <t>BU</t>
        </is>
      </c>
      <c r="E1776">
        <f>V01+K1.H1-K3:4</f>
        <v/>
      </c>
      <c r="F1776" t="inlineStr">
        <is>
          <t>V01</t>
        </is>
      </c>
      <c r="G1776" t="inlineStr">
        <is>
          <t>K1.H1</t>
        </is>
      </c>
      <c r="H1776" t="inlineStr">
        <is>
          <t>K3</t>
        </is>
      </c>
      <c r="I1776" t="inlineStr">
        <is>
          <t>4</t>
        </is>
      </c>
      <c r="J1776">
        <f>V01+K1.D2-X17:2</f>
        <v/>
      </c>
      <c r="K1776" t="inlineStr">
        <is>
          <t>V01</t>
        </is>
      </c>
      <c r="L1776" t="inlineStr">
        <is>
          <t>K1.D2</t>
        </is>
      </c>
      <c r="M1776" t="inlineStr">
        <is>
          <t>X17</t>
        </is>
      </c>
      <c r="N1776" t="inlineStr">
        <is>
          <t>2</t>
        </is>
      </c>
    </row>
    <row r="1777">
      <c r="A1777" t="n">
        <v>1776</v>
      </c>
      <c r="B1777" t="inlineStr">
        <is>
          <t>1776</t>
        </is>
      </c>
      <c r="C1777" t="inlineStr">
        <is>
          <t>BK</t>
        </is>
      </c>
      <c r="D1777" t="inlineStr">
        <is>
          <t>BK</t>
        </is>
      </c>
      <c r="E1777">
        <f>V01+K1.H1-K3:3</f>
        <v/>
      </c>
      <c r="F1777" t="inlineStr">
        <is>
          <t>V01</t>
        </is>
      </c>
      <c r="G1777" t="inlineStr">
        <is>
          <t>K1.H1</t>
        </is>
      </c>
      <c r="H1777" t="inlineStr">
        <is>
          <t>K3</t>
        </is>
      </c>
      <c r="I1777" t="inlineStr">
        <is>
          <t>3</t>
        </is>
      </c>
      <c r="J1777">
        <f>V01+K1.H2-Q3:T2</f>
        <v/>
      </c>
      <c r="K1777" t="inlineStr">
        <is>
          <t>V01</t>
        </is>
      </c>
      <c r="L1777" t="inlineStr">
        <is>
          <t>K1.H2</t>
        </is>
      </c>
      <c r="M1777" t="inlineStr">
        <is>
          <t>Q3</t>
        </is>
      </c>
      <c r="N1777" t="inlineStr">
        <is>
          <t>T2</t>
        </is>
      </c>
    </row>
    <row r="1778">
      <c r="A1778" t="n">
        <v>1777</v>
      </c>
      <c r="B1778" t="inlineStr">
        <is>
          <t>1777</t>
        </is>
      </c>
      <c r="C1778" t="inlineStr">
        <is>
          <t>BU</t>
        </is>
      </c>
      <c r="D1778" t="inlineStr">
        <is>
          <t>BU</t>
        </is>
      </c>
      <c r="E1778">
        <f>V01+K1.H2-Q3:L2</f>
        <v/>
      </c>
      <c r="F1778" t="inlineStr">
        <is>
          <t>V01</t>
        </is>
      </c>
      <c r="G1778" t="inlineStr">
        <is>
          <t>K1.H2</t>
        </is>
      </c>
      <c r="H1778" t="inlineStr">
        <is>
          <t>Q3</t>
        </is>
      </c>
      <c r="I1778" t="inlineStr">
        <is>
          <t>L2</t>
        </is>
      </c>
      <c r="J1778">
        <f>A02+K1.H2-W1:1L2</f>
        <v/>
      </c>
      <c r="K1778" t="inlineStr">
        <is>
          <t>A02</t>
        </is>
      </c>
      <c r="L1778" t="inlineStr">
        <is>
          <t>K1.H2</t>
        </is>
      </c>
      <c r="M1778" t="inlineStr">
        <is>
          <t>W1</t>
        </is>
      </c>
      <c r="N1778" t="inlineStr">
        <is>
          <t>1L2</t>
        </is>
      </c>
    </row>
    <row r="1779">
      <c r="A1779" t="n">
        <v>1778</v>
      </c>
      <c r="B1779" t="inlineStr">
        <is>
          <t>1778</t>
        </is>
      </c>
      <c r="C1779" t="inlineStr">
        <is>
          <t>nan</t>
        </is>
      </c>
      <c r="D1779" t="inlineStr">
        <is>
          <t>nan</t>
        </is>
      </c>
      <c r="E1779">
        <f>V01+K1.D2-X17:3</f>
        <v/>
      </c>
      <c r="F1779" t="inlineStr">
        <is>
          <t>V01</t>
        </is>
      </c>
      <c r="G1779" t="inlineStr">
        <is>
          <t>K1.D2</t>
        </is>
      </c>
      <c r="H1779" t="inlineStr">
        <is>
          <t>X17</t>
        </is>
      </c>
      <c r="I1779" t="inlineStr">
        <is>
          <t>3</t>
        </is>
      </c>
      <c r="J1779">
        <f>V01+K1.D2-X17:3</f>
        <v/>
      </c>
      <c r="K1779" t="inlineStr">
        <is>
          <t>V01</t>
        </is>
      </c>
      <c r="L1779" t="inlineStr">
        <is>
          <t>K1.D2</t>
        </is>
      </c>
      <c r="M1779" t="inlineStr">
        <is>
          <t>X17</t>
        </is>
      </c>
      <c r="N1779" t="inlineStr">
        <is>
          <t>3</t>
        </is>
      </c>
    </row>
    <row r="1780">
      <c r="A1780" t="n">
        <v>1779</v>
      </c>
      <c r="B1780" t="inlineStr">
        <is>
          <t>1779</t>
        </is>
      </c>
      <c r="C1780" t="inlineStr">
        <is>
          <t>3</t>
        </is>
      </c>
      <c r="D1780" t="inlineStr">
        <is>
          <t>3</t>
        </is>
      </c>
      <c r="E1780">
        <f>V01+K1.D2-X17:3</f>
        <v/>
      </c>
      <c r="F1780" t="inlineStr">
        <is>
          <t>V01</t>
        </is>
      </c>
      <c r="G1780" t="inlineStr">
        <is>
          <t>K1.D2</t>
        </is>
      </c>
      <c r="H1780" t="inlineStr">
        <is>
          <t>X17</t>
        </is>
      </c>
      <c r="I1780" t="inlineStr">
        <is>
          <t>3</t>
        </is>
      </c>
      <c r="J1780">
        <f>V01+S4-E1.1:L3</f>
        <v/>
      </c>
      <c r="K1780" t="inlineStr">
        <is>
          <t>V01</t>
        </is>
      </c>
      <c r="L1780" t="inlineStr">
        <is>
          <t>S4</t>
        </is>
      </c>
      <c r="M1780" t="inlineStr">
        <is>
          <t>E1.1</t>
        </is>
      </c>
      <c r="N1780" t="inlineStr">
        <is>
          <t>L3</t>
        </is>
      </c>
    </row>
    <row r="1781">
      <c r="A1781" t="n">
        <v>1780</v>
      </c>
      <c r="B1781" t="inlineStr">
        <is>
          <t>1780</t>
        </is>
      </c>
      <c r="C1781" t="inlineStr">
        <is>
          <t>BU</t>
        </is>
      </c>
      <c r="D1781" t="inlineStr">
        <is>
          <t>BU</t>
        </is>
      </c>
      <c r="E1781">
        <f>V01+K1.H1-K3:6</f>
        <v/>
      </c>
      <c r="F1781" t="inlineStr">
        <is>
          <t>V01</t>
        </is>
      </c>
      <c r="G1781" t="inlineStr">
        <is>
          <t>K1.H1</t>
        </is>
      </c>
      <c r="H1781" t="inlineStr">
        <is>
          <t>K3</t>
        </is>
      </c>
      <c r="I1781" t="inlineStr">
        <is>
          <t>6</t>
        </is>
      </c>
      <c r="J1781">
        <f>V01+K1.D2-X17:3</f>
        <v/>
      </c>
      <c r="K1781" t="inlineStr">
        <is>
          <t>V01</t>
        </is>
      </c>
      <c r="L1781" t="inlineStr">
        <is>
          <t>K1.D2</t>
        </is>
      </c>
      <c r="M1781" t="inlineStr">
        <is>
          <t>X17</t>
        </is>
      </c>
      <c r="N1781" t="inlineStr">
        <is>
          <t>3</t>
        </is>
      </c>
    </row>
    <row r="1782">
      <c r="A1782" t="n">
        <v>1781</v>
      </c>
      <c r="B1782" t="inlineStr">
        <is>
          <t>1781</t>
        </is>
      </c>
      <c r="C1782" t="inlineStr">
        <is>
          <t>BK</t>
        </is>
      </c>
      <c r="D1782" t="inlineStr">
        <is>
          <t>BK</t>
        </is>
      </c>
      <c r="E1782">
        <f>V01+K1.H1-K3:5</f>
        <v/>
      </c>
      <c r="F1782" t="inlineStr">
        <is>
          <t>V01</t>
        </is>
      </c>
      <c r="G1782" t="inlineStr">
        <is>
          <t>K1.H1</t>
        </is>
      </c>
      <c r="H1782" t="inlineStr">
        <is>
          <t>K3</t>
        </is>
      </c>
      <c r="I1782" t="inlineStr">
        <is>
          <t>5</t>
        </is>
      </c>
      <c r="J1782">
        <f>V01+K1.H2-Q3:T3</f>
        <v/>
      </c>
      <c r="K1782" t="inlineStr">
        <is>
          <t>V01</t>
        </is>
      </c>
      <c r="L1782" t="inlineStr">
        <is>
          <t>K1.H2</t>
        </is>
      </c>
      <c r="M1782" t="inlineStr">
        <is>
          <t>Q3</t>
        </is>
      </c>
      <c r="N1782" t="inlineStr">
        <is>
          <t>T3</t>
        </is>
      </c>
    </row>
    <row r="1783">
      <c r="A1783" t="n">
        <v>1782</v>
      </c>
      <c r="B1783" t="inlineStr">
        <is>
          <t>1782</t>
        </is>
      </c>
      <c r="C1783" t="inlineStr">
        <is>
          <t>BU</t>
        </is>
      </c>
      <c r="D1783" t="inlineStr">
        <is>
          <t>BU</t>
        </is>
      </c>
      <c r="E1783">
        <f>A02+K1.H2-W1:1L3</f>
        <v/>
      </c>
      <c r="F1783" t="inlineStr">
        <is>
          <t>A02</t>
        </is>
      </c>
      <c r="G1783" t="inlineStr">
        <is>
          <t>K1.H2</t>
        </is>
      </c>
      <c r="H1783" t="inlineStr">
        <is>
          <t>W1</t>
        </is>
      </c>
      <c r="I1783" t="inlineStr">
        <is>
          <t>1L3</t>
        </is>
      </c>
      <c r="J1783">
        <f>V01+K1.H2-Q3:L3</f>
        <v/>
      </c>
      <c r="K1783" t="inlineStr">
        <is>
          <t>V01</t>
        </is>
      </c>
      <c r="L1783" t="inlineStr">
        <is>
          <t>K1.H2</t>
        </is>
      </c>
      <c r="M1783" t="inlineStr">
        <is>
          <t>Q3</t>
        </is>
      </c>
      <c r="N1783" t="inlineStr">
        <is>
          <t>L3</t>
        </is>
      </c>
    </row>
    <row r="1784">
      <c r="A1784" t="n">
        <v>1783</v>
      </c>
      <c r="B1784" t="inlineStr">
        <is>
          <t>1783</t>
        </is>
      </c>
      <c r="C1784" t="inlineStr">
        <is>
          <t>nan</t>
        </is>
      </c>
      <c r="D1784" t="inlineStr">
        <is>
          <t>nan</t>
        </is>
      </c>
      <c r="E1784">
        <f>V01+K1.D2-X17:4</f>
        <v/>
      </c>
      <c r="F1784" t="inlineStr">
        <is>
          <t>V01</t>
        </is>
      </c>
      <c r="G1784" t="inlineStr">
        <is>
          <t>K1.D2</t>
        </is>
      </c>
      <c r="H1784" t="inlineStr">
        <is>
          <t>X17</t>
        </is>
      </c>
      <c r="I1784" t="inlineStr">
        <is>
          <t>4</t>
        </is>
      </c>
      <c r="J1784">
        <f>V01+K1.D2-X17:4</f>
        <v/>
      </c>
      <c r="K1784" t="inlineStr">
        <is>
          <t>V01</t>
        </is>
      </c>
      <c r="L1784" t="inlineStr">
        <is>
          <t>K1.D2</t>
        </is>
      </c>
      <c r="M1784" t="inlineStr">
        <is>
          <t>X17</t>
        </is>
      </c>
      <c r="N1784" t="inlineStr">
        <is>
          <t>4</t>
        </is>
      </c>
    </row>
    <row r="1785">
      <c r="A1785" t="n">
        <v>1784</v>
      </c>
      <c r="B1785" t="inlineStr">
        <is>
          <t>1784</t>
        </is>
      </c>
      <c r="C1785" t="inlineStr">
        <is>
          <t>4</t>
        </is>
      </c>
      <c r="D1785" t="inlineStr">
        <is>
          <t>4</t>
        </is>
      </c>
      <c r="E1785">
        <f>V01+K1.D2-X17:4</f>
        <v/>
      </c>
      <c r="F1785" t="inlineStr">
        <is>
          <t>V01</t>
        </is>
      </c>
      <c r="G1785" t="inlineStr">
        <is>
          <t>K1.D2</t>
        </is>
      </c>
      <c r="H1785" t="inlineStr">
        <is>
          <t>X17</t>
        </is>
      </c>
      <c r="I1785" t="inlineStr">
        <is>
          <t>4</t>
        </is>
      </c>
      <c r="J1785">
        <f>V01+S4-E1.1:N</f>
        <v/>
      </c>
      <c r="K1785" t="inlineStr">
        <is>
          <t>V01</t>
        </is>
      </c>
      <c r="L1785" t="inlineStr">
        <is>
          <t>S4</t>
        </is>
      </c>
      <c r="M1785" t="inlineStr">
        <is>
          <t>E1.1</t>
        </is>
      </c>
      <c r="N1785" t="inlineStr">
        <is>
          <t>N</t>
        </is>
      </c>
    </row>
    <row r="1786">
      <c r="A1786" t="n">
        <v>1785</v>
      </c>
      <c r="B1786" t="inlineStr">
        <is>
          <t>1785</t>
        </is>
      </c>
      <c r="C1786" t="inlineStr">
        <is>
          <t>BU</t>
        </is>
      </c>
      <c r="D1786" t="inlineStr">
        <is>
          <t>BU</t>
        </is>
      </c>
      <c r="E1786">
        <f>A02+K1.H2-X5:14:2</f>
        <v/>
      </c>
      <c r="F1786" t="inlineStr">
        <is>
          <t>A02</t>
        </is>
      </c>
      <c r="G1786" t="inlineStr">
        <is>
          <t>K1.H2</t>
        </is>
      </c>
      <c r="H1786" t="inlineStr">
        <is>
          <t>X5</t>
        </is>
      </c>
      <c r="I1786" t="inlineStr">
        <is>
          <t>14:2</t>
        </is>
      </c>
      <c r="J1786">
        <f>V01+K1.D2-X17:4</f>
        <v/>
      </c>
      <c r="K1786" t="inlineStr">
        <is>
          <t>V01</t>
        </is>
      </c>
      <c r="L1786" t="inlineStr">
        <is>
          <t>K1.D2</t>
        </is>
      </c>
      <c r="M1786" t="inlineStr">
        <is>
          <t>X17</t>
        </is>
      </c>
      <c r="N1786" t="inlineStr">
        <is>
          <t>4</t>
        </is>
      </c>
    </row>
    <row r="1787">
      <c r="A1787" t="n">
        <v>1786</v>
      </c>
      <c r="B1787" t="inlineStr">
        <is>
          <t>1786</t>
        </is>
      </c>
      <c r="C1787" t="inlineStr">
        <is>
          <t>GNYE</t>
        </is>
      </c>
      <c r="D1787" t="inlineStr">
        <is>
          <t>GNYE</t>
        </is>
      </c>
      <c r="E1787">
        <f>V01+K1.D2-X17:PE</f>
        <v/>
      </c>
      <c r="F1787" t="inlineStr">
        <is>
          <t>V01</t>
        </is>
      </c>
      <c r="G1787" t="inlineStr">
        <is>
          <t>K1.D2</t>
        </is>
      </c>
      <c r="H1787" t="inlineStr">
        <is>
          <t>X17</t>
        </is>
      </c>
      <c r="I1787" t="inlineStr">
        <is>
          <t>PE</t>
        </is>
      </c>
      <c r="J1787">
        <f>V01+S4-E1.1:PE</f>
        <v/>
      </c>
      <c r="K1787" t="inlineStr">
        <is>
          <t>V01</t>
        </is>
      </c>
      <c r="L1787" t="inlineStr">
        <is>
          <t>S4</t>
        </is>
      </c>
      <c r="M1787" t="inlineStr">
        <is>
          <t>E1.1</t>
        </is>
      </c>
      <c r="N1787" t="inlineStr">
        <is>
          <t>PE</t>
        </is>
      </c>
    </row>
    <row r="1788">
      <c r="A1788" t="n">
        <v>1787</v>
      </c>
      <c r="B1788" t="inlineStr">
        <is>
          <t>1787</t>
        </is>
      </c>
      <c r="C1788" t="inlineStr">
        <is>
          <t>nan</t>
        </is>
      </c>
      <c r="D1788" t="inlineStr">
        <is>
          <t>nan</t>
        </is>
      </c>
      <c r="E1788">
        <f>V01+K1.D2-X17:PE</f>
        <v/>
      </c>
      <c r="F1788" t="inlineStr">
        <is>
          <t>V01</t>
        </is>
      </c>
      <c r="G1788" t="inlineStr">
        <is>
          <t>K1.D2</t>
        </is>
      </c>
      <c r="H1788" t="inlineStr">
        <is>
          <t>X17</t>
        </is>
      </c>
      <c r="I1788" t="inlineStr">
        <is>
          <t>PE</t>
        </is>
      </c>
      <c r="J1788">
        <f>V01+K1.D2-X17:PE</f>
        <v/>
      </c>
      <c r="K1788" t="inlineStr">
        <is>
          <t>V01</t>
        </is>
      </c>
      <c r="L1788" t="inlineStr">
        <is>
          <t>K1.D2</t>
        </is>
      </c>
      <c r="M1788" t="inlineStr">
        <is>
          <t>X17</t>
        </is>
      </c>
      <c r="N1788" t="inlineStr">
        <is>
          <t>PE</t>
        </is>
      </c>
    </row>
    <row r="1789">
      <c r="A1789" t="n">
        <v>1788</v>
      </c>
      <c r="B1789" t="inlineStr">
        <is>
          <t>1788</t>
        </is>
      </c>
      <c r="C1789" t="inlineStr">
        <is>
          <t>GNYE</t>
        </is>
      </c>
      <c r="D1789" t="inlineStr">
        <is>
          <t>GNYE</t>
        </is>
      </c>
      <c r="E1789">
        <f>A02+K1.H2-X6:21:2</f>
        <v/>
      </c>
      <c r="F1789" t="inlineStr">
        <is>
          <t>A02</t>
        </is>
      </c>
      <c r="G1789" t="inlineStr">
        <is>
          <t>K1.H2</t>
        </is>
      </c>
      <c r="H1789" t="inlineStr">
        <is>
          <t>X6</t>
        </is>
      </c>
      <c r="I1789" t="inlineStr">
        <is>
          <t>21:2</t>
        </is>
      </c>
      <c r="J1789">
        <f>V01+K1.D2-X17:PE</f>
        <v/>
      </c>
      <c r="K1789" t="inlineStr">
        <is>
          <t>V01</t>
        </is>
      </c>
      <c r="L1789" t="inlineStr">
        <is>
          <t>K1.D2</t>
        </is>
      </c>
      <c r="M1789" t="inlineStr">
        <is>
          <t>X17</t>
        </is>
      </c>
      <c r="N1789" t="inlineStr">
        <is>
          <t>PE</t>
        </is>
      </c>
    </row>
    <row r="1790">
      <c r="A1790" t="n">
        <v>1789</v>
      </c>
      <c r="B1790" t="inlineStr">
        <is>
          <t>1789</t>
        </is>
      </c>
      <c r="C1790" t="inlineStr">
        <is>
          <t>BU</t>
        </is>
      </c>
      <c r="D1790" t="inlineStr">
        <is>
          <t>BU</t>
        </is>
      </c>
      <c r="E1790">
        <f>V01+K1.B1-W5(-P1):P1:2</f>
        <v/>
      </c>
      <c r="F1790" t="inlineStr">
        <is>
          <t>V01</t>
        </is>
      </c>
      <c r="G1790" t="inlineStr">
        <is>
          <t>K1.B1</t>
        </is>
      </c>
      <c r="H1790" t="inlineStr">
        <is>
          <t>W5(-P1)</t>
        </is>
      </c>
      <c r="I1790" t="inlineStr">
        <is>
          <t>P1:2</t>
        </is>
      </c>
      <c r="J1790">
        <f>A02+K1.B1-X22-X22.1F:1</f>
        <v/>
      </c>
      <c r="K1790" t="inlineStr">
        <is>
          <t>A02</t>
        </is>
      </c>
      <c r="L1790" t="inlineStr">
        <is>
          <t>K1.B1</t>
        </is>
      </c>
      <c r="M1790" t="inlineStr">
        <is>
          <t>X22-X22.1F</t>
        </is>
      </c>
      <c r="N1790" t="inlineStr">
        <is>
          <t>1</t>
        </is>
      </c>
    </row>
    <row r="1791">
      <c r="A1791" t="n">
        <v>1790</v>
      </c>
      <c r="B1791" t="inlineStr">
        <is>
          <t>1790</t>
        </is>
      </c>
      <c r="C1791" t="inlineStr">
        <is>
          <t>BU</t>
        </is>
      </c>
      <c r="D1791" t="inlineStr">
        <is>
          <t>BU</t>
        </is>
      </c>
      <c r="E1791">
        <f>V01+K1.H1-K3:A2</f>
        <v/>
      </c>
      <c r="F1791" t="inlineStr">
        <is>
          <t>V01</t>
        </is>
      </c>
      <c r="G1791" t="inlineStr">
        <is>
          <t>K1.H1</t>
        </is>
      </c>
      <c r="H1791" t="inlineStr">
        <is>
          <t>K3</t>
        </is>
      </c>
      <c r="I1791" t="inlineStr">
        <is>
          <t>A2</t>
        </is>
      </c>
      <c r="J1791">
        <f>V01+K1.B1-W5(-P2):P2:1</f>
        <v/>
      </c>
      <c r="K1791" t="inlineStr">
        <is>
          <t>V01</t>
        </is>
      </c>
      <c r="L1791" t="inlineStr">
        <is>
          <t>K1.B1</t>
        </is>
      </c>
      <c r="M1791" t="inlineStr">
        <is>
          <t>W5(-P2)</t>
        </is>
      </c>
      <c r="N1791" t="inlineStr">
        <is>
          <t>P2:1</t>
        </is>
      </c>
    </row>
    <row r="1792">
      <c r="A1792" t="n">
        <v>1791</v>
      </c>
      <c r="B1792" t="inlineStr">
        <is>
          <t>1791</t>
        </is>
      </c>
      <c r="C1792" t="inlineStr">
        <is>
          <t>BU</t>
        </is>
      </c>
      <c r="D1792" t="inlineStr">
        <is>
          <t>BU</t>
        </is>
      </c>
      <c r="E1792">
        <f>V01+K1.B1-K18:11</f>
        <v/>
      </c>
      <c r="F1792" t="inlineStr">
        <is>
          <t>V01</t>
        </is>
      </c>
      <c r="G1792" t="inlineStr">
        <is>
          <t>K1.B1</t>
        </is>
      </c>
      <c r="H1792" t="inlineStr">
        <is>
          <t>K18</t>
        </is>
      </c>
      <c r="I1792" t="inlineStr">
        <is>
          <t>11</t>
        </is>
      </c>
      <c r="J1792">
        <f>V01+K1.H1-K3:A1</f>
        <v/>
      </c>
      <c r="K1792" t="inlineStr">
        <is>
          <t>V01</t>
        </is>
      </c>
      <c r="L1792" t="inlineStr">
        <is>
          <t>K1.H1</t>
        </is>
      </c>
      <c r="M1792" t="inlineStr">
        <is>
          <t>K3</t>
        </is>
      </c>
      <c r="N1792" t="inlineStr">
        <is>
          <t>A1</t>
        </is>
      </c>
    </row>
    <row r="1793">
      <c r="A1793" t="n">
        <v>1792</v>
      </c>
      <c r="B1793" t="inlineStr">
        <is>
          <t>1792</t>
        </is>
      </c>
      <c r="C1793" t="inlineStr">
        <is>
          <t>BU</t>
        </is>
      </c>
      <c r="D1793" t="inlineStr">
        <is>
          <t>BU</t>
        </is>
      </c>
      <c r="E1793">
        <f>V01+K1.H2-Q3:14</f>
        <v/>
      </c>
      <c r="F1793" t="inlineStr">
        <is>
          <t>V01</t>
        </is>
      </c>
      <c r="G1793" t="inlineStr">
        <is>
          <t>K1.H2</t>
        </is>
      </c>
      <c r="H1793" t="inlineStr">
        <is>
          <t>Q3</t>
        </is>
      </c>
      <c r="I1793" t="inlineStr">
        <is>
          <t>14</t>
        </is>
      </c>
      <c r="J1793">
        <f>V01+K1.B1-K18:14</f>
        <v/>
      </c>
      <c r="K1793" t="inlineStr">
        <is>
          <t>V01</t>
        </is>
      </c>
      <c r="L1793" t="inlineStr">
        <is>
          <t>K1.B1</t>
        </is>
      </c>
      <c r="M1793" t="inlineStr">
        <is>
          <t>K18</t>
        </is>
      </c>
      <c r="N1793" t="inlineStr">
        <is>
          <t>14</t>
        </is>
      </c>
    </row>
    <row r="1794">
      <c r="A1794" t="n">
        <v>1793</v>
      </c>
      <c r="B1794" t="inlineStr">
        <is>
          <t>1793</t>
        </is>
      </c>
      <c r="C1794" t="inlineStr">
        <is>
          <t>BU</t>
        </is>
      </c>
      <c r="D1794" t="inlineStr">
        <is>
          <t>BU</t>
        </is>
      </c>
      <c r="E1794">
        <f>V01+K1.B1-K18:A2</f>
        <v/>
      </c>
      <c r="F1794" t="inlineStr">
        <is>
          <t>V01</t>
        </is>
      </c>
      <c r="G1794" t="inlineStr">
        <is>
          <t>K1.B1</t>
        </is>
      </c>
      <c r="H1794" t="inlineStr">
        <is>
          <t>K18</t>
        </is>
      </c>
      <c r="I1794" t="inlineStr">
        <is>
          <t>A2</t>
        </is>
      </c>
      <c r="J1794">
        <f>V01+K1.B1-W5(-P2):P2:1</f>
        <v/>
      </c>
      <c r="K1794" t="inlineStr">
        <is>
          <t>V01</t>
        </is>
      </c>
      <c r="L1794" t="inlineStr">
        <is>
          <t>K1.B1</t>
        </is>
      </c>
      <c r="M1794" t="inlineStr">
        <is>
          <t>W5(-P2)</t>
        </is>
      </c>
      <c r="N1794" t="inlineStr">
        <is>
          <t>P2:1</t>
        </is>
      </c>
    </row>
    <row r="1795">
      <c r="A1795" t="n">
        <v>1794</v>
      </c>
      <c r="B1795" t="inlineStr">
        <is>
          <t>1794</t>
        </is>
      </c>
      <c r="C1795" t="inlineStr">
        <is>
          <t>BU</t>
        </is>
      </c>
      <c r="D1795" t="inlineStr">
        <is>
          <t>BU</t>
        </is>
      </c>
      <c r="E1795">
        <f>V01+K1.B1-A1:3</f>
        <v/>
      </c>
      <c r="F1795" t="inlineStr">
        <is>
          <t>V01</t>
        </is>
      </c>
      <c r="G1795" t="inlineStr">
        <is>
          <t>K1.B1</t>
        </is>
      </c>
      <c r="H1795" t="inlineStr">
        <is>
          <t>A1</t>
        </is>
      </c>
      <c r="I1795" t="inlineStr">
        <is>
          <t>3</t>
        </is>
      </c>
      <c r="J1795">
        <f>V01+K1.B1-K18:A1</f>
        <v/>
      </c>
      <c r="K1795" t="inlineStr">
        <is>
          <t>V01</t>
        </is>
      </c>
      <c r="L1795" t="inlineStr">
        <is>
          <t>K1.B1</t>
        </is>
      </c>
      <c r="M1795" t="inlineStr">
        <is>
          <t>K18</t>
        </is>
      </c>
      <c r="N1795" t="inlineStr">
        <is>
          <t>A1</t>
        </is>
      </c>
    </row>
    <row r="1796">
      <c r="A1796" t="n">
        <v>1795</v>
      </c>
      <c r="B1796" t="inlineStr">
        <is>
          <t>1795</t>
        </is>
      </c>
      <c r="C1796" t="inlineStr">
        <is>
          <t>BU</t>
        </is>
      </c>
      <c r="D1796" t="inlineStr">
        <is>
          <t>BU</t>
        </is>
      </c>
      <c r="E1796">
        <f>V01+K1.H1-K3:14</f>
        <v/>
      </c>
      <c r="F1796" t="inlineStr">
        <is>
          <t>V01</t>
        </is>
      </c>
      <c r="G1796" t="inlineStr">
        <is>
          <t>K1.H1</t>
        </is>
      </c>
      <c r="H1796" t="inlineStr">
        <is>
          <t>K3</t>
        </is>
      </c>
      <c r="I1796" t="inlineStr">
        <is>
          <t>14</t>
        </is>
      </c>
      <c r="J1796">
        <f>V01+K1.B1-A3:5</f>
        <v/>
      </c>
      <c r="K1796" t="inlineStr">
        <is>
          <t>V01</t>
        </is>
      </c>
      <c r="L1796" t="inlineStr">
        <is>
          <t>K1.B1</t>
        </is>
      </c>
      <c r="M1796" t="inlineStr">
        <is>
          <t>A3</t>
        </is>
      </c>
      <c r="N1796" t="inlineStr">
        <is>
          <t>5</t>
        </is>
      </c>
    </row>
    <row r="1797">
      <c r="A1797" t="n">
        <v>1796</v>
      </c>
      <c r="B1797" t="inlineStr">
        <is>
          <t>1796</t>
        </is>
      </c>
      <c r="C1797" t="inlineStr">
        <is>
          <t>BK</t>
        </is>
      </c>
      <c r="D1797" t="inlineStr">
        <is>
          <t>BK</t>
        </is>
      </c>
      <c r="E1797" t="inlineStr">
        <is>
          <t>nan</t>
        </is>
      </c>
      <c r="F1797" t="inlineStr"/>
      <c r="G1797" t="inlineStr"/>
      <c r="H1797" t="inlineStr"/>
      <c r="I1797" t="inlineStr"/>
      <c r="J1797" t="inlineStr">
        <is>
          <t>nan</t>
        </is>
      </c>
      <c r="K1797" t="inlineStr"/>
      <c r="L1797" t="inlineStr"/>
      <c r="M1797" t="inlineStr"/>
      <c r="N1797" t="inlineStr"/>
    </row>
    <row r="1798">
      <c r="A1798" t="n">
        <v>1797</v>
      </c>
      <c r="B1798" t="inlineStr">
        <is>
          <t>1797</t>
        </is>
      </c>
      <c r="C1798" t="inlineStr">
        <is>
          <t>GY</t>
        </is>
      </c>
      <c r="D1798" t="inlineStr">
        <is>
          <t>GY</t>
        </is>
      </c>
      <c r="E1798" t="inlineStr">
        <is>
          <t>nan</t>
        </is>
      </c>
      <c r="F1798" t="inlineStr"/>
      <c r="G1798" t="inlineStr"/>
      <c r="H1798" t="inlineStr"/>
      <c r="I1798" t="inlineStr"/>
      <c r="J1798" t="inlineStr">
        <is>
          <t>nan</t>
        </is>
      </c>
      <c r="K1798" t="inlineStr"/>
      <c r="L1798" t="inlineStr"/>
      <c r="M1798" t="inlineStr"/>
      <c r="N1798" t="inlineStr"/>
    </row>
    <row r="1799">
      <c r="A1799" t="n">
        <v>1798</v>
      </c>
      <c r="B1799" t="inlineStr">
        <is>
          <t>1798</t>
        </is>
      </c>
      <c r="C1799" t="inlineStr">
        <is>
          <t>1</t>
        </is>
      </c>
      <c r="D1799" t="inlineStr">
        <is>
          <t>1</t>
        </is>
      </c>
      <c r="E1799">
        <f>A02+K1.B1-X22-X22.1M:1</f>
        <v/>
      </c>
      <c r="F1799" t="inlineStr">
        <is>
          <t>A02</t>
        </is>
      </c>
      <c r="G1799" t="inlineStr">
        <is>
          <t>K1.B1</t>
        </is>
      </c>
      <c r="H1799" t="inlineStr">
        <is>
          <t>X22-X22.1M</t>
        </is>
      </c>
      <c r="I1799" t="inlineStr">
        <is>
          <t>1</t>
        </is>
      </c>
      <c r="J1799">
        <f>V01+S4-E1.1:P1</f>
        <v/>
      </c>
      <c r="K1799" t="inlineStr">
        <is>
          <t>V01</t>
        </is>
      </c>
      <c r="L1799" t="inlineStr">
        <is>
          <t>S4</t>
        </is>
      </c>
      <c r="M1799" t="inlineStr">
        <is>
          <t>E1.1</t>
        </is>
      </c>
      <c r="N1799" t="inlineStr">
        <is>
          <t>P1</t>
        </is>
      </c>
    </row>
    <row r="1800">
      <c r="A1800" t="n">
        <v>1799</v>
      </c>
      <c r="B1800" t="inlineStr">
        <is>
          <t>1799</t>
        </is>
      </c>
      <c r="C1800" t="inlineStr">
        <is>
          <t>2</t>
        </is>
      </c>
      <c r="D1800" t="inlineStr">
        <is>
          <t>2</t>
        </is>
      </c>
      <c r="E1800">
        <f>A02+K1.B1-X22-X22.1M:2</f>
        <v/>
      </c>
      <c r="F1800" t="inlineStr">
        <is>
          <t>A02</t>
        </is>
      </c>
      <c r="G1800" t="inlineStr">
        <is>
          <t>K1.B1</t>
        </is>
      </c>
      <c r="H1800" t="inlineStr">
        <is>
          <t>X22-X22.1M</t>
        </is>
      </c>
      <c r="I1800" t="inlineStr">
        <is>
          <t>2</t>
        </is>
      </c>
      <c r="J1800">
        <f>V01+S4-E1.1:P2</f>
        <v/>
      </c>
      <c r="K1800" t="inlineStr">
        <is>
          <t>V01</t>
        </is>
      </c>
      <c r="L1800" t="inlineStr">
        <is>
          <t>S4</t>
        </is>
      </c>
      <c r="M1800" t="inlineStr">
        <is>
          <t>E1.1</t>
        </is>
      </c>
      <c r="N1800" t="inlineStr">
        <is>
          <t>P2</t>
        </is>
      </c>
    </row>
    <row r="1801">
      <c r="A1801" t="n">
        <v>1800</v>
      </c>
      <c r="B1801" t="inlineStr">
        <is>
          <t>1800</t>
        </is>
      </c>
      <c r="C1801" t="inlineStr">
        <is>
          <t>BU</t>
        </is>
      </c>
      <c r="D1801" t="inlineStr">
        <is>
          <t>BU</t>
        </is>
      </c>
      <c r="E1801">
        <f>A02+K1.B1-X22-X22.1F:2</f>
        <v/>
      </c>
      <c r="F1801" t="inlineStr">
        <is>
          <t>A02</t>
        </is>
      </c>
      <c r="G1801" t="inlineStr">
        <is>
          <t>K1.B1</t>
        </is>
      </c>
      <c r="H1801" t="inlineStr">
        <is>
          <t>X22-X22.1F</t>
        </is>
      </c>
      <c r="I1801" t="inlineStr">
        <is>
          <t>2</t>
        </is>
      </c>
      <c r="J1801">
        <f>V01+K1.H2-Q3:13</f>
        <v/>
      </c>
      <c r="K1801" t="inlineStr">
        <is>
          <t>V01</t>
        </is>
      </c>
      <c r="L1801" t="inlineStr">
        <is>
          <t>K1.H2</t>
        </is>
      </c>
      <c r="M1801" t="inlineStr">
        <is>
          <t>Q3</t>
        </is>
      </c>
      <c r="N1801" t="inlineStr">
        <is>
          <t>13</t>
        </is>
      </c>
    </row>
    <row r="1802">
      <c r="A1802" t="n">
        <v>1801</v>
      </c>
      <c r="B1802" t="inlineStr">
        <is>
          <t>1801</t>
        </is>
      </c>
      <c r="C1802" t="inlineStr">
        <is>
          <t>BU</t>
        </is>
      </c>
      <c r="D1802" t="inlineStr">
        <is>
          <t>BU</t>
        </is>
      </c>
      <c r="E1802">
        <f>V01+K1.B1-A3:4</f>
        <v/>
      </c>
      <c r="F1802" t="inlineStr">
        <is>
          <t>V01</t>
        </is>
      </c>
      <c r="G1802" t="inlineStr">
        <is>
          <t>K1.B1</t>
        </is>
      </c>
      <c r="H1802" t="inlineStr">
        <is>
          <t>A3</t>
        </is>
      </c>
      <c r="I1802" t="inlineStr">
        <is>
          <t>4</t>
        </is>
      </c>
      <c r="J1802">
        <f>V01+K1.H2-Q3:13</f>
        <v/>
      </c>
      <c r="K1802" t="inlineStr">
        <is>
          <t>V01</t>
        </is>
      </c>
      <c r="L1802" t="inlineStr">
        <is>
          <t>K1.H2</t>
        </is>
      </c>
      <c r="M1802" t="inlineStr">
        <is>
          <t>Q3</t>
        </is>
      </c>
      <c r="N1802" t="inlineStr">
        <is>
          <t>13</t>
        </is>
      </c>
    </row>
    <row r="1803">
      <c r="A1803" t="n">
        <v>1802</v>
      </c>
      <c r="B1803" t="inlineStr">
        <is>
          <t>1802</t>
        </is>
      </c>
      <c r="C1803" t="inlineStr">
        <is>
          <t>BU</t>
        </is>
      </c>
      <c r="D1803" t="inlineStr">
        <is>
          <t>BU</t>
        </is>
      </c>
      <c r="E1803">
        <f>V01+K1.B1-W5(-P1):P1:2</f>
        <v/>
      </c>
      <c r="F1803" t="inlineStr">
        <is>
          <t>V01</t>
        </is>
      </c>
      <c r="G1803" t="inlineStr">
        <is>
          <t>K1.B1</t>
        </is>
      </c>
      <c r="H1803" t="inlineStr">
        <is>
          <t>W5(-P1)</t>
        </is>
      </c>
      <c r="I1803" t="inlineStr">
        <is>
          <t>P1:2</t>
        </is>
      </c>
      <c r="J1803">
        <f>V01+K1.H1-K3:13</f>
        <v/>
      </c>
      <c r="K1803" t="inlineStr">
        <is>
          <t>V01</t>
        </is>
      </c>
      <c r="L1803" t="inlineStr">
        <is>
          <t>K1.H1</t>
        </is>
      </c>
      <c r="M1803" t="inlineStr">
        <is>
          <t>K3</t>
        </is>
      </c>
      <c r="N1803" t="inlineStr">
        <is>
          <t>13</t>
        </is>
      </c>
    </row>
    <row r="1804">
      <c r="A1804" t="n">
        <v>1803</v>
      </c>
      <c r="B1804" t="inlineStr">
        <is>
          <t>1803</t>
        </is>
      </c>
      <c r="C1804" t="inlineStr">
        <is>
          <t>BU</t>
        </is>
      </c>
      <c r="D1804" t="inlineStr">
        <is>
          <t>BU</t>
        </is>
      </c>
      <c r="E1804">
        <f>A02+K1.B1-X22-X22.1F:3</f>
        <v/>
      </c>
      <c r="F1804" t="inlineStr">
        <is>
          <t>A02</t>
        </is>
      </c>
      <c r="G1804" t="inlineStr">
        <is>
          <t>K1.B1</t>
        </is>
      </c>
      <c r="H1804" t="inlineStr">
        <is>
          <t>X22-X22.1F</t>
        </is>
      </c>
      <c r="I1804" t="inlineStr">
        <is>
          <t>3</t>
        </is>
      </c>
      <c r="J1804" t="inlineStr">
        <is>
          <t>nan</t>
        </is>
      </c>
      <c r="K1804" t="inlineStr"/>
      <c r="L1804" t="inlineStr"/>
      <c r="M1804" t="inlineStr"/>
      <c r="N1804" t="inlineStr"/>
    </row>
    <row r="1805">
      <c r="A1805" t="n">
        <v>1804</v>
      </c>
      <c r="B1805" t="inlineStr">
        <is>
          <t>1804</t>
        </is>
      </c>
      <c r="C1805" t="inlineStr">
        <is>
          <t>1</t>
        </is>
      </c>
      <c r="D1805" t="inlineStr">
        <is>
          <t>1</t>
        </is>
      </c>
      <c r="E1805">
        <f>V01+S4-E1.1:-</f>
        <v/>
      </c>
      <c r="F1805" t="inlineStr">
        <is>
          <t>V01</t>
        </is>
      </c>
      <c r="G1805" t="inlineStr">
        <is>
          <t>S4</t>
        </is>
      </c>
      <c r="H1805" t="inlineStr">
        <is>
          <t>E1.1</t>
        </is>
      </c>
      <c r="I1805" t="inlineStr">
        <is>
          <t>-</t>
        </is>
      </c>
      <c r="J1805">
        <f>A02+K1.B1-X22-X22.1M:3</f>
        <v/>
      </c>
      <c r="K1805" t="inlineStr">
        <is>
          <t>A02</t>
        </is>
      </c>
      <c r="L1805" t="inlineStr">
        <is>
          <t>K1.B1</t>
        </is>
      </c>
      <c r="M1805" t="inlineStr">
        <is>
          <t>X22-X22.1M</t>
        </is>
      </c>
      <c r="N1805" t="inlineStr">
        <is>
          <t>3</t>
        </is>
      </c>
    </row>
    <row r="1806">
      <c r="A1806" t="n">
        <v>1805</v>
      </c>
      <c r="B1806" t="inlineStr">
        <is>
          <t>1805</t>
        </is>
      </c>
      <c r="C1806" t="inlineStr">
        <is>
          <t>BU</t>
        </is>
      </c>
      <c r="D1806" t="inlineStr">
        <is>
          <t>BU</t>
        </is>
      </c>
      <c r="E1806">
        <f>A02+K1.B1-X22-X22.1F:4</f>
        <v/>
      </c>
      <c r="F1806" t="inlineStr">
        <is>
          <t>A02</t>
        </is>
      </c>
      <c r="G1806" t="inlineStr">
        <is>
          <t>K1.B1</t>
        </is>
      </c>
      <c r="H1806" t="inlineStr">
        <is>
          <t>X22-X22.1F</t>
        </is>
      </c>
      <c r="I1806" t="inlineStr">
        <is>
          <t>4</t>
        </is>
      </c>
      <c r="J1806">
        <f>A02+K1.B1-A4:3</f>
        <v/>
      </c>
      <c r="K1806" t="inlineStr">
        <is>
          <t>A02</t>
        </is>
      </c>
      <c r="L1806" t="inlineStr">
        <is>
          <t>K1.B1</t>
        </is>
      </c>
      <c r="M1806" t="inlineStr">
        <is>
          <t>A4</t>
        </is>
      </c>
      <c r="N1806" t="inlineStr">
        <is>
          <t>3</t>
        </is>
      </c>
    </row>
    <row r="1807">
      <c r="A1807" t="n">
        <v>1806</v>
      </c>
      <c r="B1807" t="inlineStr">
        <is>
          <t>1806</t>
        </is>
      </c>
      <c r="C1807" t="inlineStr">
        <is>
          <t>2</t>
        </is>
      </c>
      <c r="D1807" t="inlineStr">
        <is>
          <t>2</t>
        </is>
      </c>
      <c r="E1807">
        <f>V01+S4-E1.1:+</f>
        <v/>
      </c>
      <c r="F1807" t="inlineStr">
        <is>
          <t>V01</t>
        </is>
      </c>
      <c r="G1807" t="inlineStr">
        <is>
          <t>S4</t>
        </is>
      </c>
      <c r="H1807" t="inlineStr">
        <is>
          <t>E1.1</t>
        </is>
      </c>
      <c r="I1807" t="inlineStr">
        <is>
          <t>+</t>
        </is>
      </c>
      <c r="J1807">
        <f>A02+K1.B1-X22-X22.1M:4</f>
        <v/>
      </c>
      <c r="K1807" t="inlineStr">
        <is>
          <t>A02</t>
        </is>
      </c>
      <c r="L1807" t="inlineStr">
        <is>
          <t>K1.B1</t>
        </is>
      </c>
      <c r="M1807" t="inlineStr">
        <is>
          <t>X22-X22.1M</t>
        </is>
      </c>
      <c r="N1807" t="inlineStr">
        <is>
          <t>4</t>
        </is>
      </c>
    </row>
    <row r="1808">
      <c r="A1808" t="n">
        <v>1807</v>
      </c>
      <c r="B1808" t="inlineStr">
        <is>
          <t>1807</t>
        </is>
      </c>
      <c r="C1808" t="inlineStr">
        <is>
          <t>BU</t>
        </is>
      </c>
      <c r="D1808" t="inlineStr">
        <is>
          <t>BU</t>
        </is>
      </c>
      <c r="E1808">
        <f>A02+K1.B1-X22-X22.1F:5</f>
        <v/>
      </c>
      <c r="F1808" t="inlineStr">
        <is>
          <t>A02</t>
        </is>
      </c>
      <c r="G1808" t="inlineStr">
        <is>
          <t>K1.B1</t>
        </is>
      </c>
      <c r="H1808" t="inlineStr">
        <is>
          <t>X22-X22.1F</t>
        </is>
      </c>
      <c r="I1808" t="inlineStr">
        <is>
          <t>5</t>
        </is>
      </c>
      <c r="J1808">
        <f>V01+K1.B1-W6(-P1):X1:2</f>
        <v/>
      </c>
      <c r="K1808" t="inlineStr">
        <is>
          <t>V01</t>
        </is>
      </c>
      <c r="L1808" t="inlineStr">
        <is>
          <t>K1.B1</t>
        </is>
      </c>
      <c r="M1808" t="inlineStr">
        <is>
          <t>W6(-P1)</t>
        </is>
      </c>
      <c r="N1808" t="inlineStr">
        <is>
          <t>X1:2</t>
        </is>
      </c>
    </row>
    <row r="1809">
      <c r="A1809" t="n">
        <v>1808</v>
      </c>
      <c r="B1809" t="inlineStr">
        <is>
          <t>1808</t>
        </is>
      </c>
      <c r="C1809" t="inlineStr">
        <is>
          <t>BN</t>
        </is>
      </c>
      <c r="D1809" t="inlineStr">
        <is>
          <t>BN</t>
        </is>
      </c>
      <c r="E1809">
        <f>V01+S1-B10:X1.1</f>
        <v/>
      </c>
      <c r="F1809" t="inlineStr">
        <is>
          <t>V01</t>
        </is>
      </c>
      <c r="G1809" t="inlineStr">
        <is>
          <t>S1</t>
        </is>
      </c>
      <c r="H1809" t="inlineStr">
        <is>
          <t>B10</t>
        </is>
      </c>
      <c r="I1809" t="inlineStr">
        <is>
          <t>X1.1</t>
        </is>
      </c>
      <c r="J1809">
        <f>A02+K1.B1-X22-X22.1M:5</f>
        <v/>
      </c>
      <c r="K1809" t="inlineStr">
        <is>
          <t>A02</t>
        </is>
      </c>
      <c r="L1809" t="inlineStr">
        <is>
          <t>K1.B1</t>
        </is>
      </c>
      <c r="M1809" t="inlineStr">
        <is>
          <t>X22-X22.1M</t>
        </is>
      </c>
      <c r="N1809" t="inlineStr">
        <is>
          <t>5</t>
        </is>
      </c>
    </row>
    <row r="1810">
      <c r="A1810" t="n">
        <v>1809</v>
      </c>
      <c r="B1810" t="inlineStr">
        <is>
          <t>1809</t>
        </is>
      </c>
      <c r="C1810" t="inlineStr">
        <is>
          <t>BU</t>
        </is>
      </c>
      <c r="D1810" t="inlineStr">
        <is>
          <t>BU</t>
        </is>
      </c>
      <c r="E1810">
        <f>A02+K1.B1-X22-X22.1F:6</f>
        <v/>
      </c>
      <c r="F1810" t="inlineStr">
        <is>
          <t>A02</t>
        </is>
      </c>
      <c r="G1810" t="inlineStr">
        <is>
          <t>K1.B1</t>
        </is>
      </c>
      <c r="H1810" t="inlineStr">
        <is>
          <t>X22-X22.1F</t>
        </is>
      </c>
      <c r="I1810" t="inlineStr">
        <is>
          <t>6</t>
        </is>
      </c>
      <c r="J1810">
        <f>V01+K1.B1-A3:6</f>
        <v/>
      </c>
      <c r="K1810" t="inlineStr">
        <is>
          <t>V01</t>
        </is>
      </c>
      <c r="L1810" t="inlineStr">
        <is>
          <t>K1.B1</t>
        </is>
      </c>
      <c r="M1810" t="inlineStr">
        <is>
          <t>A3</t>
        </is>
      </c>
      <c r="N1810" t="inlineStr">
        <is>
          <t>6</t>
        </is>
      </c>
    </row>
    <row r="1811">
      <c r="A1811" t="n">
        <v>1810</v>
      </c>
      <c r="B1811" t="inlineStr">
        <is>
          <t>1810</t>
        </is>
      </c>
      <c r="C1811" t="inlineStr">
        <is>
          <t>BK</t>
        </is>
      </c>
      <c r="D1811" t="inlineStr">
        <is>
          <t>BK</t>
        </is>
      </c>
      <c r="E1811">
        <f>V01+S1-B10:X1.4</f>
        <v/>
      </c>
      <c r="F1811" t="inlineStr">
        <is>
          <t>V01</t>
        </is>
      </c>
      <c r="G1811" t="inlineStr">
        <is>
          <t>S1</t>
        </is>
      </c>
      <c r="H1811" t="inlineStr">
        <is>
          <t>B10</t>
        </is>
      </c>
      <c r="I1811" t="inlineStr">
        <is>
          <t>X1.4</t>
        </is>
      </c>
      <c r="J1811">
        <f>A02+K1.B1-X22-X22.1M:6</f>
        <v/>
      </c>
      <c r="K1811" t="inlineStr">
        <is>
          <t>A02</t>
        </is>
      </c>
      <c r="L1811" t="inlineStr">
        <is>
          <t>K1.B1</t>
        </is>
      </c>
      <c r="M1811" t="inlineStr">
        <is>
          <t>X22-X22.1M</t>
        </is>
      </c>
      <c r="N1811" t="inlineStr">
        <is>
          <t>6</t>
        </is>
      </c>
    </row>
    <row r="1812">
      <c r="A1812" t="n">
        <v>1811</v>
      </c>
      <c r="B1812" t="inlineStr">
        <is>
          <t>1811</t>
        </is>
      </c>
      <c r="C1812" t="inlineStr">
        <is>
          <t>BU</t>
        </is>
      </c>
      <c r="D1812" t="inlineStr">
        <is>
          <t>BU</t>
        </is>
      </c>
      <c r="E1812">
        <f>A02+K1.B1-X22-X22.1F:7</f>
        <v/>
      </c>
      <c r="F1812" t="inlineStr">
        <is>
          <t>A02</t>
        </is>
      </c>
      <c r="G1812" t="inlineStr">
        <is>
          <t>K1.B1</t>
        </is>
      </c>
      <c r="H1812" t="inlineStr">
        <is>
          <t>X22-X22.1F</t>
        </is>
      </c>
      <c r="I1812" t="inlineStr">
        <is>
          <t>7</t>
        </is>
      </c>
      <c r="J1812">
        <f>V01+K1.B1-W6(-P2):X1:2</f>
        <v/>
      </c>
      <c r="K1812" t="inlineStr">
        <is>
          <t>V01</t>
        </is>
      </c>
      <c r="L1812" t="inlineStr">
        <is>
          <t>K1.B1</t>
        </is>
      </c>
      <c r="M1812" t="inlineStr">
        <is>
          <t>W6(-P2)</t>
        </is>
      </c>
      <c r="N1812" t="inlineStr">
        <is>
          <t>X1:2</t>
        </is>
      </c>
    </row>
    <row r="1813">
      <c r="A1813" t="n">
        <v>1812</v>
      </c>
      <c r="B1813" t="inlineStr">
        <is>
          <t>1812</t>
        </is>
      </c>
      <c r="C1813" t="inlineStr">
        <is>
          <t>BU</t>
        </is>
      </c>
      <c r="D1813" t="inlineStr">
        <is>
          <t>BU</t>
        </is>
      </c>
      <c r="E1813">
        <f>V01+S1-B10:X1.3</f>
        <v/>
      </c>
      <c r="F1813" t="inlineStr">
        <is>
          <t>V01</t>
        </is>
      </c>
      <c r="G1813" t="inlineStr">
        <is>
          <t>S1</t>
        </is>
      </c>
      <c r="H1813" t="inlineStr">
        <is>
          <t>B10</t>
        </is>
      </c>
      <c r="I1813" t="inlineStr">
        <is>
          <t>X1.3</t>
        </is>
      </c>
      <c r="J1813">
        <f>A02+K1.B1-X22-X22.1M:7</f>
        <v/>
      </c>
      <c r="K1813" t="inlineStr">
        <is>
          <t>A02</t>
        </is>
      </c>
      <c r="L1813" t="inlineStr">
        <is>
          <t>K1.B1</t>
        </is>
      </c>
      <c r="M1813" t="inlineStr">
        <is>
          <t>X22-X22.1M</t>
        </is>
      </c>
      <c r="N1813" t="inlineStr">
        <is>
          <t>7</t>
        </is>
      </c>
    </row>
    <row r="1814">
      <c r="A1814" t="n">
        <v>1813</v>
      </c>
      <c r="B1814" t="inlineStr">
        <is>
          <t>1813</t>
        </is>
      </c>
      <c r="C1814" t="inlineStr">
        <is>
          <t>nan</t>
        </is>
      </c>
      <c r="D1814" t="inlineStr">
        <is>
          <t>nan</t>
        </is>
      </c>
      <c r="E1814">
        <f>V01+K1.D2-X18:1</f>
        <v/>
      </c>
      <c r="F1814" t="inlineStr">
        <is>
          <t>V01</t>
        </is>
      </c>
      <c r="G1814" t="inlineStr">
        <is>
          <t>K1.D2</t>
        </is>
      </c>
      <c r="H1814" t="inlineStr">
        <is>
          <t>X18</t>
        </is>
      </c>
      <c r="I1814" t="inlineStr">
        <is>
          <t>1</t>
        </is>
      </c>
      <c r="J1814">
        <f>V01+K1.D2-X18:1</f>
        <v/>
      </c>
      <c r="K1814" t="inlineStr">
        <is>
          <t>V01</t>
        </is>
      </c>
      <c r="L1814" t="inlineStr">
        <is>
          <t>K1.D2</t>
        </is>
      </c>
      <c r="M1814" t="inlineStr">
        <is>
          <t>X18</t>
        </is>
      </c>
      <c r="N1814" t="inlineStr">
        <is>
          <t>1</t>
        </is>
      </c>
    </row>
    <row r="1815">
      <c r="A1815" t="n">
        <v>1814</v>
      </c>
      <c r="B1815" t="inlineStr">
        <is>
          <t>1814</t>
        </is>
      </c>
      <c r="C1815" t="inlineStr">
        <is>
          <t>1</t>
        </is>
      </c>
      <c r="D1815" t="inlineStr">
        <is>
          <t>1</t>
        </is>
      </c>
      <c r="E1815">
        <f>V01+K1.D2-X18:1</f>
        <v/>
      </c>
      <c r="F1815" t="inlineStr">
        <is>
          <t>V01</t>
        </is>
      </c>
      <c r="G1815" t="inlineStr">
        <is>
          <t>K1.D2</t>
        </is>
      </c>
      <c r="H1815" t="inlineStr">
        <is>
          <t>X18</t>
        </is>
      </c>
      <c r="I1815" t="inlineStr">
        <is>
          <t>1</t>
        </is>
      </c>
      <c r="J1815">
        <f>V01+S4-E1.2:L1</f>
        <v/>
      </c>
      <c r="K1815" t="inlineStr">
        <is>
          <t>V01</t>
        </is>
      </c>
      <c r="L1815" t="inlineStr">
        <is>
          <t>S4</t>
        </is>
      </c>
      <c r="M1815" t="inlineStr">
        <is>
          <t>E1.2</t>
        </is>
      </c>
      <c r="N1815" t="inlineStr">
        <is>
          <t>L1</t>
        </is>
      </c>
    </row>
    <row r="1816">
      <c r="A1816" t="n">
        <v>1815</v>
      </c>
      <c r="B1816" t="inlineStr">
        <is>
          <t>1815</t>
        </is>
      </c>
      <c r="C1816" t="inlineStr">
        <is>
          <t>BU</t>
        </is>
      </c>
      <c r="D1816" t="inlineStr">
        <is>
          <t>BU</t>
        </is>
      </c>
      <c r="E1816">
        <f>V01+K1.H1-K30:2</f>
        <v/>
      </c>
      <c r="F1816" t="inlineStr">
        <is>
          <t>V01</t>
        </is>
      </c>
      <c r="G1816" t="inlineStr">
        <is>
          <t>K1.H1</t>
        </is>
      </c>
      <c r="H1816" t="inlineStr">
        <is>
          <t>K30</t>
        </is>
      </c>
      <c r="I1816" t="inlineStr">
        <is>
          <t>2</t>
        </is>
      </c>
      <c r="J1816">
        <f>V01+K1.D2-X18:1</f>
        <v/>
      </c>
      <c r="K1816" t="inlineStr">
        <is>
          <t>V01</t>
        </is>
      </c>
      <c r="L1816" t="inlineStr">
        <is>
          <t>K1.D2</t>
        </is>
      </c>
      <c r="M1816" t="inlineStr">
        <is>
          <t>X18</t>
        </is>
      </c>
      <c r="N1816" t="inlineStr">
        <is>
          <t>1</t>
        </is>
      </c>
    </row>
    <row r="1817">
      <c r="A1817" t="n">
        <v>1816</v>
      </c>
      <c r="B1817" t="inlineStr">
        <is>
          <t>1816</t>
        </is>
      </c>
      <c r="C1817" t="inlineStr">
        <is>
          <t>BU</t>
        </is>
      </c>
      <c r="D1817" t="inlineStr">
        <is>
          <t>BU</t>
        </is>
      </c>
      <c r="E1817">
        <f>V01+K1.H2-Q5:T1</f>
        <v/>
      </c>
      <c r="F1817" t="inlineStr">
        <is>
          <t>V01</t>
        </is>
      </c>
      <c r="G1817" t="inlineStr">
        <is>
          <t>K1.H2</t>
        </is>
      </c>
      <c r="H1817" t="inlineStr">
        <is>
          <t>Q5</t>
        </is>
      </c>
      <c r="I1817" t="inlineStr">
        <is>
          <t>T1</t>
        </is>
      </c>
      <c r="J1817">
        <f>V01+K1.H1-K30:1</f>
        <v/>
      </c>
      <c r="K1817" t="inlineStr">
        <is>
          <t>V01</t>
        </is>
      </c>
      <c r="L1817" t="inlineStr">
        <is>
          <t>K1.H1</t>
        </is>
      </c>
      <c r="M1817" t="inlineStr">
        <is>
          <t>K30</t>
        </is>
      </c>
      <c r="N1817" t="inlineStr">
        <is>
          <t>1</t>
        </is>
      </c>
    </row>
    <row r="1818">
      <c r="A1818" t="n">
        <v>1817</v>
      </c>
      <c r="B1818" t="inlineStr">
        <is>
          <t>1817</t>
        </is>
      </c>
      <c r="C1818" t="inlineStr">
        <is>
          <t>BU</t>
        </is>
      </c>
      <c r="D1818" t="inlineStr">
        <is>
          <t>BU</t>
        </is>
      </c>
      <c r="E1818">
        <f>A02+K1.H2-W1:1L1</f>
        <v/>
      </c>
      <c r="F1818" t="inlineStr">
        <is>
          <t>A02</t>
        </is>
      </c>
      <c r="G1818" t="inlineStr">
        <is>
          <t>K1.H2</t>
        </is>
      </c>
      <c r="H1818" t="inlineStr">
        <is>
          <t>W1</t>
        </is>
      </c>
      <c r="I1818" t="inlineStr">
        <is>
          <t>1L1</t>
        </is>
      </c>
      <c r="J1818">
        <f>V01+K1.H2-Q5:L1</f>
        <v/>
      </c>
      <c r="K1818" t="inlineStr">
        <is>
          <t>V01</t>
        </is>
      </c>
      <c r="L1818" t="inlineStr">
        <is>
          <t>K1.H2</t>
        </is>
      </c>
      <c r="M1818" t="inlineStr">
        <is>
          <t>Q5</t>
        </is>
      </c>
      <c r="N1818" t="inlineStr">
        <is>
          <t>L1</t>
        </is>
      </c>
    </row>
    <row r="1819">
      <c r="A1819" t="n">
        <v>1818</v>
      </c>
      <c r="B1819" t="inlineStr">
        <is>
          <t>1818</t>
        </is>
      </c>
      <c r="C1819" t="inlineStr">
        <is>
          <t>nan</t>
        </is>
      </c>
      <c r="D1819" t="inlineStr">
        <is>
          <t>nan</t>
        </is>
      </c>
      <c r="E1819">
        <f>V01+K1.D2-X18:2</f>
        <v/>
      </c>
      <c r="F1819" t="inlineStr">
        <is>
          <t>V01</t>
        </is>
      </c>
      <c r="G1819" t="inlineStr">
        <is>
          <t>K1.D2</t>
        </is>
      </c>
      <c r="H1819" t="inlineStr">
        <is>
          <t>X18</t>
        </is>
      </c>
      <c r="I1819" t="inlineStr">
        <is>
          <t>2</t>
        </is>
      </c>
      <c r="J1819">
        <f>V01+K1.D2-X18:2</f>
        <v/>
      </c>
      <c r="K1819" t="inlineStr">
        <is>
          <t>V01</t>
        </is>
      </c>
      <c r="L1819" t="inlineStr">
        <is>
          <t>K1.D2</t>
        </is>
      </c>
      <c r="M1819" t="inlineStr">
        <is>
          <t>X18</t>
        </is>
      </c>
      <c r="N1819" t="inlineStr">
        <is>
          <t>2</t>
        </is>
      </c>
    </row>
    <row r="1820">
      <c r="A1820" t="n">
        <v>1819</v>
      </c>
      <c r="B1820" t="inlineStr">
        <is>
          <t>1819</t>
        </is>
      </c>
      <c r="C1820" t="inlineStr">
        <is>
          <t>2</t>
        </is>
      </c>
      <c r="D1820" t="inlineStr">
        <is>
          <t>2</t>
        </is>
      </c>
      <c r="E1820">
        <f>V01+K1.D2-X18:2</f>
        <v/>
      </c>
      <c r="F1820" t="inlineStr">
        <is>
          <t>V01</t>
        </is>
      </c>
      <c r="G1820" t="inlineStr">
        <is>
          <t>K1.D2</t>
        </is>
      </c>
      <c r="H1820" t="inlineStr">
        <is>
          <t>X18</t>
        </is>
      </c>
      <c r="I1820" t="inlineStr">
        <is>
          <t>2</t>
        </is>
      </c>
      <c r="J1820">
        <f>V01+S4-E1.2:L2</f>
        <v/>
      </c>
      <c r="K1820" t="inlineStr">
        <is>
          <t>V01</t>
        </is>
      </c>
      <c r="L1820" t="inlineStr">
        <is>
          <t>S4</t>
        </is>
      </c>
      <c r="M1820" t="inlineStr">
        <is>
          <t>E1.2</t>
        </is>
      </c>
      <c r="N1820" t="inlineStr">
        <is>
          <t>L2</t>
        </is>
      </c>
    </row>
    <row r="1821">
      <c r="A1821" t="n">
        <v>1820</v>
      </c>
      <c r="B1821" t="inlineStr">
        <is>
          <t>1820</t>
        </is>
      </c>
      <c r="C1821" t="inlineStr">
        <is>
          <t>BU</t>
        </is>
      </c>
      <c r="D1821" t="inlineStr">
        <is>
          <t>BU</t>
        </is>
      </c>
      <c r="E1821">
        <f>V01+K1.H1-K30:4</f>
        <v/>
      </c>
      <c r="F1821" t="inlineStr">
        <is>
          <t>V01</t>
        </is>
      </c>
      <c r="G1821" t="inlineStr">
        <is>
          <t>K1.H1</t>
        </is>
      </c>
      <c r="H1821" t="inlineStr">
        <is>
          <t>K30</t>
        </is>
      </c>
      <c r="I1821" t="inlineStr">
        <is>
          <t>4</t>
        </is>
      </c>
      <c r="J1821">
        <f>V01+K1.D2-X18:2</f>
        <v/>
      </c>
      <c r="K1821" t="inlineStr">
        <is>
          <t>V01</t>
        </is>
      </c>
      <c r="L1821" t="inlineStr">
        <is>
          <t>K1.D2</t>
        </is>
      </c>
      <c r="M1821" t="inlineStr">
        <is>
          <t>X18</t>
        </is>
      </c>
      <c r="N1821" t="inlineStr">
        <is>
          <t>2</t>
        </is>
      </c>
    </row>
    <row r="1822">
      <c r="A1822" t="n">
        <v>1821</v>
      </c>
      <c r="B1822" t="inlineStr">
        <is>
          <t>1821</t>
        </is>
      </c>
      <c r="C1822" t="inlineStr">
        <is>
          <t>BU</t>
        </is>
      </c>
      <c r="D1822" t="inlineStr">
        <is>
          <t>BU</t>
        </is>
      </c>
      <c r="E1822">
        <f>V01+K1.H2-Q5:T2</f>
        <v/>
      </c>
      <c r="F1822" t="inlineStr">
        <is>
          <t>V01</t>
        </is>
      </c>
      <c r="G1822" t="inlineStr">
        <is>
          <t>K1.H2</t>
        </is>
      </c>
      <c r="H1822" t="inlineStr">
        <is>
          <t>Q5</t>
        </is>
      </c>
      <c r="I1822" t="inlineStr">
        <is>
          <t>T2</t>
        </is>
      </c>
      <c r="J1822">
        <f>V01+K1.H1-K30:3</f>
        <v/>
      </c>
      <c r="K1822" t="inlineStr">
        <is>
          <t>V01</t>
        </is>
      </c>
      <c r="L1822" t="inlineStr">
        <is>
          <t>K1.H1</t>
        </is>
      </c>
      <c r="M1822" t="inlineStr">
        <is>
          <t>K30</t>
        </is>
      </c>
      <c r="N1822" t="inlineStr">
        <is>
          <t>3</t>
        </is>
      </c>
    </row>
    <row r="1823">
      <c r="A1823" t="n">
        <v>1822</v>
      </c>
      <c r="B1823" t="inlineStr">
        <is>
          <t>1822</t>
        </is>
      </c>
      <c r="C1823" t="inlineStr">
        <is>
          <t>BU</t>
        </is>
      </c>
      <c r="D1823" t="inlineStr">
        <is>
          <t>BU</t>
        </is>
      </c>
      <c r="E1823">
        <f>V01+K1.H2-Q5:L2</f>
        <v/>
      </c>
      <c r="F1823" t="inlineStr">
        <is>
          <t>V01</t>
        </is>
      </c>
      <c r="G1823" t="inlineStr">
        <is>
          <t>K1.H2</t>
        </is>
      </c>
      <c r="H1823" t="inlineStr">
        <is>
          <t>Q5</t>
        </is>
      </c>
      <c r="I1823" t="inlineStr">
        <is>
          <t>L2</t>
        </is>
      </c>
      <c r="J1823">
        <f>A02+K1.H2-W1:1L2</f>
        <v/>
      </c>
      <c r="K1823" t="inlineStr">
        <is>
          <t>A02</t>
        </is>
      </c>
      <c r="L1823" t="inlineStr">
        <is>
          <t>K1.H2</t>
        </is>
      </c>
      <c r="M1823" t="inlineStr">
        <is>
          <t>W1</t>
        </is>
      </c>
      <c r="N1823" t="inlineStr">
        <is>
          <t>1L2</t>
        </is>
      </c>
    </row>
    <row r="1824">
      <c r="A1824" t="n">
        <v>1823</v>
      </c>
      <c r="B1824" t="inlineStr">
        <is>
          <t>1823</t>
        </is>
      </c>
      <c r="C1824" t="inlineStr">
        <is>
          <t>nan</t>
        </is>
      </c>
      <c r="D1824" t="inlineStr">
        <is>
          <t>nan</t>
        </is>
      </c>
      <c r="E1824">
        <f>V01+K1.D2-X18:3</f>
        <v/>
      </c>
      <c r="F1824" t="inlineStr">
        <is>
          <t>V01</t>
        </is>
      </c>
      <c r="G1824" t="inlineStr">
        <is>
          <t>K1.D2</t>
        </is>
      </c>
      <c r="H1824" t="inlineStr">
        <is>
          <t>X18</t>
        </is>
      </c>
      <c r="I1824" t="inlineStr">
        <is>
          <t>3</t>
        </is>
      </c>
      <c r="J1824">
        <f>V01+K1.D2-X18:3</f>
        <v/>
      </c>
      <c r="K1824" t="inlineStr">
        <is>
          <t>V01</t>
        </is>
      </c>
      <c r="L1824" t="inlineStr">
        <is>
          <t>K1.D2</t>
        </is>
      </c>
      <c r="M1824" t="inlineStr">
        <is>
          <t>X18</t>
        </is>
      </c>
      <c r="N1824" t="inlineStr">
        <is>
          <t>3</t>
        </is>
      </c>
    </row>
    <row r="1825">
      <c r="A1825" t="n">
        <v>1824</v>
      </c>
      <c r="B1825" t="inlineStr">
        <is>
          <t>1824</t>
        </is>
      </c>
      <c r="C1825" t="inlineStr">
        <is>
          <t>3</t>
        </is>
      </c>
      <c r="D1825" t="inlineStr">
        <is>
          <t>3</t>
        </is>
      </c>
      <c r="E1825">
        <f>V01+K1.D2-X18:3</f>
        <v/>
      </c>
      <c r="F1825" t="inlineStr">
        <is>
          <t>V01</t>
        </is>
      </c>
      <c r="G1825" t="inlineStr">
        <is>
          <t>K1.D2</t>
        </is>
      </c>
      <c r="H1825" t="inlineStr">
        <is>
          <t>X18</t>
        </is>
      </c>
      <c r="I1825" t="inlineStr">
        <is>
          <t>3</t>
        </is>
      </c>
      <c r="J1825">
        <f>V01+S4-E1.2:L3</f>
        <v/>
      </c>
      <c r="K1825" t="inlineStr">
        <is>
          <t>V01</t>
        </is>
      </c>
      <c r="L1825" t="inlineStr">
        <is>
          <t>S4</t>
        </is>
      </c>
      <c r="M1825" t="inlineStr">
        <is>
          <t>E1.2</t>
        </is>
      </c>
      <c r="N1825" t="inlineStr">
        <is>
          <t>L3</t>
        </is>
      </c>
    </row>
    <row r="1826">
      <c r="A1826" t="n">
        <v>1825</v>
      </c>
      <c r="B1826" t="inlineStr">
        <is>
          <t>1825</t>
        </is>
      </c>
      <c r="C1826" t="inlineStr">
        <is>
          <t>BU</t>
        </is>
      </c>
      <c r="D1826" t="inlineStr">
        <is>
          <t>BU</t>
        </is>
      </c>
      <c r="E1826">
        <f>V01+K1.H1-K30:6</f>
        <v/>
      </c>
      <c r="F1826" t="inlineStr">
        <is>
          <t>V01</t>
        </is>
      </c>
      <c r="G1826" t="inlineStr">
        <is>
          <t>K1.H1</t>
        </is>
      </c>
      <c r="H1826" t="inlineStr">
        <is>
          <t>K30</t>
        </is>
      </c>
      <c r="I1826" t="inlineStr">
        <is>
          <t>6</t>
        </is>
      </c>
      <c r="J1826">
        <f>V01+K1.D2-X18:3</f>
        <v/>
      </c>
      <c r="K1826" t="inlineStr">
        <is>
          <t>V01</t>
        </is>
      </c>
      <c r="L1826" t="inlineStr">
        <is>
          <t>K1.D2</t>
        </is>
      </c>
      <c r="M1826" t="inlineStr">
        <is>
          <t>X18</t>
        </is>
      </c>
      <c r="N1826" t="inlineStr">
        <is>
          <t>3</t>
        </is>
      </c>
    </row>
    <row r="1827">
      <c r="A1827" t="n">
        <v>1826</v>
      </c>
      <c r="B1827" t="inlineStr">
        <is>
          <t>1826</t>
        </is>
      </c>
      <c r="C1827" t="inlineStr">
        <is>
          <t>BK</t>
        </is>
      </c>
      <c r="D1827" t="inlineStr">
        <is>
          <t>BK</t>
        </is>
      </c>
      <c r="E1827">
        <f>V01+K1.H1-K30:5</f>
        <v/>
      </c>
      <c r="F1827" t="inlineStr">
        <is>
          <t>V01</t>
        </is>
      </c>
      <c r="G1827" t="inlineStr">
        <is>
          <t>K1.H1</t>
        </is>
      </c>
      <c r="H1827" t="inlineStr">
        <is>
          <t>K30</t>
        </is>
      </c>
      <c r="I1827" t="inlineStr">
        <is>
          <t>5</t>
        </is>
      </c>
      <c r="J1827">
        <f>V01+K1.H2-Q5:T3</f>
        <v/>
      </c>
      <c r="K1827" t="inlineStr">
        <is>
          <t>V01</t>
        </is>
      </c>
      <c r="L1827" t="inlineStr">
        <is>
          <t>K1.H2</t>
        </is>
      </c>
      <c r="M1827" t="inlineStr">
        <is>
          <t>Q5</t>
        </is>
      </c>
      <c r="N1827" t="inlineStr">
        <is>
          <t>T3</t>
        </is>
      </c>
    </row>
    <row r="1828">
      <c r="A1828" t="n">
        <v>1827</v>
      </c>
      <c r="B1828" t="inlineStr">
        <is>
          <t>1827</t>
        </is>
      </c>
      <c r="C1828" t="inlineStr">
        <is>
          <t>BU</t>
        </is>
      </c>
      <c r="D1828" t="inlineStr">
        <is>
          <t>BU</t>
        </is>
      </c>
      <c r="E1828">
        <f>A02+K1.H2-W1:1L3</f>
        <v/>
      </c>
      <c r="F1828" t="inlineStr">
        <is>
          <t>A02</t>
        </is>
      </c>
      <c r="G1828" t="inlineStr">
        <is>
          <t>K1.H2</t>
        </is>
      </c>
      <c r="H1828" t="inlineStr">
        <is>
          <t>W1</t>
        </is>
      </c>
      <c r="I1828" t="inlineStr">
        <is>
          <t>1L3</t>
        </is>
      </c>
      <c r="J1828">
        <f>V01+K1.H2-Q5:L3</f>
        <v/>
      </c>
      <c r="K1828" t="inlineStr">
        <is>
          <t>V01</t>
        </is>
      </c>
      <c r="L1828" t="inlineStr">
        <is>
          <t>K1.H2</t>
        </is>
      </c>
      <c r="M1828" t="inlineStr">
        <is>
          <t>Q5</t>
        </is>
      </c>
      <c r="N1828" t="inlineStr">
        <is>
          <t>L3</t>
        </is>
      </c>
    </row>
    <row r="1829">
      <c r="A1829" t="n">
        <v>1828</v>
      </c>
      <c r="B1829" t="inlineStr">
        <is>
          <t>1828</t>
        </is>
      </c>
      <c r="C1829" t="inlineStr">
        <is>
          <t>nan</t>
        </is>
      </c>
      <c r="D1829" t="inlineStr">
        <is>
          <t>nan</t>
        </is>
      </c>
      <c r="E1829">
        <f>V01+K1.D2-X18:4</f>
        <v/>
      </c>
      <c r="F1829" t="inlineStr">
        <is>
          <t>V01</t>
        </is>
      </c>
      <c r="G1829" t="inlineStr">
        <is>
          <t>K1.D2</t>
        </is>
      </c>
      <c r="H1829" t="inlineStr">
        <is>
          <t>X18</t>
        </is>
      </c>
      <c r="I1829" t="inlineStr">
        <is>
          <t>4</t>
        </is>
      </c>
      <c r="J1829">
        <f>V01+K1.D2-X18:4</f>
        <v/>
      </c>
      <c r="K1829" t="inlineStr">
        <is>
          <t>V01</t>
        </is>
      </c>
      <c r="L1829" t="inlineStr">
        <is>
          <t>K1.D2</t>
        </is>
      </c>
      <c r="M1829" t="inlineStr">
        <is>
          <t>X18</t>
        </is>
      </c>
      <c r="N1829" t="inlineStr">
        <is>
          <t>4</t>
        </is>
      </c>
    </row>
    <row r="1830">
      <c r="A1830" t="n">
        <v>1829</v>
      </c>
      <c r="B1830" t="inlineStr">
        <is>
          <t>1829</t>
        </is>
      </c>
      <c r="C1830" t="inlineStr">
        <is>
          <t>4</t>
        </is>
      </c>
      <c r="D1830" t="inlineStr">
        <is>
          <t>4</t>
        </is>
      </c>
      <c r="E1830">
        <f>V01+K1.D2-X18:4</f>
        <v/>
      </c>
      <c r="F1830" t="inlineStr">
        <is>
          <t>V01</t>
        </is>
      </c>
      <c r="G1830" t="inlineStr">
        <is>
          <t>K1.D2</t>
        </is>
      </c>
      <c r="H1830" t="inlineStr">
        <is>
          <t>X18</t>
        </is>
      </c>
      <c r="I1830" t="inlineStr">
        <is>
          <t>4</t>
        </is>
      </c>
      <c r="J1830">
        <f>V01+S4-E1.2:N</f>
        <v/>
      </c>
      <c r="K1830" t="inlineStr">
        <is>
          <t>V01</t>
        </is>
      </c>
      <c r="L1830" t="inlineStr">
        <is>
          <t>S4</t>
        </is>
      </c>
      <c r="M1830" t="inlineStr">
        <is>
          <t>E1.2</t>
        </is>
      </c>
      <c r="N1830" t="inlineStr">
        <is>
          <t>N</t>
        </is>
      </c>
    </row>
    <row r="1831">
      <c r="A1831" t="n">
        <v>1830</v>
      </c>
      <c r="B1831" t="inlineStr">
        <is>
          <t>1830</t>
        </is>
      </c>
      <c r="C1831" t="inlineStr">
        <is>
          <t>BU</t>
        </is>
      </c>
      <c r="D1831" t="inlineStr">
        <is>
          <t>BU</t>
        </is>
      </c>
      <c r="E1831">
        <f>A02+K1.H2-X5:15:2</f>
        <v/>
      </c>
      <c r="F1831" t="inlineStr">
        <is>
          <t>A02</t>
        </is>
      </c>
      <c r="G1831" t="inlineStr">
        <is>
          <t>K1.H2</t>
        </is>
      </c>
      <c r="H1831" t="inlineStr">
        <is>
          <t>X5</t>
        </is>
      </c>
      <c r="I1831" t="inlineStr">
        <is>
          <t>15:2</t>
        </is>
      </c>
      <c r="J1831">
        <f>V01+K1.D2-X18:4</f>
        <v/>
      </c>
      <c r="K1831" t="inlineStr">
        <is>
          <t>V01</t>
        </is>
      </c>
      <c r="L1831" t="inlineStr">
        <is>
          <t>K1.D2</t>
        </is>
      </c>
      <c r="M1831" t="inlineStr">
        <is>
          <t>X18</t>
        </is>
      </c>
      <c r="N1831" t="inlineStr">
        <is>
          <t>4</t>
        </is>
      </c>
    </row>
    <row r="1832">
      <c r="A1832" t="n">
        <v>1831</v>
      </c>
      <c r="B1832" t="inlineStr">
        <is>
          <t>1831</t>
        </is>
      </c>
      <c r="C1832" t="inlineStr">
        <is>
          <t>GNYE</t>
        </is>
      </c>
      <c r="D1832" t="inlineStr">
        <is>
          <t>GNYE</t>
        </is>
      </c>
      <c r="E1832">
        <f>V01+K1.D2-X18:PE</f>
        <v/>
      </c>
      <c r="F1832" t="inlineStr">
        <is>
          <t>V01</t>
        </is>
      </c>
      <c r="G1832" t="inlineStr">
        <is>
          <t>K1.D2</t>
        </is>
      </c>
      <c r="H1832" t="inlineStr">
        <is>
          <t>X18</t>
        </is>
      </c>
      <c r="I1832" t="inlineStr">
        <is>
          <t>PE</t>
        </is>
      </c>
      <c r="J1832">
        <f>V01+S4-E1.2:PE</f>
        <v/>
      </c>
      <c r="K1832" t="inlineStr">
        <is>
          <t>V01</t>
        </is>
      </c>
      <c r="L1832" t="inlineStr">
        <is>
          <t>S4</t>
        </is>
      </c>
      <c r="M1832" t="inlineStr">
        <is>
          <t>E1.2</t>
        </is>
      </c>
      <c r="N1832" t="inlineStr">
        <is>
          <t>PE</t>
        </is>
      </c>
    </row>
    <row r="1833">
      <c r="A1833" t="n">
        <v>1832</v>
      </c>
      <c r="B1833" t="inlineStr">
        <is>
          <t>1832</t>
        </is>
      </c>
      <c r="C1833" t="inlineStr">
        <is>
          <t>nan</t>
        </is>
      </c>
      <c r="D1833" t="inlineStr">
        <is>
          <t>nan</t>
        </is>
      </c>
      <c r="E1833">
        <f>V01+K1.D2-X18:PE</f>
        <v/>
      </c>
      <c r="F1833" t="inlineStr">
        <is>
          <t>V01</t>
        </is>
      </c>
      <c r="G1833" t="inlineStr">
        <is>
          <t>K1.D2</t>
        </is>
      </c>
      <c r="H1833" t="inlineStr">
        <is>
          <t>X18</t>
        </is>
      </c>
      <c r="I1833" t="inlineStr">
        <is>
          <t>PE</t>
        </is>
      </c>
      <c r="J1833">
        <f>V01+K1.D2-X18:PE</f>
        <v/>
      </c>
      <c r="K1833" t="inlineStr">
        <is>
          <t>V01</t>
        </is>
      </c>
      <c r="L1833" t="inlineStr">
        <is>
          <t>K1.D2</t>
        </is>
      </c>
      <c r="M1833" t="inlineStr">
        <is>
          <t>X18</t>
        </is>
      </c>
      <c r="N1833" t="inlineStr">
        <is>
          <t>PE</t>
        </is>
      </c>
    </row>
    <row r="1834">
      <c r="A1834" t="n">
        <v>1833</v>
      </c>
      <c r="B1834" t="inlineStr">
        <is>
          <t>1833</t>
        </is>
      </c>
      <c r="C1834" t="inlineStr">
        <is>
          <t>GNYE</t>
        </is>
      </c>
      <c r="D1834" t="inlineStr">
        <is>
          <t>GNYE</t>
        </is>
      </c>
      <c r="E1834">
        <f>A02+K1.H2-X6:22:2</f>
        <v/>
      </c>
      <c r="F1834" t="inlineStr">
        <is>
          <t>A02</t>
        </is>
      </c>
      <c r="G1834" t="inlineStr">
        <is>
          <t>K1.H2</t>
        </is>
      </c>
      <c r="H1834" t="inlineStr">
        <is>
          <t>X6</t>
        </is>
      </c>
      <c r="I1834" t="inlineStr">
        <is>
          <t>22:2</t>
        </is>
      </c>
      <c r="J1834">
        <f>V01+K1.D2-X18:PE</f>
        <v/>
      </c>
      <c r="K1834" t="inlineStr">
        <is>
          <t>V01</t>
        </is>
      </c>
      <c r="L1834" t="inlineStr">
        <is>
          <t>K1.D2</t>
        </is>
      </c>
      <c r="M1834" t="inlineStr">
        <is>
          <t>X18</t>
        </is>
      </c>
      <c r="N1834" t="inlineStr">
        <is>
          <t>PE</t>
        </is>
      </c>
    </row>
    <row r="1835">
      <c r="A1835" t="n">
        <v>1834</v>
      </c>
      <c r="B1835" t="inlineStr">
        <is>
          <t>1834</t>
        </is>
      </c>
      <c r="C1835" t="inlineStr">
        <is>
          <t>BU</t>
        </is>
      </c>
      <c r="D1835" t="inlineStr">
        <is>
          <t>BU</t>
        </is>
      </c>
      <c r="E1835">
        <f>V01+K1.B1-W5(-P1):P1:2</f>
        <v/>
      </c>
      <c r="F1835" t="inlineStr">
        <is>
          <t>V01</t>
        </is>
      </c>
      <c r="G1835" t="inlineStr">
        <is>
          <t>K1.B1</t>
        </is>
      </c>
      <c r="H1835" t="inlineStr">
        <is>
          <t>W5(-P1)</t>
        </is>
      </c>
      <c r="I1835" t="inlineStr">
        <is>
          <t>P1:2</t>
        </is>
      </c>
      <c r="J1835">
        <f>A02+K1.B1-X22-X22.1F:8</f>
        <v/>
      </c>
      <c r="K1835" t="inlineStr">
        <is>
          <t>A02</t>
        </is>
      </c>
      <c r="L1835" t="inlineStr">
        <is>
          <t>K1.B1</t>
        </is>
      </c>
      <c r="M1835" t="inlineStr">
        <is>
          <t>X22-X22.1F</t>
        </is>
      </c>
      <c r="N1835" t="inlineStr">
        <is>
          <t>8</t>
        </is>
      </c>
    </row>
    <row r="1836">
      <c r="A1836" t="n">
        <v>1835</v>
      </c>
      <c r="B1836" t="inlineStr">
        <is>
          <t>1835</t>
        </is>
      </c>
      <c r="C1836" t="inlineStr">
        <is>
          <t>BU</t>
        </is>
      </c>
      <c r="D1836" t="inlineStr">
        <is>
          <t>BU</t>
        </is>
      </c>
      <c r="E1836">
        <f>V01+K1.H1-K30:A2</f>
        <v/>
      </c>
      <c r="F1836" t="inlineStr">
        <is>
          <t>V01</t>
        </is>
      </c>
      <c r="G1836" t="inlineStr">
        <is>
          <t>K1.H1</t>
        </is>
      </c>
      <c r="H1836" t="inlineStr">
        <is>
          <t>K30</t>
        </is>
      </c>
      <c r="I1836" t="inlineStr">
        <is>
          <t>A2</t>
        </is>
      </c>
      <c r="J1836">
        <f>V01+K1.B1-W5(-P2):P2:1</f>
        <v/>
      </c>
      <c r="K1836" t="inlineStr">
        <is>
          <t>V01</t>
        </is>
      </c>
      <c r="L1836" t="inlineStr">
        <is>
          <t>K1.B1</t>
        </is>
      </c>
      <c r="M1836" t="inlineStr">
        <is>
          <t>W5(-P2)</t>
        </is>
      </c>
      <c r="N1836" t="inlineStr">
        <is>
          <t>P2:1</t>
        </is>
      </c>
    </row>
    <row r="1837">
      <c r="A1837" t="n">
        <v>1836</v>
      </c>
      <c r="B1837" t="inlineStr">
        <is>
          <t>1836</t>
        </is>
      </c>
      <c r="C1837" t="inlineStr">
        <is>
          <t>BU</t>
        </is>
      </c>
      <c r="D1837" t="inlineStr">
        <is>
          <t>BU</t>
        </is>
      </c>
      <c r="E1837">
        <f>V01+K1.B1-K40:11</f>
        <v/>
      </c>
      <c r="F1837" t="inlineStr">
        <is>
          <t>V01</t>
        </is>
      </c>
      <c r="G1837" t="inlineStr">
        <is>
          <t>K1.B1</t>
        </is>
      </c>
      <c r="H1837" t="inlineStr">
        <is>
          <t>K40</t>
        </is>
      </c>
      <c r="I1837" t="inlineStr">
        <is>
          <t>11</t>
        </is>
      </c>
      <c r="J1837">
        <f>V01+K1.H1-K30:A1</f>
        <v/>
      </c>
      <c r="K1837" t="inlineStr">
        <is>
          <t>V01</t>
        </is>
      </c>
      <c r="L1837" t="inlineStr">
        <is>
          <t>K1.H1</t>
        </is>
      </c>
      <c r="M1837" t="inlineStr">
        <is>
          <t>K30</t>
        </is>
      </c>
      <c r="N1837" t="inlineStr">
        <is>
          <t>A1</t>
        </is>
      </c>
    </row>
    <row r="1838">
      <c r="A1838" t="n">
        <v>1837</v>
      </c>
      <c r="B1838" t="inlineStr">
        <is>
          <t>1837</t>
        </is>
      </c>
      <c r="C1838" t="inlineStr">
        <is>
          <t>BU</t>
        </is>
      </c>
      <c r="D1838" t="inlineStr">
        <is>
          <t>BU</t>
        </is>
      </c>
      <c r="E1838">
        <f>V01+K1.H2-Q5:14</f>
        <v/>
      </c>
      <c r="F1838" t="inlineStr">
        <is>
          <t>V01</t>
        </is>
      </c>
      <c r="G1838" t="inlineStr">
        <is>
          <t>K1.H2</t>
        </is>
      </c>
      <c r="H1838" t="inlineStr">
        <is>
          <t>Q5</t>
        </is>
      </c>
      <c r="I1838" t="inlineStr">
        <is>
          <t>14</t>
        </is>
      </c>
      <c r="J1838">
        <f>V01+K1.B1-K40:14</f>
        <v/>
      </c>
      <c r="K1838" t="inlineStr">
        <is>
          <t>V01</t>
        </is>
      </c>
      <c r="L1838" t="inlineStr">
        <is>
          <t>K1.B1</t>
        </is>
      </c>
      <c r="M1838" t="inlineStr">
        <is>
          <t>K40</t>
        </is>
      </c>
      <c r="N1838" t="inlineStr">
        <is>
          <t>14</t>
        </is>
      </c>
    </row>
    <row r="1839">
      <c r="A1839" t="n">
        <v>1838</v>
      </c>
      <c r="B1839" t="inlineStr">
        <is>
          <t>1838</t>
        </is>
      </c>
      <c r="C1839" t="inlineStr">
        <is>
          <t>BU</t>
        </is>
      </c>
      <c r="D1839" t="inlineStr">
        <is>
          <t>BU</t>
        </is>
      </c>
      <c r="E1839">
        <f>V01+K1.B1-K40:A2</f>
        <v/>
      </c>
      <c r="F1839" t="inlineStr">
        <is>
          <t>V01</t>
        </is>
      </c>
      <c r="G1839" t="inlineStr">
        <is>
          <t>K1.B1</t>
        </is>
      </c>
      <c r="H1839" t="inlineStr">
        <is>
          <t>K40</t>
        </is>
      </c>
      <c r="I1839" t="inlineStr">
        <is>
          <t>A2</t>
        </is>
      </c>
      <c r="J1839">
        <f>V01+K1.B1-W5(-P2):P2:1</f>
        <v/>
      </c>
      <c r="K1839" t="inlineStr">
        <is>
          <t>V01</t>
        </is>
      </c>
      <c r="L1839" t="inlineStr">
        <is>
          <t>K1.B1</t>
        </is>
      </c>
      <c r="M1839" t="inlineStr">
        <is>
          <t>W5(-P2)</t>
        </is>
      </c>
      <c r="N1839" t="inlineStr">
        <is>
          <t>P2:1</t>
        </is>
      </c>
    </row>
    <row r="1840">
      <c r="A1840" t="n">
        <v>1839</v>
      </c>
      <c r="B1840" t="inlineStr">
        <is>
          <t>1839</t>
        </is>
      </c>
      <c r="C1840" t="inlineStr">
        <is>
          <t>BU</t>
        </is>
      </c>
      <c r="D1840" t="inlineStr">
        <is>
          <t>BU</t>
        </is>
      </c>
      <c r="E1840">
        <f>V01+K1.B1-A1:4</f>
        <v/>
      </c>
      <c r="F1840" t="inlineStr">
        <is>
          <t>V01</t>
        </is>
      </c>
      <c r="G1840" t="inlineStr">
        <is>
          <t>K1.B1</t>
        </is>
      </c>
      <c r="H1840" t="inlineStr">
        <is>
          <t>A1</t>
        </is>
      </c>
      <c r="I1840" t="inlineStr">
        <is>
          <t>4</t>
        </is>
      </c>
      <c r="J1840">
        <f>V01+K1.B1-K40:A1</f>
        <v/>
      </c>
      <c r="K1840" t="inlineStr">
        <is>
          <t>V01</t>
        </is>
      </c>
      <c r="L1840" t="inlineStr">
        <is>
          <t>K1.B1</t>
        </is>
      </c>
      <c r="M1840" t="inlineStr">
        <is>
          <t>K40</t>
        </is>
      </c>
      <c r="N1840" t="inlineStr">
        <is>
          <t>A1</t>
        </is>
      </c>
    </row>
    <row r="1841">
      <c r="A1841" t="n">
        <v>1840</v>
      </c>
      <c r="B1841" t="inlineStr">
        <is>
          <t>1840</t>
        </is>
      </c>
      <c r="C1841" t="inlineStr">
        <is>
          <t>BU</t>
        </is>
      </c>
      <c r="D1841" t="inlineStr">
        <is>
          <t>BU</t>
        </is>
      </c>
      <c r="E1841">
        <f>V01+K1.H1-K30:14</f>
        <v/>
      </c>
      <c r="F1841" t="inlineStr">
        <is>
          <t>V01</t>
        </is>
      </c>
      <c r="G1841" t="inlineStr">
        <is>
          <t>K1.H1</t>
        </is>
      </c>
      <c r="H1841" t="inlineStr">
        <is>
          <t>K30</t>
        </is>
      </c>
      <c r="I1841" t="inlineStr">
        <is>
          <t>14</t>
        </is>
      </c>
      <c r="J1841">
        <f>V01+K1.B1-A3:8</f>
        <v/>
      </c>
      <c r="K1841" t="inlineStr">
        <is>
          <t>V01</t>
        </is>
      </c>
      <c r="L1841" t="inlineStr">
        <is>
          <t>K1.B1</t>
        </is>
      </c>
      <c r="M1841" t="inlineStr">
        <is>
          <t>A3</t>
        </is>
      </c>
      <c r="N1841" t="inlineStr">
        <is>
          <t>8</t>
        </is>
      </c>
    </row>
    <row r="1842">
      <c r="A1842" t="n">
        <v>1841</v>
      </c>
      <c r="B1842" t="inlineStr">
        <is>
          <t>1841</t>
        </is>
      </c>
      <c r="C1842" t="inlineStr">
        <is>
          <t>nan</t>
        </is>
      </c>
      <c r="D1842" t="inlineStr">
        <is>
          <t>nan</t>
        </is>
      </c>
      <c r="E1842" t="inlineStr">
        <is>
          <t>nan</t>
        </is>
      </c>
      <c r="F1842" t="inlineStr"/>
      <c r="G1842" t="inlineStr"/>
      <c r="H1842" t="inlineStr"/>
      <c r="I1842" t="inlineStr"/>
      <c r="J1842" t="inlineStr">
        <is>
          <t>nan</t>
        </is>
      </c>
      <c r="K1842" t="inlineStr"/>
      <c r="L1842" t="inlineStr"/>
      <c r="M1842" t="inlineStr"/>
      <c r="N1842" t="inlineStr"/>
    </row>
    <row r="1843">
      <c r="A1843" t="n">
        <v>1842</v>
      </c>
      <c r="B1843" t="inlineStr">
        <is>
          <t>1842</t>
        </is>
      </c>
      <c r="C1843" t="inlineStr">
        <is>
          <t>1</t>
        </is>
      </c>
      <c r="D1843" t="inlineStr">
        <is>
          <t>1</t>
        </is>
      </c>
      <c r="E1843">
        <f>A02+K1.B1-X22-X22.1M:8</f>
        <v/>
      </c>
      <c r="F1843" t="inlineStr">
        <is>
          <t>A02</t>
        </is>
      </c>
      <c r="G1843" t="inlineStr">
        <is>
          <t>K1.B1</t>
        </is>
      </c>
      <c r="H1843" t="inlineStr">
        <is>
          <t>X22-X22.1M</t>
        </is>
      </c>
      <c r="I1843" t="inlineStr">
        <is>
          <t>8</t>
        </is>
      </c>
      <c r="J1843">
        <f>V01+S4-E1.2:P1</f>
        <v/>
      </c>
      <c r="K1843" t="inlineStr">
        <is>
          <t>V01</t>
        </is>
      </c>
      <c r="L1843" t="inlineStr">
        <is>
          <t>S4</t>
        </is>
      </c>
      <c r="M1843" t="inlineStr">
        <is>
          <t>E1.2</t>
        </is>
      </c>
      <c r="N1843" t="inlineStr">
        <is>
          <t>P1</t>
        </is>
      </c>
    </row>
    <row r="1844">
      <c r="A1844" t="n">
        <v>1843</v>
      </c>
      <c r="B1844" t="inlineStr">
        <is>
          <t>1843</t>
        </is>
      </c>
      <c r="C1844" t="inlineStr">
        <is>
          <t>2</t>
        </is>
      </c>
      <c r="D1844" t="inlineStr">
        <is>
          <t>2</t>
        </is>
      </c>
      <c r="E1844">
        <f>A02+K1.B1-X22-X22.1M:9</f>
        <v/>
      </c>
      <c r="F1844" t="inlineStr">
        <is>
          <t>A02</t>
        </is>
      </c>
      <c r="G1844" t="inlineStr">
        <is>
          <t>K1.B1</t>
        </is>
      </c>
      <c r="H1844" t="inlineStr">
        <is>
          <t>X22-X22.1M</t>
        </is>
      </c>
      <c r="I1844" t="inlineStr">
        <is>
          <t>9</t>
        </is>
      </c>
      <c r="J1844">
        <f>V01+S4-E1.2:P2</f>
        <v/>
      </c>
      <c r="K1844" t="inlineStr">
        <is>
          <t>V01</t>
        </is>
      </c>
      <c r="L1844" t="inlineStr">
        <is>
          <t>S4</t>
        </is>
      </c>
      <c r="M1844" t="inlineStr">
        <is>
          <t>E1.2</t>
        </is>
      </c>
      <c r="N1844" t="inlineStr">
        <is>
          <t>P2</t>
        </is>
      </c>
    </row>
    <row r="1845">
      <c r="A1845" t="n">
        <v>1844</v>
      </c>
      <c r="B1845" t="inlineStr">
        <is>
          <t>1844</t>
        </is>
      </c>
      <c r="C1845" t="inlineStr">
        <is>
          <t>BU</t>
        </is>
      </c>
      <c r="D1845" t="inlineStr">
        <is>
          <t>BU</t>
        </is>
      </c>
      <c r="E1845">
        <f>A02+K1.B1-X22-X22.1F:9</f>
        <v/>
      </c>
      <c r="F1845" t="inlineStr">
        <is>
          <t>A02</t>
        </is>
      </c>
      <c r="G1845" t="inlineStr">
        <is>
          <t>K1.B1</t>
        </is>
      </c>
      <c r="H1845" t="inlineStr">
        <is>
          <t>X22-X22.1F</t>
        </is>
      </c>
      <c r="I1845" t="inlineStr">
        <is>
          <t>9</t>
        </is>
      </c>
      <c r="J1845">
        <f>V01+K1.H2-Q5:13</f>
        <v/>
      </c>
      <c r="K1845" t="inlineStr">
        <is>
          <t>V01</t>
        </is>
      </c>
      <c r="L1845" t="inlineStr">
        <is>
          <t>K1.H2</t>
        </is>
      </c>
      <c r="M1845" t="inlineStr">
        <is>
          <t>Q5</t>
        </is>
      </c>
      <c r="N1845" t="inlineStr">
        <is>
          <t>13</t>
        </is>
      </c>
    </row>
    <row r="1846">
      <c r="A1846" t="n">
        <v>1845</v>
      </c>
      <c r="B1846" t="inlineStr">
        <is>
          <t>1845</t>
        </is>
      </c>
      <c r="C1846" t="inlineStr">
        <is>
          <t>BU</t>
        </is>
      </c>
      <c r="D1846" t="inlineStr">
        <is>
          <t>BU</t>
        </is>
      </c>
      <c r="E1846">
        <f>V01+K1.B1-A3:7</f>
        <v/>
      </c>
      <c r="F1846" t="inlineStr">
        <is>
          <t>V01</t>
        </is>
      </c>
      <c r="G1846" t="inlineStr">
        <is>
          <t>K1.B1</t>
        </is>
      </c>
      <c r="H1846" t="inlineStr">
        <is>
          <t>A3</t>
        </is>
      </c>
      <c r="I1846" t="inlineStr">
        <is>
          <t>7</t>
        </is>
      </c>
      <c r="J1846">
        <f>V01+K1.H2-Q5:13</f>
        <v/>
      </c>
      <c r="K1846" t="inlineStr">
        <is>
          <t>V01</t>
        </is>
      </c>
      <c r="L1846" t="inlineStr">
        <is>
          <t>K1.H2</t>
        </is>
      </c>
      <c r="M1846" t="inlineStr">
        <is>
          <t>Q5</t>
        </is>
      </c>
      <c r="N1846" t="inlineStr">
        <is>
          <t>13</t>
        </is>
      </c>
    </row>
    <row r="1847">
      <c r="A1847" t="n">
        <v>1846</v>
      </c>
      <c r="B1847" t="inlineStr">
        <is>
          <t>1846</t>
        </is>
      </c>
      <c r="C1847" t="inlineStr">
        <is>
          <t>BU</t>
        </is>
      </c>
      <c r="D1847" t="inlineStr">
        <is>
          <t>BU</t>
        </is>
      </c>
      <c r="E1847">
        <f>V01+K1.B1-W5(-P1):P1:2</f>
        <v/>
      </c>
      <c r="F1847" t="inlineStr">
        <is>
          <t>V01</t>
        </is>
      </c>
      <c r="G1847" t="inlineStr">
        <is>
          <t>K1.B1</t>
        </is>
      </c>
      <c r="H1847" t="inlineStr">
        <is>
          <t>W5(-P1)</t>
        </is>
      </c>
      <c r="I1847" t="inlineStr">
        <is>
          <t>P1:2</t>
        </is>
      </c>
      <c r="J1847">
        <f>V01+K1.H1-K30:13</f>
        <v/>
      </c>
      <c r="K1847" t="inlineStr">
        <is>
          <t>V01</t>
        </is>
      </c>
      <c r="L1847" t="inlineStr">
        <is>
          <t>K1.H1</t>
        </is>
      </c>
      <c r="M1847" t="inlineStr">
        <is>
          <t>K30</t>
        </is>
      </c>
      <c r="N1847" t="inlineStr">
        <is>
          <t>13</t>
        </is>
      </c>
    </row>
    <row r="1848">
      <c r="A1848" t="n">
        <v>1847</v>
      </c>
      <c r="B1848" t="inlineStr">
        <is>
          <t>1847</t>
        </is>
      </c>
      <c r="C1848" t="inlineStr">
        <is>
          <t>BU</t>
        </is>
      </c>
      <c r="D1848" t="inlineStr">
        <is>
          <t>BU</t>
        </is>
      </c>
      <c r="E1848">
        <f>A02+K1.B1-X22-X22.1F:10</f>
        <v/>
      </c>
      <c r="F1848" t="inlineStr">
        <is>
          <t>A02</t>
        </is>
      </c>
      <c r="G1848" t="inlineStr">
        <is>
          <t>K1.B1</t>
        </is>
      </c>
      <c r="H1848" t="inlineStr">
        <is>
          <t>X22-X22.1F</t>
        </is>
      </c>
      <c r="I1848" t="inlineStr">
        <is>
          <t>10</t>
        </is>
      </c>
      <c r="J1848" t="inlineStr">
        <is>
          <t>nan</t>
        </is>
      </c>
      <c r="K1848" t="inlineStr"/>
      <c r="L1848" t="inlineStr"/>
      <c r="M1848" t="inlineStr"/>
      <c r="N1848" t="inlineStr"/>
    </row>
    <row r="1849">
      <c r="A1849" t="n">
        <v>1848</v>
      </c>
      <c r="B1849" t="inlineStr">
        <is>
          <t>1848</t>
        </is>
      </c>
      <c r="C1849" t="inlineStr">
        <is>
          <t>1</t>
        </is>
      </c>
      <c r="D1849" t="inlineStr">
        <is>
          <t>1</t>
        </is>
      </c>
      <c r="E1849">
        <f>V01+S4-E1.2:-</f>
        <v/>
      </c>
      <c r="F1849" t="inlineStr">
        <is>
          <t>V01</t>
        </is>
      </c>
      <c r="G1849" t="inlineStr">
        <is>
          <t>S4</t>
        </is>
      </c>
      <c r="H1849" t="inlineStr">
        <is>
          <t>E1.2</t>
        </is>
      </c>
      <c r="I1849" t="inlineStr">
        <is>
          <t>-</t>
        </is>
      </c>
      <c r="J1849">
        <f>A02+K1.B1-X22-X22.1M:10</f>
        <v/>
      </c>
      <c r="K1849" t="inlineStr">
        <is>
          <t>A02</t>
        </is>
      </c>
      <c r="L1849" t="inlineStr">
        <is>
          <t>K1.B1</t>
        </is>
      </c>
      <c r="M1849" t="inlineStr">
        <is>
          <t>X22-X22.1M</t>
        </is>
      </c>
      <c r="N1849" t="inlineStr">
        <is>
          <t>10</t>
        </is>
      </c>
    </row>
    <row r="1850">
      <c r="A1850" t="n">
        <v>1849</v>
      </c>
      <c r="B1850" t="inlineStr">
        <is>
          <t>1849</t>
        </is>
      </c>
      <c r="C1850" t="inlineStr">
        <is>
          <t>BU</t>
        </is>
      </c>
      <c r="D1850" t="inlineStr">
        <is>
          <t>BU</t>
        </is>
      </c>
      <c r="E1850">
        <f>A02+K1.B1-X22-X22.1F:11</f>
        <v/>
      </c>
      <c r="F1850" t="inlineStr">
        <is>
          <t>A02</t>
        </is>
      </c>
      <c r="G1850" t="inlineStr">
        <is>
          <t>K1.B1</t>
        </is>
      </c>
      <c r="H1850" t="inlineStr">
        <is>
          <t>X22-X22.1F</t>
        </is>
      </c>
      <c r="I1850" t="inlineStr">
        <is>
          <t>11</t>
        </is>
      </c>
      <c r="J1850">
        <f>A02+K1.B1-A4:7</f>
        <v/>
      </c>
      <c r="K1850" t="inlineStr">
        <is>
          <t>A02</t>
        </is>
      </c>
      <c r="L1850" t="inlineStr">
        <is>
          <t>K1.B1</t>
        </is>
      </c>
      <c r="M1850" t="inlineStr">
        <is>
          <t>A4</t>
        </is>
      </c>
      <c r="N1850" t="inlineStr">
        <is>
          <t>7</t>
        </is>
      </c>
    </row>
    <row r="1851">
      <c r="A1851" t="n">
        <v>1850</v>
      </c>
      <c r="B1851" t="inlineStr">
        <is>
          <t>1850</t>
        </is>
      </c>
      <c r="C1851" t="inlineStr">
        <is>
          <t>2</t>
        </is>
      </c>
      <c r="D1851" t="inlineStr">
        <is>
          <t>2</t>
        </is>
      </c>
      <c r="E1851">
        <f>V01+S4-E1.2:+</f>
        <v/>
      </c>
      <c r="F1851" t="inlineStr">
        <is>
          <t>V01</t>
        </is>
      </c>
      <c r="G1851" t="inlineStr">
        <is>
          <t>S4</t>
        </is>
      </c>
      <c r="H1851" t="inlineStr">
        <is>
          <t>E1.2</t>
        </is>
      </c>
      <c r="I1851" t="inlineStr">
        <is>
          <t>+</t>
        </is>
      </c>
      <c r="J1851">
        <f>A02+K1.B1-X22-X22.1M:11</f>
        <v/>
      </c>
      <c r="K1851" t="inlineStr">
        <is>
          <t>A02</t>
        </is>
      </c>
      <c r="L1851" t="inlineStr">
        <is>
          <t>K1.B1</t>
        </is>
      </c>
      <c r="M1851" t="inlineStr">
        <is>
          <t>X22-X22.1M</t>
        </is>
      </c>
      <c r="N1851" t="inlineStr">
        <is>
          <t>11</t>
        </is>
      </c>
    </row>
    <row r="1852">
      <c r="A1852" t="n">
        <v>1851</v>
      </c>
      <c r="B1852" t="inlineStr">
        <is>
          <t>1851</t>
        </is>
      </c>
      <c r="C1852" t="inlineStr">
        <is>
          <t>BU</t>
        </is>
      </c>
      <c r="D1852" t="inlineStr">
        <is>
          <t>BU</t>
        </is>
      </c>
      <c r="E1852">
        <f>A02+K1.B1-X22-X22.1F:12</f>
        <v/>
      </c>
      <c r="F1852" t="inlineStr">
        <is>
          <t>A02</t>
        </is>
      </c>
      <c r="G1852" t="inlineStr">
        <is>
          <t>K1.B1</t>
        </is>
      </c>
      <c r="H1852" t="inlineStr">
        <is>
          <t>X22-X22.1F</t>
        </is>
      </c>
      <c r="I1852" t="inlineStr">
        <is>
          <t>12</t>
        </is>
      </c>
      <c r="J1852">
        <f>V01+K1.B1-W6(-P1):X1:4</f>
        <v/>
      </c>
      <c r="K1852" t="inlineStr">
        <is>
          <t>V01</t>
        </is>
      </c>
      <c r="L1852" t="inlineStr">
        <is>
          <t>K1.B1</t>
        </is>
      </c>
      <c r="M1852" t="inlineStr">
        <is>
          <t>W6(-P1)</t>
        </is>
      </c>
      <c r="N1852" t="inlineStr">
        <is>
          <t>X1:4</t>
        </is>
      </c>
    </row>
    <row r="1853">
      <c r="A1853" t="n">
        <v>1852</v>
      </c>
      <c r="B1853" t="inlineStr">
        <is>
          <t>1852</t>
        </is>
      </c>
      <c r="C1853" t="inlineStr">
        <is>
          <t>BN</t>
        </is>
      </c>
      <c r="D1853" t="inlineStr">
        <is>
          <t>BN</t>
        </is>
      </c>
      <c r="E1853">
        <f>V01+S1-B11:X1.1</f>
        <v/>
      </c>
      <c r="F1853" t="inlineStr">
        <is>
          <t>V01</t>
        </is>
      </c>
      <c r="G1853" t="inlineStr">
        <is>
          <t>S1</t>
        </is>
      </c>
      <c r="H1853" t="inlineStr">
        <is>
          <t>B11</t>
        </is>
      </c>
      <c r="I1853" t="inlineStr">
        <is>
          <t>X1.1</t>
        </is>
      </c>
      <c r="J1853">
        <f>A02+K1.B1-X22-X22.1M:12</f>
        <v/>
      </c>
      <c r="K1853" t="inlineStr">
        <is>
          <t>A02</t>
        </is>
      </c>
      <c r="L1853" t="inlineStr">
        <is>
          <t>K1.B1</t>
        </is>
      </c>
      <c r="M1853" t="inlineStr">
        <is>
          <t>X22-X22.1M</t>
        </is>
      </c>
      <c r="N1853" t="inlineStr">
        <is>
          <t>12</t>
        </is>
      </c>
    </row>
    <row r="1854">
      <c r="A1854" t="n">
        <v>1853</v>
      </c>
      <c r="B1854" t="inlineStr">
        <is>
          <t>1853</t>
        </is>
      </c>
      <c r="C1854" t="inlineStr">
        <is>
          <t>BU</t>
        </is>
      </c>
      <c r="D1854" t="inlineStr">
        <is>
          <t>BU</t>
        </is>
      </c>
      <c r="E1854">
        <f>A02+K1.B1-X22-X22.1F:13</f>
        <v/>
      </c>
      <c r="F1854" t="inlineStr">
        <is>
          <t>A02</t>
        </is>
      </c>
      <c r="G1854" t="inlineStr">
        <is>
          <t>K1.B1</t>
        </is>
      </c>
      <c r="H1854" t="inlineStr">
        <is>
          <t>X22-X22.1F</t>
        </is>
      </c>
      <c r="I1854" t="inlineStr">
        <is>
          <t>13</t>
        </is>
      </c>
      <c r="J1854">
        <f>V01+K1.B1-A3:9</f>
        <v/>
      </c>
      <c r="K1854" t="inlineStr">
        <is>
          <t>V01</t>
        </is>
      </c>
      <c r="L1854" t="inlineStr">
        <is>
          <t>K1.B1</t>
        </is>
      </c>
      <c r="M1854" t="inlineStr">
        <is>
          <t>A3</t>
        </is>
      </c>
      <c r="N1854" t="inlineStr">
        <is>
          <t>9</t>
        </is>
      </c>
    </row>
    <row r="1855">
      <c r="A1855" t="n">
        <v>1854</v>
      </c>
      <c r="B1855" t="inlineStr">
        <is>
          <t>1854</t>
        </is>
      </c>
      <c r="C1855" t="inlineStr">
        <is>
          <t>BK</t>
        </is>
      </c>
      <c r="D1855" t="inlineStr">
        <is>
          <t>BK</t>
        </is>
      </c>
      <c r="E1855">
        <f>V01+S1-B11:X1.4</f>
        <v/>
      </c>
      <c r="F1855" t="inlineStr">
        <is>
          <t>V01</t>
        </is>
      </c>
      <c r="G1855" t="inlineStr">
        <is>
          <t>S1</t>
        </is>
      </c>
      <c r="H1855" t="inlineStr">
        <is>
          <t>B11</t>
        </is>
      </c>
      <c r="I1855" t="inlineStr">
        <is>
          <t>X1.4</t>
        </is>
      </c>
      <c r="J1855">
        <f>A02+K1.B1-X22-X22.1M:13</f>
        <v/>
      </c>
      <c r="K1855" t="inlineStr">
        <is>
          <t>A02</t>
        </is>
      </c>
      <c r="L1855" t="inlineStr">
        <is>
          <t>K1.B1</t>
        </is>
      </c>
      <c r="M1855" t="inlineStr">
        <is>
          <t>X22-X22.1M</t>
        </is>
      </c>
      <c r="N1855" t="inlineStr">
        <is>
          <t>13</t>
        </is>
      </c>
    </row>
    <row r="1856">
      <c r="A1856" t="n">
        <v>1855</v>
      </c>
      <c r="B1856" t="inlineStr">
        <is>
          <t>1855</t>
        </is>
      </c>
      <c r="C1856" t="inlineStr">
        <is>
          <t>BU</t>
        </is>
      </c>
      <c r="D1856" t="inlineStr">
        <is>
          <t>BU</t>
        </is>
      </c>
      <c r="E1856">
        <f>A02+K1.B1-X22-X22.1F:14</f>
        <v/>
      </c>
      <c r="F1856" t="inlineStr">
        <is>
          <t>A02</t>
        </is>
      </c>
      <c r="G1856" t="inlineStr">
        <is>
          <t>K1.B1</t>
        </is>
      </c>
      <c r="H1856" t="inlineStr">
        <is>
          <t>X22-X22.1F</t>
        </is>
      </c>
      <c r="I1856" t="inlineStr">
        <is>
          <t>14</t>
        </is>
      </c>
      <c r="J1856">
        <f>V01+K1.B1-W6(-P2):X1:4</f>
        <v/>
      </c>
      <c r="K1856" t="inlineStr">
        <is>
          <t>V01</t>
        </is>
      </c>
      <c r="L1856" t="inlineStr">
        <is>
          <t>K1.B1</t>
        </is>
      </c>
      <c r="M1856" t="inlineStr">
        <is>
          <t>W6(-P2)</t>
        </is>
      </c>
      <c r="N1856" t="inlineStr">
        <is>
          <t>X1:4</t>
        </is>
      </c>
    </row>
    <row r="1857">
      <c r="A1857" t="n">
        <v>1856</v>
      </c>
      <c r="B1857" t="inlineStr">
        <is>
          <t>1856</t>
        </is>
      </c>
      <c r="C1857" t="inlineStr">
        <is>
          <t>BU</t>
        </is>
      </c>
      <c r="D1857" t="inlineStr">
        <is>
          <t>BU</t>
        </is>
      </c>
      <c r="E1857">
        <f>V01+S1-B11:X1.3</f>
        <v/>
      </c>
      <c r="F1857" t="inlineStr">
        <is>
          <t>V01</t>
        </is>
      </c>
      <c r="G1857" t="inlineStr">
        <is>
          <t>S1</t>
        </is>
      </c>
      <c r="H1857" t="inlineStr">
        <is>
          <t>B11</t>
        </is>
      </c>
      <c r="I1857" t="inlineStr">
        <is>
          <t>X1.3</t>
        </is>
      </c>
      <c r="J1857">
        <f>A02+K1.B1-X22-X22.1M:14</f>
        <v/>
      </c>
      <c r="K1857" t="inlineStr">
        <is>
          <t>A02</t>
        </is>
      </c>
      <c r="L1857" t="inlineStr">
        <is>
          <t>K1.B1</t>
        </is>
      </c>
      <c r="M1857" t="inlineStr">
        <is>
          <t>X22-X22.1M</t>
        </is>
      </c>
      <c r="N1857" t="inlineStr">
        <is>
          <t>14</t>
        </is>
      </c>
    </row>
    <row r="1858">
      <c r="A1858" t="n">
        <v>1857</v>
      </c>
      <c r="B1858" t="inlineStr">
        <is>
          <t>1857</t>
        </is>
      </c>
      <c r="C1858" t="inlineStr">
        <is>
          <t>nan</t>
        </is>
      </c>
      <c r="D1858" t="inlineStr">
        <is>
          <t>nan</t>
        </is>
      </c>
      <c r="E1858">
        <f>V01+K1.D2-X16:1</f>
        <v/>
      </c>
      <c r="F1858" t="inlineStr">
        <is>
          <t>V01</t>
        </is>
      </c>
      <c r="G1858" t="inlineStr">
        <is>
          <t>K1.D2</t>
        </is>
      </c>
      <c r="H1858" t="inlineStr">
        <is>
          <t>X16</t>
        </is>
      </c>
      <c r="I1858" t="inlineStr">
        <is>
          <t>1</t>
        </is>
      </c>
      <c r="J1858">
        <f>V01+K1.D2-X16:1</f>
        <v/>
      </c>
      <c r="K1858" t="inlineStr">
        <is>
          <t>V01</t>
        </is>
      </c>
      <c r="L1858" t="inlineStr">
        <is>
          <t>K1.D2</t>
        </is>
      </c>
      <c r="M1858" t="inlineStr">
        <is>
          <t>X16</t>
        </is>
      </c>
      <c r="N1858" t="inlineStr">
        <is>
          <t>1</t>
        </is>
      </c>
    </row>
    <row r="1859">
      <c r="A1859" t="n">
        <v>1858</v>
      </c>
      <c r="B1859" t="inlineStr">
        <is>
          <t>1858</t>
        </is>
      </c>
      <c r="C1859" t="inlineStr">
        <is>
          <t>BN</t>
        </is>
      </c>
      <c r="D1859" t="inlineStr">
        <is>
          <t>BN</t>
        </is>
      </c>
      <c r="E1859">
        <f>V01+K1.D2-X16:1</f>
        <v/>
      </c>
      <c r="F1859" t="inlineStr">
        <is>
          <t>V01</t>
        </is>
      </c>
      <c r="G1859" t="inlineStr">
        <is>
          <t>K1.D2</t>
        </is>
      </c>
      <c r="H1859" t="inlineStr">
        <is>
          <t>X16</t>
        </is>
      </c>
      <c r="I1859" t="inlineStr">
        <is>
          <t>1</t>
        </is>
      </c>
      <c r="J1859">
        <f>V01+S3-M4.2:L1</f>
        <v/>
      </c>
      <c r="K1859" t="inlineStr">
        <is>
          <t>V01</t>
        </is>
      </c>
      <c r="L1859" t="inlineStr">
        <is>
          <t>S3</t>
        </is>
      </c>
      <c r="M1859" t="inlineStr">
        <is>
          <t>M4.2</t>
        </is>
      </c>
      <c r="N1859" t="inlineStr">
        <is>
          <t>L1</t>
        </is>
      </c>
    </row>
    <row r="1860">
      <c r="A1860" t="n">
        <v>1859</v>
      </c>
      <c r="B1860" t="inlineStr">
        <is>
          <t>1859</t>
        </is>
      </c>
      <c r="C1860" t="inlineStr">
        <is>
          <t>BK</t>
        </is>
      </c>
      <c r="D1860" t="inlineStr">
        <is>
          <t>BK</t>
        </is>
      </c>
      <c r="E1860">
        <f>V01+K1.D2-X16:1</f>
        <v/>
      </c>
      <c r="F1860" t="inlineStr">
        <is>
          <t>V01</t>
        </is>
      </c>
      <c r="G1860" t="inlineStr">
        <is>
          <t>K1.D2</t>
        </is>
      </c>
      <c r="H1860" t="inlineStr">
        <is>
          <t>X16</t>
        </is>
      </c>
      <c r="I1860" t="inlineStr">
        <is>
          <t>1</t>
        </is>
      </c>
      <c r="J1860">
        <f>V01+K1.H2-Q4:T1</f>
        <v/>
      </c>
      <c r="K1860" t="inlineStr">
        <is>
          <t>V01</t>
        </is>
      </c>
      <c r="L1860" t="inlineStr">
        <is>
          <t>K1.H2</t>
        </is>
      </c>
      <c r="M1860" t="inlineStr">
        <is>
          <t>Q4</t>
        </is>
      </c>
      <c r="N1860" t="inlineStr">
        <is>
          <t>T1</t>
        </is>
      </c>
    </row>
    <row r="1861">
      <c r="A1861" t="n">
        <v>1860</v>
      </c>
      <c r="B1861" t="inlineStr">
        <is>
          <t>1860</t>
        </is>
      </c>
      <c r="C1861" t="inlineStr">
        <is>
          <t>BU</t>
        </is>
      </c>
      <c r="D1861" t="inlineStr">
        <is>
          <t>BU</t>
        </is>
      </c>
      <c r="E1861">
        <f>V01+K1.H2-Q4:L1</f>
        <v/>
      </c>
      <c r="F1861" t="inlineStr">
        <is>
          <t>V01</t>
        </is>
      </c>
      <c r="G1861" t="inlineStr">
        <is>
          <t>K1.H2</t>
        </is>
      </c>
      <c r="H1861" t="inlineStr">
        <is>
          <t>Q4</t>
        </is>
      </c>
      <c r="I1861" t="inlineStr">
        <is>
          <t>L1</t>
        </is>
      </c>
      <c r="J1861">
        <f>A02+K1.H2-W1:1L1</f>
        <v/>
      </c>
      <c r="K1861" t="inlineStr">
        <is>
          <t>A02</t>
        </is>
      </c>
      <c r="L1861" t="inlineStr">
        <is>
          <t>K1.H2</t>
        </is>
      </c>
      <c r="M1861" t="inlineStr">
        <is>
          <t>W1</t>
        </is>
      </c>
      <c r="N1861" t="inlineStr">
        <is>
          <t>1L1</t>
        </is>
      </c>
    </row>
    <row r="1862">
      <c r="A1862" t="n">
        <v>1861</v>
      </c>
      <c r="B1862" t="inlineStr">
        <is>
          <t>1861</t>
        </is>
      </c>
      <c r="C1862" t="inlineStr">
        <is>
          <t>nan</t>
        </is>
      </c>
      <c r="D1862" t="inlineStr">
        <is>
          <t>nan</t>
        </is>
      </c>
      <c r="E1862">
        <f>V01+K1.D2-X16:2</f>
        <v/>
      </c>
      <c r="F1862" t="inlineStr">
        <is>
          <t>V01</t>
        </is>
      </c>
      <c r="G1862" t="inlineStr">
        <is>
          <t>K1.D2</t>
        </is>
      </c>
      <c r="H1862" t="inlineStr">
        <is>
          <t>X16</t>
        </is>
      </c>
      <c r="I1862" t="inlineStr">
        <is>
          <t>2</t>
        </is>
      </c>
      <c r="J1862">
        <f>V01+K1.D2-X16:2</f>
        <v/>
      </c>
      <c r="K1862" t="inlineStr">
        <is>
          <t>V01</t>
        </is>
      </c>
      <c r="L1862" t="inlineStr">
        <is>
          <t>K1.D2</t>
        </is>
      </c>
      <c r="M1862" t="inlineStr">
        <is>
          <t>X16</t>
        </is>
      </c>
      <c r="N1862" t="inlineStr">
        <is>
          <t>2</t>
        </is>
      </c>
    </row>
    <row r="1863">
      <c r="A1863" t="n">
        <v>1862</v>
      </c>
      <c r="B1863" t="inlineStr">
        <is>
          <t>1862</t>
        </is>
      </c>
      <c r="C1863" t="inlineStr">
        <is>
          <t>BK</t>
        </is>
      </c>
      <c r="D1863" t="inlineStr">
        <is>
          <t>BK</t>
        </is>
      </c>
      <c r="E1863">
        <f>V01+K1.D2-X16:2</f>
        <v/>
      </c>
      <c r="F1863" t="inlineStr">
        <is>
          <t>V01</t>
        </is>
      </c>
      <c r="G1863" t="inlineStr">
        <is>
          <t>K1.D2</t>
        </is>
      </c>
      <c r="H1863" t="inlineStr">
        <is>
          <t>X16</t>
        </is>
      </c>
      <c r="I1863" t="inlineStr">
        <is>
          <t>2</t>
        </is>
      </c>
      <c r="J1863">
        <f>V01+S3-M4.2:L2</f>
        <v/>
      </c>
      <c r="K1863" t="inlineStr">
        <is>
          <t>V01</t>
        </is>
      </c>
      <c r="L1863" t="inlineStr">
        <is>
          <t>S3</t>
        </is>
      </c>
      <c r="M1863" t="inlineStr">
        <is>
          <t>M4.2</t>
        </is>
      </c>
      <c r="N1863" t="inlineStr">
        <is>
          <t>L2</t>
        </is>
      </c>
    </row>
    <row r="1864">
      <c r="A1864" t="n">
        <v>1863</v>
      </c>
      <c r="B1864" t="inlineStr">
        <is>
          <t>1863</t>
        </is>
      </c>
      <c r="C1864" t="inlineStr">
        <is>
          <t>BK</t>
        </is>
      </c>
      <c r="D1864" t="inlineStr">
        <is>
          <t>BK</t>
        </is>
      </c>
      <c r="E1864">
        <f>V01+K1.D2-X16:2</f>
        <v/>
      </c>
      <c r="F1864" t="inlineStr">
        <is>
          <t>V01</t>
        </is>
      </c>
      <c r="G1864" t="inlineStr">
        <is>
          <t>K1.D2</t>
        </is>
      </c>
      <c r="H1864" t="inlineStr">
        <is>
          <t>X16</t>
        </is>
      </c>
      <c r="I1864" t="inlineStr">
        <is>
          <t>2</t>
        </is>
      </c>
      <c r="J1864">
        <f>V01+K1.H2-Q4:T2</f>
        <v/>
      </c>
      <c r="K1864" t="inlineStr">
        <is>
          <t>V01</t>
        </is>
      </c>
      <c r="L1864" t="inlineStr">
        <is>
          <t>K1.H2</t>
        </is>
      </c>
      <c r="M1864" t="inlineStr">
        <is>
          <t>Q4</t>
        </is>
      </c>
      <c r="N1864" t="inlineStr">
        <is>
          <t>T2</t>
        </is>
      </c>
    </row>
    <row r="1865">
      <c r="A1865" t="n">
        <v>1864</v>
      </c>
      <c r="B1865" t="inlineStr">
        <is>
          <t>1864</t>
        </is>
      </c>
      <c r="C1865" t="inlineStr">
        <is>
          <t>BU</t>
        </is>
      </c>
      <c r="D1865" t="inlineStr">
        <is>
          <t>BU</t>
        </is>
      </c>
      <c r="E1865">
        <f>V01+K1.H2-Q4:L2</f>
        <v/>
      </c>
      <c r="F1865" t="inlineStr">
        <is>
          <t>V01</t>
        </is>
      </c>
      <c r="G1865" t="inlineStr">
        <is>
          <t>K1.H2</t>
        </is>
      </c>
      <c r="H1865" t="inlineStr">
        <is>
          <t>Q4</t>
        </is>
      </c>
      <c r="I1865" t="inlineStr">
        <is>
          <t>L2</t>
        </is>
      </c>
      <c r="J1865">
        <f>A02+K1.H2-W1:1L2</f>
        <v/>
      </c>
      <c r="K1865" t="inlineStr">
        <is>
          <t>A02</t>
        </is>
      </c>
      <c r="L1865" t="inlineStr">
        <is>
          <t>K1.H2</t>
        </is>
      </c>
      <c r="M1865" t="inlineStr">
        <is>
          <t>W1</t>
        </is>
      </c>
      <c r="N1865" t="inlineStr">
        <is>
          <t>1L2</t>
        </is>
      </c>
    </row>
    <row r="1866">
      <c r="A1866" t="n">
        <v>1865</v>
      </c>
      <c r="B1866" t="inlineStr">
        <is>
          <t>1865</t>
        </is>
      </c>
      <c r="C1866" t="inlineStr">
        <is>
          <t>nan</t>
        </is>
      </c>
      <c r="D1866" t="inlineStr">
        <is>
          <t>nan</t>
        </is>
      </c>
      <c r="E1866">
        <f>V01+K1.D2-X16:3</f>
        <v/>
      </c>
      <c r="F1866" t="inlineStr">
        <is>
          <t>V01</t>
        </is>
      </c>
      <c r="G1866" t="inlineStr">
        <is>
          <t>K1.D2</t>
        </is>
      </c>
      <c r="H1866" t="inlineStr">
        <is>
          <t>X16</t>
        </is>
      </c>
      <c r="I1866" t="inlineStr">
        <is>
          <t>3</t>
        </is>
      </c>
      <c r="J1866">
        <f>V01+K1.D2-X16:3</f>
        <v/>
      </c>
      <c r="K1866" t="inlineStr">
        <is>
          <t>V01</t>
        </is>
      </c>
      <c r="L1866" t="inlineStr">
        <is>
          <t>K1.D2</t>
        </is>
      </c>
      <c r="M1866" t="inlineStr">
        <is>
          <t>X16</t>
        </is>
      </c>
      <c r="N1866" t="inlineStr">
        <is>
          <t>3</t>
        </is>
      </c>
    </row>
    <row r="1867">
      <c r="A1867" t="n">
        <v>1866</v>
      </c>
      <c r="B1867" t="inlineStr">
        <is>
          <t>1866</t>
        </is>
      </c>
      <c r="C1867" t="inlineStr">
        <is>
          <t>GY</t>
        </is>
      </c>
      <c r="D1867" t="inlineStr">
        <is>
          <t>GY</t>
        </is>
      </c>
      <c r="E1867">
        <f>V01+K1.D2-X16:3</f>
        <v/>
      </c>
      <c r="F1867" t="inlineStr">
        <is>
          <t>V01</t>
        </is>
      </c>
      <c r="G1867" t="inlineStr">
        <is>
          <t>K1.D2</t>
        </is>
      </c>
      <c r="H1867" t="inlineStr">
        <is>
          <t>X16</t>
        </is>
      </c>
      <c r="I1867" t="inlineStr">
        <is>
          <t>3</t>
        </is>
      </c>
      <c r="J1867">
        <f>V01+S3-M4.2:L3</f>
        <v/>
      </c>
      <c r="K1867" t="inlineStr">
        <is>
          <t>V01</t>
        </is>
      </c>
      <c r="L1867" t="inlineStr">
        <is>
          <t>S3</t>
        </is>
      </c>
      <c r="M1867" t="inlineStr">
        <is>
          <t>M4.2</t>
        </is>
      </c>
      <c r="N1867" t="inlineStr">
        <is>
          <t>L3</t>
        </is>
      </c>
    </row>
    <row r="1868">
      <c r="A1868" t="n">
        <v>1867</v>
      </c>
      <c r="B1868" t="inlineStr">
        <is>
          <t>1867</t>
        </is>
      </c>
      <c r="C1868" t="inlineStr">
        <is>
          <t>BK</t>
        </is>
      </c>
      <c r="D1868" t="inlineStr">
        <is>
          <t>BK</t>
        </is>
      </c>
      <c r="E1868">
        <f>V01+K1.D2-X16:3</f>
        <v/>
      </c>
      <c r="F1868" t="inlineStr">
        <is>
          <t>V01</t>
        </is>
      </c>
      <c r="G1868" t="inlineStr">
        <is>
          <t>K1.D2</t>
        </is>
      </c>
      <c r="H1868" t="inlineStr">
        <is>
          <t>X16</t>
        </is>
      </c>
      <c r="I1868" t="inlineStr">
        <is>
          <t>3</t>
        </is>
      </c>
      <c r="J1868">
        <f>V01+K1.H2-Q4:T3</f>
        <v/>
      </c>
      <c r="K1868" t="inlineStr">
        <is>
          <t>V01</t>
        </is>
      </c>
      <c r="L1868" t="inlineStr">
        <is>
          <t>K1.H2</t>
        </is>
      </c>
      <c r="M1868" t="inlineStr">
        <is>
          <t>Q4</t>
        </is>
      </c>
      <c r="N1868" t="inlineStr">
        <is>
          <t>T3</t>
        </is>
      </c>
    </row>
    <row r="1869">
      <c r="A1869" t="n">
        <v>1868</v>
      </c>
      <c r="B1869" t="inlineStr">
        <is>
          <t>1868</t>
        </is>
      </c>
      <c r="C1869" t="inlineStr">
        <is>
          <t>BU</t>
        </is>
      </c>
      <c r="D1869" t="inlineStr">
        <is>
          <t>BU</t>
        </is>
      </c>
      <c r="E1869">
        <f>V01+K1.H2-Q4:L3</f>
        <v/>
      </c>
      <c r="F1869" t="inlineStr">
        <is>
          <t>V01</t>
        </is>
      </c>
      <c r="G1869" t="inlineStr">
        <is>
          <t>K1.H2</t>
        </is>
      </c>
      <c r="H1869" t="inlineStr">
        <is>
          <t>Q4</t>
        </is>
      </c>
      <c r="I1869" t="inlineStr">
        <is>
          <t>L3</t>
        </is>
      </c>
      <c r="J1869">
        <f>A02+K1.H2-W1:1L3</f>
        <v/>
      </c>
      <c r="K1869" t="inlineStr">
        <is>
          <t>A02</t>
        </is>
      </c>
      <c r="L1869" t="inlineStr">
        <is>
          <t>K1.H2</t>
        </is>
      </c>
      <c r="M1869" t="inlineStr">
        <is>
          <t>W1</t>
        </is>
      </c>
      <c r="N1869" t="inlineStr">
        <is>
          <t>1L3</t>
        </is>
      </c>
    </row>
    <row r="1870">
      <c r="A1870" t="n">
        <v>1869</v>
      </c>
      <c r="B1870" t="inlineStr">
        <is>
          <t>1869</t>
        </is>
      </c>
      <c r="C1870" t="inlineStr">
        <is>
          <t>GNYE</t>
        </is>
      </c>
      <c r="D1870" t="inlineStr">
        <is>
          <t>GNYE</t>
        </is>
      </c>
      <c r="E1870">
        <f>V01+K1.D2-X16:PE</f>
        <v/>
      </c>
      <c r="F1870" t="inlineStr">
        <is>
          <t>V01</t>
        </is>
      </c>
      <c r="G1870" t="inlineStr">
        <is>
          <t>K1.D2</t>
        </is>
      </c>
      <c r="H1870" t="inlineStr">
        <is>
          <t>X16</t>
        </is>
      </c>
      <c r="I1870" t="inlineStr">
        <is>
          <t>PE</t>
        </is>
      </c>
      <c r="J1870">
        <f>V01+S3-M4.2:PE</f>
        <v/>
      </c>
      <c r="K1870" t="inlineStr">
        <is>
          <t>V01</t>
        </is>
      </c>
      <c r="L1870" t="inlineStr">
        <is>
          <t>S3</t>
        </is>
      </c>
      <c r="M1870" t="inlineStr">
        <is>
          <t>M4.2</t>
        </is>
      </c>
      <c r="N1870" t="inlineStr">
        <is>
          <t>PE</t>
        </is>
      </c>
    </row>
    <row r="1871">
      <c r="A1871" t="n">
        <v>1870</v>
      </c>
      <c r="B1871" t="inlineStr">
        <is>
          <t>1870</t>
        </is>
      </c>
      <c r="C1871" t="inlineStr">
        <is>
          <t>nan</t>
        </is>
      </c>
      <c r="D1871" t="inlineStr">
        <is>
          <t>nan</t>
        </is>
      </c>
      <c r="E1871">
        <f>V01+K1.D2-X16:PE</f>
        <v/>
      </c>
      <c r="F1871" t="inlineStr">
        <is>
          <t>V01</t>
        </is>
      </c>
      <c r="G1871" t="inlineStr">
        <is>
          <t>K1.D2</t>
        </is>
      </c>
      <c r="H1871" t="inlineStr">
        <is>
          <t>X16</t>
        </is>
      </c>
      <c r="I1871" t="inlineStr">
        <is>
          <t>PE</t>
        </is>
      </c>
      <c r="J1871">
        <f>V01+K1.D2-X16:PE</f>
        <v/>
      </c>
      <c r="K1871" t="inlineStr">
        <is>
          <t>V01</t>
        </is>
      </c>
      <c r="L1871" t="inlineStr">
        <is>
          <t>K1.D2</t>
        </is>
      </c>
      <c r="M1871" t="inlineStr">
        <is>
          <t>X16</t>
        </is>
      </c>
      <c r="N1871" t="inlineStr">
        <is>
          <t>PE</t>
        </is>
      </c>
    </row>
    <row r="1872">
      <c r="A1872" t="n">
        <v>1871</v>
      </c>
      <c r="B1872" t="inlineStr">
        <is>
          <t>1871</t>
        </is>
      </c>
      <c r="C1872" t="inlineStr">
        <is>
          <t>BU</t>
        </is>
      </c>
      <c r="D1872" t="inlineStr">
        <is>
          <t>BU</t>
        </is>
      </c>
      <c r="E1872">
        <f>A02+K1.H2-X6:PE:2</f>
        <v/>
      </c>
      <c r="F1872" t="inlineStr">
        <is>
          <t>A02</t>
        </is>
      </c>
      <c r="G1872" t="inlineStr">
        <is>
          <t>K1.H2</t>
        </is>
      </c>
      <c r="H1872" t="inlineStr">
        <is>
          <t>X6</t>
        </is>
      </c>
      <c r="I1872" t="inlineStr">
        <is>
          <t>PE:2</t>
        </is>
      </c>
      <c r="J1872">
        <f>V01+K1.D2-X16:PE</f>
        <v/>
      </c>
      <c r="K1872" t="inlineStr">
        <is>
          <t>V01</t>
        </is>
      </c>
      <c r="L1872" t="inlineStr">
        <is>
          <t>K1.D2</t>
        </is>
      </c>
      <c r="M1872" t="inlineStr">
        <is>
          <t>X16</t>
        </is>
      </c>
      <c r="N1872" t="inlineStr">
        <is>
          <t>PE</t>
        </is>
      </c>
    </row>
    <row r="1873">
      <c r="A1873" t="n">
        <v>1872</v>
      </c>
      <c r="B1873" t="inlineStr">
        <is>
          <t>1872</t>
        </is>
      </c>
      <c r="C1873" t="inlineStr">
        <is>
          <t>BK</t>
        </is>
      </c>
      <c r="D1873" t="inlineStr">
        <is>
          <t>BK</t>
        </is>
      </c>
      <c r="E1873">
        <f>V01+K1.B1-A8:1</f>
        <v/>
      </c>
      <c r="F1873" t="inlineStr">
        <is>
          <t>V01</t>
        </is>
      </c>
      <c r="G1873" t="inlineStr">
        <is>
          <t>K1.B1</t>
        </is>
      </c>
      <c r="H1873" t="inlineStr">
        <is>
          <t>A8</t>
        </is>
      </c>
      <c r="I1873" t="inlineStr">
        <is>
          <t>1</t>
        </is>
      </c>
      <c r="J1873">
        <f>V01+S1-B3:1</f>
        <v/>
      </c>
      <c r="K1873" t="inlineStr">
        <is>
          <t>V01</t>
        </is>
      </c>
      <c r="L1873" t="inlineStr">
        <is>
          <t>S1</t>
        </is>
      </c>
      <c r="M1873" t="inlineStr">
        <is>
          <t>B3</t>
        </is>
      </c>
      <c r="N1873" t="inlineStr">
        <is>
          <t>1</t>
        </is>
      </c>
    </row>
    <row r="1874">
      <c r="A1874" t="n">
        <v>1873</v>
      </c>
      <c r="B1874" t="inlineStr">
        <is>
          <t>1873</t>
        </is>
      </c>
      <c r="C1874" t="inlineStr">
        <is>
          <t>WH</t>
        </is>
      </c>
      <c r="D1874" t="inlineStr">
        <is>
          <t>WH</t>
        </is>
      </c>
      <c r="E1874">
        <f>V01+S1-B3:2</f>
        <v/>
      </c>
      <c r="F1874" t="inlineStr">
        <is>
          <t>V01</t>
        </is>
      </c>
      <c r="G1874" t="inlineStr">
        <is>
          <t>S1</t>
        </is>
      </c>
      <c r="H1874" t="inlineStr">
        <is>
          <t>B3</t>
        </is>
      </c>
      <c r="I1874" t="inlineStr">
        <is>
          <t>2</t>
        </is>
      </c>
      <c r="J1874">
        <f>V01+K1.B1-A8:5</f>
        <v/>
      </c>
      <c r="K1874" t="inlineStr">
        <is>
          <t>V01</t>
        </is>
      </c>
      <c r="L1874" t="inlineStr">
        <is>
          <t>K1.B1</t>
        </is>
      </c>
      <c r="M1874" t="inlineStr">
        <is>
          <t>A8</t>
        </is>
      </c>
      <c r="N1874" t="inlineStr">
        <is>
          <t>5</t>
        </is>
      </c>
    </row>
    <row r="1875">
      <c r="A1875" t="n">
        <v>1874</v>
      </c>
      <c r="B1875" t="inlineStr">
        <is>
          <t>1874</t>
        </is>
      </c>
      <c r="C1875" t="inlineStr">
        <is>
          <t>WH</t>
        </is>
      </c>
      <c r="D1875" t="inlineStr">
        <is>
          <t>WH</t>
        </is>
      </c>
      <c r="E1875">
        <f>A02+K1.B1-X22-X22.1M:15</f>
        <v/>
      </c>
      <c r="F1875" t="inlineStr">
        <is>
          <t>A02</t>
        </is>
      </c>
      <c r="G1875" t="inlineStr">
        <is>
          <t>K1.B1</t>
        </is>
      </c>
      <c r="H1875" t="inlineStr">
        <is>
          <t>X22-X22.1M</t>
        </is>
      </c>
      <c r="I1875" t="inlineStr">
        <is>
          <t>15</t>
        </is>
      </c>
      <c r="J1875">
        <f>V01+S3-M4.2:X1.1</f>
        <v/>
      </c>
      <c r="K1875" t="inlineStr">
        <is>
          <t>V01</t>
        </is>
      </c>
      <c r="L1875" t="inlineStr">
        <is>
          <t>S3</t>
        </is>
      </c>
      <c r="M1875" t="inlineStr">
        <is>
          <t>M4.2</t>
        </is>
      </c>
      <c r="N1875" t="inlineStr">
        <is>
          <t>X1.1</t>
        </is>
      </c>
    </row>
    <row r="1876">
      <c r="A1876" t="n">
        <v>1875</v>
      </c>
      <c r="B1876" t="inlineStr">
        <is>
          <t>1875</t>
        </is>
      </c>
      <c r="C1876" t="inlineStr">
        <is>
          <t>BU</t>
        </is>
      </c>
      <c r="D1876" t="inlineStr">
        <is>
          <t>BU</t>
        </is>
      </c>
      <c r="E1876">
        <f>V01+K1.B1-K4:11</f>
        <v/>
      </c>
      <c r="F1876" t="inlineStr">
        <is>
          <t>V01</t>
        </is>
      </c>
      <c r="G1876" t="inlineStr">
        <is>
          <t>K1.B1</t>
        </is>
      </c>
      <c r="H1876" t="inlineStr">
        <is>
          <t>K4</t>
        </is>
      </c>
      <c r="I1876" t="inlineStr">
        <is>
          <t>11</t>
        </is>
      </c>
      <c r="J1876">
        <f>A02+K1.B1-X22-X22.1F:15</f>
        <v/>
      </c>
      <c r="K1876" t="inlineStr">
        <is>
          <t>A02</t>
        </is>
      </c>
      <c r="L1876" t="inlineStr">
        <is>
          <t>K1.B1</t>
        </is>
      </c>
      <c r="M1876" t="inlineStr">
        <is>
          <t>X22-X22.1F</t>
        </is>
      </c>
      <c r="N1876" t="inlineStr">
        <is>
          <t>15</t>
        </is>
      </c>
    </row>
    <row r="1877">
      <c r="A1877" t="n">
        <v>1876</v>
      </c>
      <c r="B1877" t="inlineStr">
        <is>
          <t>1876</t>
        </is>
      </c>
      <c r="C1877" t="inlineStr">
        <is>
          <t>BU</t>
        </is>
      </c>
      <c r="D1877" t="inlineStr">
        <is>
          <t>BU</t>
        </is>
      </c>
      <c r="E1877">
        <f>V01+K1.B1-K4:14</f>
        <v/>
      </c>
      <c r="F1877" t="inlineStr">
        <is>
          <t>V01</t>
        </is>
      </c>
      <c r="G1877" t="inlineStr">
        <is>
          <t>K1.B1</t>
        </is>
      </c>
      <c r="H1877" t="inlineStr">
        <is>
          <t>K4</t>
        </is>
      </c>
      <c r="I1877" t="inlineStr">
        <is>
          <t>14</t>
        </is>
      </c>
      <c r="J1877">
        <f>A02+K1.B1-X22-X22.1F:16</f>
        <v/>
      </c>
      <c r="K1877" t="inlineStr">
        <is>
          <t>A02</t>
        </is>
      </c>
      <c r="L1877" t="inlineStr">
        <is>
          <t>K1.B1</t>
        </is>
      </c>
      <c r="M1877" t="inlineStr">
        <is>
          <t>X22-X22.1F</t>
        </is>
      </c>
      <c r="N1877" t="inlineStr">
        <is>
          <t>16</t>
        </is>
      </c>
    </row>
    <row r="1878">
      <c r="A1878" t="n">
        <v>1877</v>
      </c>
      <c r="B1878" t="inlineStr">
        <is>
          <t>1877</t>
        </is>
      </c>
      <c r="C1878" t="inlineStr">
        <is>
          <t>BU</t>
        </is>
      </c>
      <c r="D1878" t="inlineStr">
        <is>
          <t>BU</t>
        </is>
      </c>
      <c r="E1878">
        <f>V01+K1.B1-K4:A2</f>
        <v/>
      </c>
      <c r="F1878" t="inlineStr">
        <is>
          <t>V01</t>
        </is>
      </c>
      <c r="G1878" t="inlineStr">
        <is>
          <t>K1.B1</t>
        </is>
      </c>
      <c r="H1878" t="inlineStr">
        <is>
          <t>K4</t>
        </is>
      </c>
      <c r="I1878" t="inlineStr">
        <is>
          <t>A2</t>
        </is>
      </c>
      <c r="J1878">
        <f>V01+K1.B1-W5(-P2):P2:2</f>
        <v/>
      </c>
      <c r="K1878" t="inlineStr">
        <is>
          <t>V01</t>
        </is>
      </c>
      <c r="L1878" t="inlineStr">
        <is>
          <t>K1.B1</t>
        </is>
      </c>
      <c r="M1878" t="inlineStr">
        <is>
          <t>W5(-P2)</t>
        </is>
      </c>
      <c r="N1878" t="inlineStr">
        <is>
          <t>P2:2</t>
        </is>
      </c>
    </row>
    <row r="1879">
      <c r="A1879" t="n">
        <v>1878</v>
      </c>
      <c r="B1879" t="inlineStr">
        <is>
          <t>1878</t>
        </is>
      </c>
      <c r="C1879" t="inlineStr">
        <is>
          <t>BU</t>
        </is>
      </c>
      <c r="D1879" t="inlineStr">
        <is>
          <t>BU</t>
        </is>
      </c>
      <c r="E1879">
        <f>V01+K1.B1-A1:5</f>
        <v/>
      </c>
      <c r="F1879" t="inlineStr">
        <is>
          <t>V01</t>
        </is>
      </c>
      <c r="G1879" t="inlineStr">
        <is>
          <t>K1.B1</t>
        </is>
      </c>
      <c r="H1879" t="inlineStr">
        <is>
          <t>A1</t>
        </is>
      </c>
      <c r="I1879" t="inlineStr">
        <is>
          <t>5</t>
        </is>
      </c>
      <c r="J1879">
        <f>V01+K1.B1-K4:A1</f>
        <v/>
      </c>
      <c r="K1879" t="inlineStr">
        <is>
          <t>V01</t>
        </is>
      </c>
      <c r="L1879" t="inlineStr">
        <is>
          <t>K1.B1</t>
        </is>
      </c>
      <c r="M1879" t="inlineStr">
        <is>
          <t>K4</t>
        </is>
      </c>
      <c r="N1879" t="inlineStr">
        <is>
          <t>A1</t>
        </is>
      </c>
    </row>
    <row r="1880">
      <c r="A1880" t="n">
        <v>1879</v>
      </c>
      <c r="B1880" t="inlineStr">
        <is>
          <t>1879</t>
        </is>
      </c>
      <c r="C1880" t="inlineStr">
        <is>
          <t>BN</t>
        </is>
      </c>
      <c r="D1880" t="inlineStr">
        <is>
          <t>BN</t>
        </is>
      </c>
      <c r="E1880">
        <f>A02+K1.B1-X22-X22.1M:16</f>
        <v/>
      </c>
      <c r="F1880" t="inlineStr">
        <is>
          <t>A02</t>
        </is>
      </c>
      <c r="G1880" t="inlineStr">
        <is>
          <t>K1.B1</t>
        </is>
      </c>
      <c r="H1880" t="inlineStr">
        <is>
          <t>X22-X22.1M</t>
        </is>
      </c>
      <c r="I1880" t="inlineStr">
        <is>
          <t>16</t>
        </is>
      </c>
      <c r="J1880">
        <f>V01+S3-M4.2:X1.2</f>
        <v/>
      </c>
      <c r="K1880" t="inlineStr">
        <is>
          <t>V01</t>
        </is>
      </c>
      <c r="L1880" t="inlineStr">
        <is>
          <t>S3</t>
        </is>
      </c>
      <c r="M1880" t="inlineStr">
        <is>
          <t>M4.2</t>
        </is>
      </c>
      <c r="N1880" t="inlineStr">
        <is>
          <t>X1.2</t>
        </is>
      </c>
    </row>
    <row r="1881">
      <c r="A1881" t="n">
        <v>1880</v>
      </c>
      <c r="B1881" t="inlineStr">
        <is>
          <t>1880</t>
        </is>
      </c>
      <c r="C1881" t="inlineStr">
        <is>
          <t>GN</t>
        </is>
      </c>
      <c r="D1881" t="inlineStr">
        <is>
          <t>GN</t>
        </is>
      </c>
      <c r="E1881">
        <f>A02+K1.B1-X22-X22.1M:17</f>
        <v/>
      </c>
      <c r="F1881" t="inlineStr">
        <is>
          <t>A02</t>
        </is>
      </c>
      <c r="G1881" t="inlineStr">
        <is>
          <t>K1.B1</t>
        </is>
      </c>
      <c r="H1881" t="inlineStr">
        <is>
          <t>X22-X22.1M</t>
        </is>
      </c>
      <c r="I1881" t="inlineStr">
        <is>
          <t>17</t>
        </is>
      </c>
      <c r="J1881">
        <f>V01+S3-M4.2:X1.12</f>
        <v/>
      </c>
      <c r="K1881" t="inlineStr">
        <is>
          <t>V01</t>
        </is>
      </c>
      <c r="L1881" t="inlineStr">
        <is>
          <t>S3</t>
        </is>
      </c>
      <c r="M1881" t="inlineStr">
        <is>
          <t>M4.2</t>
        </is>
      </c>
      <c r="N1881" t="inlineStr">
        <is>
          <t>X1.12</t>
        </is>
      </c>
    </row>
    <row r="1882">
      <c r="A1882" t="n">
        <v>1881</v>
      </c>
      <c r="B1882" t="inlineStr">
        <is>
          <t>1881</t>
        </is>
      </c>
      <c r="C1882" t="inlineStr">
        <is>
          <t>BU</t>
        </is>
      </c>
      <c r="D1882" t="inlineStr">
        <is>
          <t>BU</t>
        </is>
      </c>
      <c r="E1882">
        <f>V01+K1.B1-K5:11</f>
        <v/>
      </c>
      <c r="F1882" t="inlineStr">
        <is>
          <t>V01</t>
        </is>
      </c>
      <c r="G1882" t="inlineStr">
        <is>
          <t>K1.B1</t>
        </is>
      </c>
      <c r="H1882" t="inlineStr">
        <is>
          <t>K5</t>
        </is>
      </c>
      <c r="I1882" t="inlineStr">
        <is>
          <t>11</t>
        </is>
      </c>
      <c r="J1882">
        <f>A02+K1.B1-X22-X22.1F:17</f>
        <v/>
      </c>
      <c r="K1882" t="inlineStr">
        <is>
          <t>A02</t>
        </is>
      </c>
      <c r="L1882" t="inlineStr">
        <is>
          <t>K1.B1</t>
        </is>
      </c>
      <c r="M1882" t="inlineStr">
        <is>
          <t>X22-X22.1F</t>
        </is>
      </c>
      <c r="N1882" t="inlineStr">
        <is>
          <t>17</t>
        </is>
      </c>
    </row>
    <row r="1883">
      <c r="A1883" t="n">
        <v>1882</v>
      </c>
      <c r="B1883" t="inlineStr">
        <is>
          <t>1882</t>
        </is>
      </c>
      <c r="C1883" t="inlineStr">
        <is>
          <t>BU</t>
        </is>
      </c>
      <c r="D1883" t="inlineStr">
        <is>
          <t>BU</t>
        </is>
      </c>
      <c r="E1883">
        <f>V01+K1.B1-K5:14</f>
        <v/>
      </c>
      <c r="F1883" t="inlineStr">
        <is>
          <t>V01</t>
        </is>
      </c>
      <c r="G1883" t="inlineStr">
        <is>
          <t>K1.B1</t>
        </is>
      </c>
      <c r="H1883" t="inlineStr">
        <is>
          <t>K5</t>
        </is>
      </c>
      <c r="I1883" t="inlineStr">
        <is>
          <t>14</t>
        </is>
      </c>
      <c r="J1883">
        <f>V01+K1.B1-K6:14</f>
        <v/>
      </c>
      <c r="K1883" t="inlineStr">
        <is>
          <t>V01</t>
        </is>
      </c>
      <c r="L1883" t="inlineStr">
        <is>
          <t>K1.B1</t>
        </is>
      </c>
      <c r="M1883" t="inlineStr">
        <is>
          <t>K6</t>
        </is>
      </c>
      <c r="N1883" t="inlineStr">
        <is>
          <t>14</t>
        </is>
      </c>
    </row>
    <row r="1884">
      <c r="A1884" t="n">
        <v>1883</v>
      </c>
      <c r="B1884" t="inlineStr">
        <is>
          <t>1883</t>
        </is>
      </c>
      <c r="C1884" t="inlineStr">
        <is>
          <t>RD</t>
        </is>
      </c>
      <c r="D1884" t="inlineStr">
        <is>
          <t>RD</t>
        </is>
      </c>
      <c r="E1884">
        <f>V01+K1.B1-K6:14</f>
        <v/>
      </c>
      <c r="F1884" t="inlineStr">
        <is>
          <t>V01</t>
        </is>
      </c>
      <c r="G1884" t="inlineStr">
        <is>
          <t>K1.B1</t>
        </is>
      </c>
      <c r="H1884" t="inlineStr">
        <is>
          <t>K6</t>
        </is>
      </c>
      <c r="I1884" t="inlineStr">
        <is>
          <t>14</t>
        </is>
      </c>
      <c r="J1884">
        <f>V01+K1.B1-K7:A2</f>
        <v/>
      </c>
      <c r="K1884" t="inlineStr">
        <is>
          <t>V01</t>
        </is>
      </c>
      <c r="L1884" t="inlineStr">
        <is>
          <t>K1.B1</t>
        </is>
      </c>
      <c r="M1884" t="inlineStr">
        <is>
          <t>K7</t>
        </is>
      </c>
      <c r="N1884" t="inlineStr">
        <is>
          <t>A2</t>
        </is>
      </c>
    </row>
    <row r="1885">
      <c r="A1885" t="n">
        <v>1884</v>
      </c>
      <c r="B1885" t="inlineStr">
        <is>
          <t>1884</t>
        </is>
      </c>
      <c r="C1885" t="inlineStr">
        <is>
          <t>BU</t>
        </is>
      </c>
      <c r="D1885" t="inlineStr">
        <is>
          <t>BU</t>
        </is>
      </c>
      <c r="E1885">
        <f>V01+K1.B1-K7:A2</f>
        <v/>
      </c>
      <c r="F1885" t="inlineStr">
        <is>
          <t>V01</t>
        </is>
      </c>
      <c r="G1885" t="inlineStr">
        <is>
          <t>K1.B1</t>
        </is>
      </c>
      <c r="H1885" t="inlineStr">
        <is>
          <t>K7</t>
        </is>
      </c>
      <c r="I1885" t="inlineStr">
        <is>
          <t>A2</t>
        </is>
      </c>
      <c r="J1885">
        <f>A02+K1.B1-X22-X22.1F:19</f>
        <v/>
      </c>
      <c r="K1885" t="inlineStr">
        <is>
          <t>A02</t>
        </is>
      </c>
      <c r="L1885" t="inlineStr">
        <is>
          <t>K1.B1</t>
        </is>
      </c>
      <c r="M1885" t="inlineStr">
        <is>
          <t>X22-X22.1F</t>
        </is>
      </c>
      <c r="N1885" t="inlineStr">
        <is>
          <t>19</t>
        </is>
      </c>
    </row>
    <row r="1886">
      <c r="A1886" t="n">
        <v>1885</v>
      </c>
      <c r="B1886" t="inlineStr">
        <is>
          <t>1885</t>
        </is>
      </c>
      <c r="C1886" t="inlineStr">
        <is>
          <t>BU</t>
        </is>
      </c>
      <c r="D1886" t="inlineStr">
        <is>
          <t>BU</t>
        </is>
      </c>
      <c r="E1886">
        <f>V01+K1.B1-K5:A2</f>
        <v/>
      </c>
      <c r="F1886" t="inlineStr">
        <is>
          <t>V01</t>
        </is>
      </c>
      <c r="G1886" t="inlineStr">
        <is>
          <t>K1.B1</t>
        </is>
      </c>
      <c r="H1886" t="inlineStr">
        <is>
          <t>K5</t>
        </is>
      </c>
      <c r="I1886" t="inlineStr">
        <is>
          <t>A2</t>
        </is>
      </c>
      <c r="J1886">
        <f>V01+K1.B1-W5(-P2):P2:2</f>
        <v/>
      </c>
      <c r="K1886" t="inlineStr">
        <is>
          <t>V01</t>
        </is>
      </c>
      <c r="L1886" t="inlineStr">
        <is>
          <t>K1.B1</t>
        </is>
      </c>
      <c r="M1886" t="inlineStr">
        <is>
          <t>W5(-P2)</t>
        </is>
      </c>
      <c r="N1886" t="inlineStr">
        <is>
          <t>P2:2</t>
        </is>
      </c>
    </row>
    <row r="1887">
      <c r="A1887" t="n">
        <v>1886</v>
      </c>
      <c r="B1887" t="inlineStr">
        <is>
          <t>1886</t>
        </is>
      </c>
      <c r="C1887" t="inlineStr">
        <is>
          <t>BU</t>
        </is>
      </c>
      <c r="D1887" t="inlineStr">
        <is>
          <t>BU</t>
        </is>
      </c>
      <c r="E1887">
        <f>V01+K1.B1-A2:1</f>
        <v/>
      </c>
      <c r="F1887" t="inlineStr">
        <is>
          <t>V01</t>
        </is>
      </c>
      <c r="G1887" t="inlineStr">
        <is>
          <t>K1.B1</t>
        </is>
      </c>
      <c r="H1887" t="inlineStr">
        <is>
          <t>A2</t>
        </is>
      </c>
      <c r="I1887" t="inlineStr">
        <is>
          <t>1</t>
        </is>
      </c>
      <c r="J1887">
        <f>V01+K1.B1-K5:A1</f>
        <v/>
      </c>
      <c r="K1887" t="inlineStr">
        <is>
          <t>V01</t>
        </is>
      </c>
      <c r="L1887" t="inlineStr">
        <is>
          <t>K1.B1</t>
        </is>
      </c>
      <c r="M1887" t="inlineStr">
        <is>
          <t>K5</t>
        </is>
      </c>
      <c r="N1887" t="inlineStr">
        <is>
          <t>A1</t>
        </is>
      </c>
    </row>
    <row r="1888">
      <c r="A1888" t="n">
        <v>1887</v>
      </c>
      <c r="B1888" t="inlineStr">
        <is>
          <t>1887</t>
        </is>
      </c>
      <c r="C1888" t="inlineStr">
        <is>
          <t>YE</t>
        </is>
      </c>
      <c r="D1888" t="inlineStr">
        <is>
          <t>YE</t>
        </is>
      </c>
      <c r="E1888">
        <f>A02+K1.B1-X22-X22.1M:18</f>
        <v/>
      </c>
      <c r="F1888" t="inlineStr">
        <is>
          <t>A02</t>
        </is>
      </c>
      <c r="G1888" t="inlineStr">
        <is>
          <t>K1.B1</t>
        </is>
      </c>
      <c r="H1888" t="inlineStr">
        <is>
          <t>X22-X22.1M</t>
        </is>
      </c>
      <c r="I1888" t="inlineStr">
        <is>
          <t>18</t>
        </is>
      </c>
      <c r="J1888">
        <f>V01+S3-M4.2:X1.11</f>
        <v/>
      </c>
      <c r="K1888" t="inlineStr">
        <is>
          <t>V01</t>
        </is>
      </c>
      <c r="L1888" t="inlineStr">
        <is>
          <t>S3</t>
        </is>
      </c>
      <c r="M1888" t="inlineStr">
        <is>
          <t>M4.2</t>
        </is>
      </c>
      <c r="N1888" t="inlineStr">
        <is>
          <t>X1.11</t>
        </is>
      </c>
    </row>
    <row r="1889">
      <c r="A1889" t="n">
        <v>1888</v>
      </c>
      <c r="B1889" t="inlineStr">
        <is>
          <t>1888</t>
        </is>
      </c>
      <c r="C1889" t="inlineStr">
        <is>
          <t>BU</t>
        </is>
      </c>
      <c r="D1889" t="inlineStr">
        <is>
          <t>BU</t>
        </is>
      </c>
      <c r="E1889">
        <f>V01+K1.B1-K6:11</f>
        <v/>
      </c>
      <c r="F1889" t="inlineStr">
        <is>
          <t>V01</t>
        </is>
      </c>
      <c r="G1889" t="inlineStr">
        <is>
          <t>K1.B1</t>
        </is>
      </c>
      <c r="H1889" t="inlineStr">
        <is>
          <t>K6</t>
        </is>
      </c>
      <c r="I1889" t="inlineStr">
        <is>
          <t>11</t>
        </is>
      </c>
      <c r="J1889">
        <f>A02+K1.B1-X22-X22.1F:18</f>
        <v/>
      </c>
      <c r="K1889" t="inlineStr">
        <is>
          <t>A02</t>
        </is>
      </c>
      <c r="L1889" t="inlineStr">
        <is>
          <t>K1.B1</t>
        </is>
      </c>
      <c r="M1889" t="inlineStr">
        <is>
          <t>X22-X22.1F</t>
        </is>
      </c>
      <c r="N1889" t="inlineStr">
        <is>
          <t>18</t>
        </is>
      </c>
    </row>
    <row r="1890">
      <c r="A1890" t="n">
        <v>1889</v>
      </c>
      <c r="B1890" t="inlineStr">
        <is>
          <t>1889</t>
        </is>
      </c>
      <c r="C1890" t="inlineStr">
        <is>
          <t>BU</t>
        </is>
      </c>
      <c r="D1890" t="inlineStr">
        <is>
          <t>BU</t>
        </is>
      </c>
      <c r="E1890">
        <f>V01+K1.B1-K6:A2</f>
        <v/>
      </c>
      <c r="F1890" t="inlineStr">
        <is>
          <t>V01</t>
        </is>
      </c>
      <c r="G1890" t="inlineStr">
        <is>
          <t>K1.B1</t>
        </is>
      </c>
      <c r="H1890" t="inlineStr">
        <is>
          <t>K6</t>
        </is>
      </c>
      <c r="I1890" t="inlineStr">
        <is>
          <t>A2</t>
        </is>
      </c>
      <c r="J1890">
        <f>V01+K1.B1-W5(-P2):P2:2</f>
        <v/>
      </c>
      <c r="K1890" t="inlineStr">
        <is>
          <t>V01</t>
        </is>
      </c>
      <c r="L1890" t="inlineStr">
        <is>
          <t>K1.B1</t>
        </is>
      </c>
      <c r="M1890" t="inlineStr">
        <is>
          <t>W5(-P2)</t>
        </is>
      </c>
      <c r="N1890" t="inlineStr">
        <is>
          <t>P2:2</t>
        </is>
      </c>
    </row>
    <row r="1891">
      <c r="A1891" t="n">
        <v>1890</v>
      </c>
      <c r="B1891" t="inlineStr">
        <is>
          <t>1890</t>
        </is>
      </c>
      <c r="C1891" t="inlineStr">
        <is>
          <t>BU</t>
        </is>
      </c>
      <c r="D1891" t="inlineStr">
        <is>
          <t>BU</t>
        </is>
      </c>
      <c r="E1891">
        <f>V01+K1.B1-A2:2</f>
        <v/>
      </c>
      <c r="F1891" t="inlineStr">
        <is>
          <t>V01</t>
        </is>
      </c>
      <c r="G1891" t="inlineStr">
        <is>
          <t>K1.B1</t>
        </is>
      </c>
      <c r="H1891" t="inlineStr">
        <is>
          <t>A2</t>
        </is>
      </c>
      <c r="I1891" t="inlineStr">
        <is>
          <t>2</t>
        </is>
      </c>
      <c r="J1891">
        <f>V01+K1.B1-K6:A1</f>
        <v/>
      </c>
      <c r="K1891" t="inlineStr">
        <is>
          <t>V01</t>
        </is>
      </c>
      <c r="L1891" t="inlineStr">
        <is>
          <t>K1.B1</t>
        </is>
      </c>
      <c r="M1891" t="inlineStr">
        <is>
          <t>K6</t>
        </is>
      </c>
      <c r="N1891" t="inlineStr">
        <is>
          <t>A1</t>
        </is>
      </c>
    </row>
    <row r="1892">
      <c r="A1892" t="n">
        <v>1891</v>
      </c>
      <c r="B1892" t="inlineStr">
        <is>
          <t>1891</t>
        </is>
      </c>
      <c r="C1892" t="inlineStr">
        <is>
          <t>GY</t>
        </is>
      </c>
      <c r="D1892" t="inlineStr">
        <is>
          <t>GY</t>
        </is>
      </c>
      <c r="E1892">
        <f>A02+K1.B1-X22-X22.1M:19</f>
        <v/>
      </c>
      <c r="F1892" t="inlineStr">
        <is>
          <t>A02</t>
        </is>
      </c>
      <c r="G1892" t="inlineStr">
        <is>
          <t>K1.B1</t>
        </is>
      </c>
      <c r="H1892" t="inlineStr">
        <is>
          <t>X22-X22.1M</t>
        </is>
      </c>
      <c r="I1892" t="inlineStr">
        <is>
          <t>19</t>
        </is>
      </c>
      <c r="J1892">
        <f>V01+S3-M4.2:X1.10</f>
        <v/>
      </c>
      <c r="K1892" t="inlineStr">
        <is>
          <t>V01</t>
        </is>
      </c>
      <c r="L1892" t="inlineStr">
        <is>
          <t>S3</t>
        </is>
      </c>
      <c r="M1892" t="inlineStr">
        <is>
          <t>M4.2</t>
        </is>
      </c>
      <c r="N1892" t="inlineStr">
        <is>
          <t>X1.10</t>
        </is>
      </c>
    </row>
    <row r="1893">
      <c r="A1893" t="n">
        <v>1892</v>
      </c>
      <c r="B1893" t="inlineStr">
        <is>
          <t>1892</t>
        </is>
      </c>
      <c r="C1893" t="inlineStr">
        <is>
          <t>BU</t>
        </is>
      </c>
      <c r="D1893" t="inlineStr">
        <is>
          <t>BU</t>
        </is>
      </c>
      <c r="E1893">
        <f>V01+K1.B1-K7:A1</f>
        <v/>
      </c>
      <c r="F1893" t="inlineStr">
        <is>
          <t>V01</t>
        </is>
      </c>
      <c r="G1893" t="inlineStr">
        <is>
          <t>K1.B1</t>
        </is>
      </c>
      <c r="H1893" t="inlineStr">
        <is>
          <t>K7</t>
        </is>
      </c>
      <c r="I1893" t="inlineStr">
        <is>
          <t>A1</t>
        </is>
      </c>
      <c r="J1893">
        <f>V01+K1.B1-K8:A1</f>
        <v/>
      </c>
      <c r="K1893" t="inlineStr">
        <is>
          <t>V01</t>
        </is>
      </c>
      <c r="L1893" t="inlineStr">
        <is>
          <t>K1.B1</t>
        </is>
      </c>
      <c r="M1893" t="inlineStr">
        <is>
          <t>K8</t>
        </is>
      </c>
      <c r="N1893" t="inlineStr">
        <is>
          <t>A1</t>
        </is>
      </c>
    </row>
    <row r="1894">
      <c r="A1894" t="n">
        <v>1893</v>
      </c>
      <c r="B1894" t="inlineStr">
        <is>
          <t>1893</t>
        </is>
      </c>
      <c r="C1894" t="inlineStr">
        <is>
          <t>BU</t>
        </is>
      </c>
      <c r="D1894" t="inlineStr">
        <is>
          <t>BU</t>
        </is>
      </c>
      <c r="E1894">
        <f>V01+K1.B1-K8:A1</f>
        <v/>
      </c>
      <c r="F1894" t="inlineStr">
        <is>
          <t>V01</t>
        </is>
      </c>
      <c r="G1894" t="inlineStr">
        <is>
          <t>K1.B1</t>
        </is>
      </c>
      <c r="H1894" t="inlineStr">
        <is>
          <t>K8</t>
        </is>
      </c>
      <c r="I1894" t="inlineStr">
        <is>
          <t>A1</t>
        </is>
      </c>
      <c r="J1894">
        <f>A02+K1.B1-X22-X22.1F:21</f>
        <v/>
      </c>
      <c r="K1894" t="inlineStr">
        <is>
          <t>A02</t>
        </is>
      </c>
      <c r="L1894" t="inlineStr">
        <is>
          <t>K1.B1</t>
        </is>
      </c>
      <c r="M1894" t="inlineStr">
        <is>
          <t>X22-X22.1F</t>
        </is>
      </c>
      <c r="N1894" t="inlineStr">
        <is>
          <t>21</t>
        </is>
      </c>
    </row>
    <row r="1895">
      <c r="A1895" t="n">
        <v>1894</v>
      </c>
      <c r="B1895" t="inlineStr">
        <is>
          <t>1894</t>
        </is>
      </c>
      <c r="C1895" t="inlineStr">
        <is>
          <t>BU</t>
        </is>
      </c>
      <c r="D1895" t="inlineStr">
        <is>
          <t>BU</t>
        </is>
      </c>
      <c r="E1895">
        <f>V01+K1.B1-K7:11</f>
        <v/>
      </c>
      <c r="F1895" t="inlineStr">
        <is>
          <t>V01</t>
        </is>
      </c>
      <c r="G1895" t="inlineStr">
        <is>
          <t>K1.B1</t>
        </is>
      </c>
      <c r="H1895" t="inlineStr">
        <is>
          <t>K7</t>
        </is>
      </c>
      <c r="I1895" t="inlineStr">
        <is>
          <t>11</t>
        </is>
      </c>
      <c r="J1895">
        <f>V01+K1.B1-A3:10</f>
        <v/>
      </c>
      <c r="K1895" t="inlineStr">
        <is>
          <t>V01</t>
        </is>
      </c>
      <c r="L1895" t="inlineStr">
        <is>
          <t>K1.B1</t>
        </is>
      </c>
      <c r="M1895" t="inlineStr">
        <is>
          <t>A3</t>
        </is>
      </c>
      <c r="N1895" t="inlineStr">
        <is>
          <t>10</t>
        </is>
      </c>
    </row>
    <row r="1896">
      <c r="A1896" t="n">
        <v>1895</v>
      </c>
      <c r="B1896" t="inlineStr">
        <is>
          <t>1895</t>
        </is>
      </c>
      <c r="C1896" t="inlineStr">
        <is>
          <t>BU</t>
        </is>
      </c>
      <c r="D1896" t="inlineStr">
        <is>
          <t>BU</t>
        </is>
      </c>
      <c r="E1896">
        <f>V01+K1.B1-W5(-P1):P1</f>
        <v/>
      </c>
      <c r="F1896" t="inlineStr">
        <is>
          <t>V01</t>
        </is>
      </c>
      <c r="G1896" t="inlineStr">
        <is>
          <t>K1.B1</t>
        </is>
      </c>
      <c r="H1896" t="inlineStr">
        <is>
          <t>W5(-P1)</t>
        </is>
      </c>
      <c r="I1896" t="inlineStr">
        <is>
          <t>P1</t>
        </is>
      </c>
      <c r="J1896">
        <f>V01+K1.B1-K7:14</f>
        <v/>
      </c>
      <c r="K1896" t="inlineStr">
        <is>
          <t>V01</t>
        </is>
      </c>
      <c r="L1896" t="inlineStr">
        <is>
          <t>K1.B1</t>
        </is>
      </c>
      <c r="M1896" t="inlineStr">
        <is>
          <t>K7</t>
        </is>
      </c>
      <c r="N1896" t="inlineStr">
        <is>
          <t>14</t>
        </is>
      </c>
    </row>
    <row r="1897">
      <c r="A1897" t="n">
        <v>1896</v>
      </c>
      <c r="B1897" t="inlineStr">
        <is>
          <t>1896</t>
        </is>
      </c>
      <c r="C1897" t="inlineStr">
        <is>
          <t>PK</t>
        </is>
      </c>
      <c r="D1897" t="inlineStr">
        <is>
          <t>PK</t>
        </is>
      </c>
      <c r="E1897">
        <f>A02+K1.B1-X22-X22.1M:20</f>
        <v/>
      </c>
      <c r="F1897" t="inlineStr">
        <is>
          <t>A02</t>
        </is>
      </c>
      <c r="G1897" t="inlineStr">
        <is>
          <t>K1.B1</t>
        </is>
      </c>
      <c r="H1897" t="inlineStr">
        <is>
          <t>X22-X22.1M</t>
        </is>
      </c>
      <c r="I1897" t="inlineStr">
        <is>
          <t>20</t>
        </is>
      </c>
      <c r="J1897">
        <f>V01+S3-M4.2:X1.13</f>
        <v/>
      </c>
      <c r="K1897" t="inlineStr">
        <is>
          <t>V01</t>
        </is>
      </c>
      <c r="L1897" t="inlineStr">
        <is>
          <t>S3</t>
        </is>
      </c>
      <c r="M1897" t="inlineStr">
        <is>
          <t>M4.2</t>
        </is>
      </c>
      <c r="N1897" t="inlineStr">
        <is>
          <t>X1.13</t>
        </is>
      </c>
    </row>
    <row r="1898">
      <c r="A1898" t="n">
        <v>1897</v>
      </c>
      <c r="B1898" t="inlineStr">
        <is>
          <t>1897</t>
        </is>
      </c>
      <c r="C1898" t="inlineStr">
        <is>
          <t>BU</t>
        </is>
      </c>
      <c r="D1898" t="inlineStr">
        <is>
          <t>BU</t>
        </is>
      </c>
      <c r="E1898">
        <f>V01+K1.B1-K8:A2</f>
        <v/>
      </c>
      <c r="F1898" t="inlineStr">
        <is>
          <t>V01</t>
        </is>
      </c>
      <c r="G1898" t="inlineStr">
        <is>
          <t>K1.B1</t>
        </is>
      </c>
      <c r="H1898" t="inlineStr">
        <is>
          <t>K8</t>
        </is>
      </c>
      <c r="I1898" t="inlineStr">
        <is>
          <t>A2</t>
        </is>
      </c>
      <c r="J1898">
        <f>A02+K1.B1-X22-X22.1F:20</f>
        <v/>
      </c>
      <c r="K1898" t="inlineStr">
        <is>
          <t>A02</t>
        </is>
      </c>
      <c r="L1898" t="inlineStr">
        <is>
          <t>K1.B1</t>
        </is>
      </c>
      <c r="M1898" t="inlineStr">
        <is>
          <t>X22-X22.1F</t>
        </is>
      </c>
      <c r="N1898" t="inlineStr">
        <is>
          <t>20</t>
        </is>
      </c>
    </row>
    <row r="1899">
      <c r="A1899" t="n">
        <v>1898</v>
      </c>
      <c r="B1899" t="inlineStr">
        <is>
          <t>1898</t>
        </is>
      </c>
      <c r="C1899" t="inlineStr">
        <is>
          <t>RD</t>
        </is>
      </c>
      <c r="D1899" t="inlineStr">
        <is>
          <t>RD</t>
        </is>
      </c>
      <c r="E1899">
        <f>A02+K1.B1-X22-X22.1M:21</f>
        <v/>
      </c>
      <c r="F1899" t="inlineStr">
        <is>
          <t>A02</t>
        </is>
      </c>
      <c r="G1899" t="inlineStr">
        <is>
          <t>K1.B1</t>
        </is>
      </c>
      <c r="H1899" t="inlineStr">
        <is>
          <t>X22-X22.1M</t>
        </is>
      </c>
      <c r="I1899" t="inlineStr">
        <is>
          <t>21</t>
        </is>
      </c>
      <c r="J1899">
        <f>V01+S3-M4.2:X1.5</f>
        <v/>
      </c>
      <c r="K1899" t="inlineStr">
        <is>
          <t>V01</t>
        </is>
      </c>
      <c r="L1899" t="inlineStr">
        <is>
          <t>S3</t>
        </is>
      </c>
      <c r="M1899" t="inlineStr">
        <is>
          <t>M4.2</t>
        </is>
      </c>
      <c r="N1899" t="inlineStr">
        <is>
          <t>X1.5</t>
        </is>
      </c>
    </row>
    <row r="1900">
      <c r="A1900" t="n">
        <v>1899</v>
      </c>
      <c r="B1900" t="inlineStr">
        <is>
          <t>1899</t>
        </is>
      </c>
      <c r="C1900" t="inlineStr">
        <is>
          <t>BU</t>
        </is>
      </c>
      <c r="D1900" t="inlineStr">
        <is>
          <t>BU</t>
        </is>
      </c>
      <c r="E1900">
        <f>V01+K1.B1-K8:11</f>
        <v/>
      </c>
      <c r="F1900" t="inlineStr">
        <is>
          <t>V01</t>
        </is>
      </c>
      <c r="G1900" t="inlineStr">
        <is>
          <t>K1.B1</t>
        </is>
      </c>
      <c r="H1900" t="inlineStr">
        <is>
          <t>K8</t>
        </is>
      </c>
      <c r="I1900" t="inlineStr">
        <is>
          <t>11</t>
        </is>
      </c>
      <c r="J1900">
        <f>V01+K1.B1-A3:11</f>
        <v/>
      </c>
      <c r="K1900" t="inlineStr">
        <is>
          <t>V01</t>
        </is>
      </c>
      <c r="L1900" t="inlineStr">
        <is>
          <t>K1.B1</t>
        </is>
      </c>
      <c r="M1900" t="inlineStr">
        <is>
          <t>A3</t>
        </is>
      </c>
      <c r="N1900" t="inlineStr">
        <is>
          <t>11</t>
        </is>
      </c>
    </row>
    <row r="1901">
      <c r="A1901" t="n">
        <v>1900</v>
      </c>
      <c r="B1901" t="inlineStr">
        <is>
          <t>1900</t>
        </is>
      </c>
      <c r="C1901" t="inlineStr">
        <is>
          <t>BU</t>
        </is>
      </c>
      <c r="D1901" t="inlineStr">
        <is>
          <t>BU</t>
        </is>
      </c>
      <c r="E1901">
        <f>V01+K1.B1-W5(-P1):P1</f>
        <v/>
      </c>
      <c r="F1901" t="inlineStr">
        <is>
          <t>V01</t>
        </is>
      </c>
      <c r="G1901" t="inlineStr">
        <is>
          <t>K1.B1</t>
        </is>
      </c>
      <c r="H1901" t="inlineStr">
        <is>
          <t>W5(-P1)</t>
        </is>
      </c>
      <c r="I1901" t="inlineStr">
        <is>
          <t>P1</t>
        </is>
      </c>
      <c r="J1901">
        <f>V01+K1.B1-K8:14</f>
        <v/>
      </c>
      <c r="K1901" t="inlineStr">
        <is>
          <t>V01</t>
        </is>
      </c>
      <c r="L1901" t="inlineStr">
        <is>
          <t>K1.B1</t>
        </is>
      </c>
      <c r="M1901" t="inlineStr">
        <is>
          <t>K8</t>
        </is>
      </c>
      <c r="N1901" t="inlineStr">
        <is>
          <t>14</t>
        </is>
      </c>
    </row>
    <row r="1902">
      <c r="A1902" t="n">
        <v>1901</v>
      </c>
      <c r="B1902" t="inlineStr">
        <is>
          <t>1901</t>
        </is>
      </c>
      <c r="C1902" t="inlineStr">
        <is>
          <t>nan</t>
        </is>
      </c>
      <c r="D1902" t="inlineStr">
        <is>
          <t>nan</t>
        </is>
      </c>
      <c r="E1902">
        <f>V01+I1-W221</f>
        <v/>
      </c>
      <c r="F1902" t="inlineStr">
        <is>
          <t>V01</t>
        </is>
      </c>
      <c r="G1902" t="inlineStr">
        <is>
          <t>I1</t>
        </is>
      </c>
      <c r="H1902" t="inlineStr">
        <is>
          <t>W221</t>
        </is>
      </c>
      <c r="I1902" t="inlineStr"/>
      <c r="J1902">
        <f>A02+K1.B1-X22-X22.1M:22</f>
        <v/>
      </c>
      <c r="K1902" t="inlineStr">
        <is>
          <t>A02</t>
        </is>
      </c>
      <c r="L1902" t="inlineStr">
        <is>
          <t>K1.B1</t>
        </is>
      </c>
      <c r="M1902" t="inlineStr">
        <is>
          <t>X22-X22.1M</t>
        </is>
      </c>
      <c r="N1902" t="inlineStr">
        <is>
          <t>22</t>
        </is>
      </c>
    </row>
    <row r="1903">
      <c r="A1903" t="n">
        <v>1902</v>
      </c>
      <c r="B1903" t="inlineStr">
        <is>
          <t>1902</t>
        </is>
      </c>
      <c r="C1903" t="inlineStr">
        <is>
          <t>BU</t>
        </is>
      </c>
      <c r="D1903" t="inlineStr">
        <is>
          <t>BU</t>
        </is>
      </c>
      <c r="E1903">
        <f>A02+K1.H2-X6:PE:2</f>
        <v/>
      </c>
      <c r="F1903" t="inlineStr">
        <is>
          <t>A02</t>
        </is>
      </c>
      <c r="G1903" t="inlineStr">
        <is>
          <t>K1.H2</t>
        </is>
      </c>
      <c r="H1903" t="inlineStr">
        <is>
          <t>X6</t>
        </is>
      </c>
      <c r="I1903" t="inlineStr">
        <is>
          <t>PE:2</t>
        </is>
      </c>
      <c r="J1903">
        <f>A02+K1.B1-X22-X22.1F:22</f>
        <v/>
      </c>
      <c r="K1903" t="inlineStr">
        <is>
          <t>A02</t>
        </is>
      </c>
      <c r="L1903" t="inlineStr">
        <is>
          <t>K1.B1</t>
        </is>
      </c>
      <c r="M1903" t="inlineStr">
        <is>
          <t>X22-X22.1F</t>
        </is>
      </c>
      <c r="N1903" t="inlineStr">
        <is>
          <t>22</t>
        </is>
      </c>
    </row>
    <row r="1904">
      <c r="A1904" t="n">
        <v>1903</v>
      </c>
      <c r="B1904" t="inlineStr">
        <is>
          <t>1903</t>
        </is>
      </c>
      <c r="C1904" t="inlineStr">
        <is>
          <t>BU</t>
        </is>
      </c>
      <c r="D1904" t="inlineStr">
        <is>
          <t>BU</t>
        </is>
      </c>
      <c r="E1904">
        <f>A02+K1.B1-X22-X22.2F:1</f>
        <v/>
      </c>
      <c r="F1904" t="inlineStr">
        <is>
          <t>A02</t>
        </is>
      </c>
      <c r="G1904" t="inlineStr">
        <is>
          <t>K1.B1</t>
        </is>
      </c>
      <c r="H1904" t="inlineStr">
        <is>
          <t>X22-X22.2F</t>
        </is>
      </c>
      <c r="I1904" t="inlineStr">
        <is>
          <t>1</t>
        </is>
      </c>
      <c r="J1904">
        <f>V01+K1.B1-W6(-P1):P1</f>
        <v/>
      </c>
      <c r="K1904" t="inlineStr">
        <is>
          <t>V01</t>
        </is>
      </c>
      <c r="L1904" t="inlineStr">
        <is>
          <t>K1.B1</t>
        </is>
      </c>
      <c r="M1904" t="inlineStr">
        <is>
          <t>W6(-P1)</t>
        </is>
      </c>
      <c r="N1904" t="inlineStr">
        <is>
          <t>P1</t>
        </is>
      </c>
    </row>
    <row r="1905">
      <c r="A1905" t="n">
        <v>1904</v>
      </c>
      <c r="B1905" t="inlineStr">
        <is>
          <t>1904</t>
        </is>
      </c>
      <c r="C1905" t="inlineStr">
        <is>
          <t>WHOG</t>
        </is>
      </c>
      <c r="D1905" t="inlineStr">
        <is>
          <t>WHOG</t>
        </is>
      </c>
      <c r="E1905">
        <f>A02+K1.B1-X22-X22.2M:1</f>
        <v/>
      </c>
      <c r="F1905" t="inlineStr">
        <is>
          <t>A02</t>
        </is>
      </c>
      <c r="G1905" t="inlineStr">
        <is>
          <t>K1.B1</t>
        </is>
      </c>
      <c r="H1905" t="inlineStr">
        <is>
          <t>X22-X22.2M</t>
        </is>
      </c>
      <c r="I1905" t="inlineStr">
        <is>
          <t>1</t>
        </is>
      </c>
      <c r="J1905">
        <f>V01+S1-B1.1:1</f>
        <v/>
      </c>
      <c r="K1905" t="inlineStr">
        <is>
          <t>V01</t>
        </is>
      </c>
      <c r="L1905" t="inlineStr">
        <is>
          <t>S1</t>
        </is>
      </c>
      <c r="M1905" t="inlineStr">
        <is>
          <t>B1.1</t>
        </is>
      </c>
      <c r="N1905" t="inlineStr">
        <is>
          <t>1</t>
        </is>
      </c>
    </row>
    <row r="1906">
      <c r="A1906" t="n">
        <v>1905</v>
      </c>
      <c r="B1906" t="inlineStr">
        <is>
          <t>1905</t>
        </is>
      </c>
      <c r="C1906" t="inlineStr">
        <is>
          <t>BU</t>
        </is>
      </c>
      <c r="D1906" t="inlineStr">
        <is>
          <t>BU</t>
        </is>
      </c>
      <c r="E1906">
        <f>V01+K1.B1-W6(-P2):P2</f>
        <v/>
      </c>
      <c r="F1906" t="inlineStr">
        <is>
          <t>V01</t>
        </is>
      </c>
      <c r="G1906" t="inlineStr">
        <is>
          <t>K1.B1</t>
        </is>
      </c>
      <c r="H1906" t="inlineStr">
        <is>
          <t>W6(-P2)</t>
        </is>
      </c>
      <c r="I1906" t="inlineStr">
        <is>
          <t>P2</t>
        </is>
      </c>
      <c r="J1906">
        <f>A02+K1.B1-X22-X22.2F:2</f>
        <v/>
      </c>
      <c r="K1906" t="inlineStr">
        <is>
          <t>A02</t>
        </is>
      </c>
      <c r="L1906" t="inlineStr">
        <is>
          <t>K1.B1</t>
        </is>
      </c>
      <c r="M1906" t="inlineStr">
        <is>
          <t>X22-X22.2F</t>
        </is>
      </c>
      <c r="N1906" t="inlineStr">
        <is>
          <t>2</t>
        </is>
      </c>
    </row>
    <row r="1907">
      <c r="A1907" t="n">
        <v>1906</v>
      </c>
      <c r="B1907" t="inlineStr">
        <is>
          <t>1906</t>
        </is>
      </c>
      <c r="C1907" t="inlineStr">
        <is>
          <t>OG</t>
        </is>
      </c>
      <c r="D1907" t="inlineStr">
        <is>
          <t>OG</t>
        </is>
      </c>
      <c r="E1907">
        <f>A02+K1.B1-X22-X22.2M:2</f>
        <v/>
      </c>
      <c r="F1907" t="inlineStr">
        <is>
          <t>A02</t>
        </is>
      </c>
      <c r="G1907" t="inlineStr">
        <is>
          <t>K1.B1</t>
        </is>
      </c>
      <c r="H1907" t="inlineStr">
        <is>
          <t>X22-X22.2M</t>
        </is>
      </c>
      <c r="I1907" t="inlineStr">
        <is>
          <t>2</t>
        </is>
      </c>
      <c r="J1907">
        <f>V01+S1-B1.1:2</f>
        <v/>
      </c>
      <c r="K1907" t="inlineStr">
        <is>
          <t>V01</t>
        </is>
      </c>
      <c r="L1907" t="inlineStr">
        <is>
          <t>S1</t>
        </is>
      </c>
      <c r="M1907" t="inlineStr">
        <is>
          <t>B1.1</t>
        </is>
      </c>
      <c r="N1907" t="inlineStr">
        <is>
          <t>2</t>
        </is>
      </c>
    </row>
    <row r="1908">
      <c r="A1908" t="n">
        <v>1907</v>
      </c>
      <c r="B1908" t="inlineStr">
        <is>
          <t>1907</t>
        </is>
      </c>
      <c r="C1908" t="inlineStr">
        <is>
          <t>WH</t>
        </is>
      </c>
      <c r="D1908" t="inlineStr">
        <is>
          <t>WH</t>
        </is>
      </c>
      <c r="E1908">
        <f>A02+K1.B1-X22-X22.2F:3</f>
        <v/>
      </c>
      <c r="F1908" t="inlineStr">
        <is>
          <t>A02</t>
        </is>
      </c>
      <c r="G1908" t="inlineStr">
        <is>
          <t>K1.B1</t>
        </is>
      </c>
      <c r="H1908" t="inlineStr">
        <is>
          <t>X22-X22.2F</t>
        </is>
      </c>
      <c r="I1908" t="inlineStr">
        <is>
          <t>3</t>
        </is>
      </c>
      <c r="J1908">
        <f>V01+K1.B1-A6:1</f>
        <v/>
      </c>
      <c r="K1908" t="inlineStr">
        <is>
          <t>V01</t>
        </is>
      </c>
      <c r="L1908" t="inlineStr">
        <is>
          <t>K1.B1</t>
        </is>
      </c>
      <c r="M1908" t="inlineStr">
        <is>
          <t>A6</t>
        </is>
      </c>
      <c r="N1908" t="inlineStr">
        <is>
          <t>1</t>
        </is>
      </c>
    </row>
    <row r="1909">
      <c r="A1909" t="n">
        <v>1908</v>
      </c>
      <c r="B1909" t="inlineStr">
        <is>
          <t>1908</t>
        </is>
      </c>
      <c r="C1909" t="inlineStr">
        <is>
          <t>WHGN</t>
        </is>
      </c>
      <c r="D1909" t="inlineStr">
        <is>
          <t>WHGN</t>
        </is>
      </c>
      <c r="E1909">
        <f>A02+K1.B1-X22-X22.2M:3</f>
        <v/>
      </c>
      <c r="F1909" t="inlineStr">
        <is>
          <t>A02</t>
        </is>
      </c>
      <c r="G1909" t="inlineStr">
        <is>
          <t>K1.B1</t>
        </is>
      </c>
      <c r="H1909" t="inlineStr">
        <is>
          <t>X22-X22.2M</t>
        </is>
      </c>
      <c r="I1909" t="inlineStr">
        <is>
          <t>3</t>
        </is>
      </c>
      <c r="J1909">
        <f>V01+S1-B1.1:3</f>
        <v/>
      </c>
      <c r="K1909" t="inlineStr">
        <is>
          <t>V01</t>
        </is>
      </c>
      <c r="L1909" t="inlineStr">
        <is>
          <t>S1</t>
        </is>
      </c>
      <c r="M1909" t="inlineStr">
        <is>
          <t>B1.1</t>
        </is>
      </c>
      <c r="N1909" t="inlineStr">
        <is>
          <t>3</t>
        </is>
      </c>
    </row>
    <row r="1910">
      <c r="A1910" t="n">
        <v>1909</v>
      </c>
      <c r="B1910" t="inlineStr">
        <is>
          <t>1909</t>
        </is>
      </c>
      <c r="C1910" t="inlineStr">
        <is>
          <t>BN</t>
        </is>
      </c>
      <c r="D1910" t="inlineStr">
        <is>
          <t>BN</t>
        </is>
      </c>
      <c r="E1910">
        <f>A02+K1.B1-X22-X22.2F:4</f>
        <v/>
      </c>
      <c r="F1910" t="inlineStr">
        <is>
          <t>A02</t>
        </is>
      </c>
      <c r="G1910" t="inlineStr">
        <is>
          <t>K1.B1</t>
        </is>
      </c>
      <c r="H1910" t="inlineStr">
        <is>
          <t>X22-X22.2F</t>
        </is>
      </c>
      <c r="I1910" t="inlineStr">
        <is>
          <t>4</t>
        </is>
      </c>
      <c r="J1910">
        <f>V01+K1.B1-A6:2</f>
        <v/>
      </c>
      <c r="K1910" t="inlineStr">
        <is>
          <t>V01</t>
        </is>
      </c>
      <c r="L1910" t="inlineStr">
        <is>
          <t>K1.B1</t>
        </is>
      </c>
      <c r="M1910" t="inlineStr">
        <is>
          <t>A6</t>
        </is>
      </c>
      <c r="N1910" t="inlineStr">
        <is>
          <t>2</t>
        </is>
      </c>
    </row>
    <row r="1911">
      <c r="A1911" t="n">
        <v>1910</v>
      </c>
      <c r="B1911" t="inlineStr">
        <is>
          <t>1910</t>
        </is>
      </c>
      <c r="C1911" t="inlineStr">
        <is>
          <t>BU</t>
        </is>
      </c>
      <c r="D1911" t="inlineStr">
        <is>
          <t>BU</t>
        </is>
      </c>
      <c r="E1911">
        <f>A02+K1.B1-X22-X22.2M:4</f>
        <v/>
      </c>
      <c r="F1911" t="inlineStr">
        <is>
          <t>A02</t>
        </is>
      </c>
      <c r="G1911" t="inlineStr">
        <is>
          <t>K1.B1</t>
        </is>
      </c>
      <c r="H1911" t="inlineStr">
        <is>
          <t>X22-X22.2M</t>
        </is>
      </c>
      <c r="I1911" t="inlineStr">
        <is>
          <t>4</t>
        </is>
      </c>
      <c r="J1911">
        <f>V01+S1-B1.1:5</f>
        <v/>
      </c>
      <c r="K1911" t="inlineStr">
        <is>
          <t>V01</t>
        </is>
      </c>
      <c r="L1911" t="inlineStr">
        <is>
          <t>S1</t>
        </is>
      </c>
      <c r="M1911" t="inlineStr">
        <is>
          <t>B1.1</t>
        </is>
      </c>
      <c r="N1911" t="inlineStr">
        <is>
          <t>5</t>
        </is>
      </c>
    </row>
    <row r="1912">
      <c r="A1912" t="n">
        <v>1911</v>
      </c>
      <c r="B1912" t="inlineStr">
        <is>
          <t>1911</t>
        </is>
      </c>
      <c r="C1912" t="inlineStr">
        <is>
          <t>Schirm</t>
        </is>
      </c>
      <c r="D1912" t="inlineStr">
        <is>
          <t>Schirm</t>
        </is>
      </c>
      <c r="E1912">
        <f>V01+K1-W440:Schirm</f>
        <v/>
      </c>
      <c r="F1912" t="inlineStr">
        <is>
          <t>V01</t>
        </is>
      </c>
      <c r="G1912" t="inlineStr">
        <is>
          <t>K1</t>
        </is>
      </c>
      <c r="H1912" t="inlineStr">
        <is>
          <t>W440</t>
        </is>
      </c>
      <c r="I1912" t="inlineStr">
        <is>
          <t>Schirm</t>
        </is>
      </c>
      <c r="J1912">
        <f>A02+K1.B1-W11:SE</f>
        <v/>
      </c>
      <c r="K1912" t="inlineStr">
        <is>
          <t>A02</t>
        </is>
      </c>
      <c r="L1912" t="inlineStr">
        <is>
          <t>K1.B1</t>
        </is>
      </c>
      <c r="M1912" t="inlineStr">
        <is>
          <t>W11</t>
        </is>
      </c>
      <c r="N1912" t="inlineStr">
        <is>
          <t>SE</t>
        </is>
      </c>
    </row>
    <row r="1913">
      <c r="A1913" t="n">
        <v>1912</v>
      </c>
      <c r="B1913" t="inlineStr">
        <is>
          <t>1912</t>
        </is>
      </c>
      <c r="C1913" t="inlineStr">
        <is>
          <t>BU</t>
        </is>
      </c>
      <c r="D1913" t="inlineStr">
        <is>
          <t>BU</t>
        </is>
      </c>
      <c r="E1913">
        <f>A02+K1.B1-X22-X22.2F:5</f>
        <v/>
      </c>
      <c r="F1913" t="inlineStr">
        <is>
          <t>A02</t>
        </is>
      </c>
      <c r="G1913" t="inlineStr">
        <is>
          <t>K1.B1</t>
        </is>
      </c>
      <c r="H1913" t="inlineStr">
        <is>
          <t>X22-X22.2F</t>
        </is>
      </c>
      <c r="I1913" t="inlineStr">
        <is>
          <t>5</t>
        </is>
      </c>
      <c r="J1913">
        <f>V01+K1.B1-A3:12</f>
        <v/>
      </c>
      <c r="K1913" t="inlineStr">
        <is>
          <t>V01</t>
        </is>
      </c>
      <c r="L1913" t="inlineStr">
        <is>
          <t>K1.B1</t>
        </is>
      </c>
      <c r="M1913" t="inlineStr">
        <is>
          <t>A3</t>
        </is>
      </c>
      <c r="N1913" t="inlineStr">
        <is>
          <t>12</t>
        </is>
      </c>
    </row>
    <row r="1914">
      <c r="A1914" t="n">
        <v>1913</v>
      </c>
      <c r="B1914" t="inlineStr">
        <is>
          <t>1913</t>
        </is>
      </c>
      <c r="C1914" t="inlineStr">
        <is>
          <t>WHBN</t>
        </is>
      </c>
      <c r="D1914" t="inlineStr">
        <is>
          <t>WHBN</t>
        </is>
      </c>
      <c r="E1914">
        <f>A02+K1.B1-X22-X22.2M:5</f>
        <v/>
      </c>
      <c r="F1914" t="inlineStr">
        <is>
          <t>A02</t>
        </is>
      </c>
      <c r="G1914" t="inlineStr">
        <is>
          <t>K1.B1</t>
        </is>
      </c>
      <c r="H1914" t="inlineStr">
        <is>
          <t>X22-X22.2M</t>
        </is>
      </c>
      <c r="I1914" t="inlineStr">
        <is>
          <t>5</t>
        </is>
      </c>
      <c r="J1914">
        <f>V01+S1-B1.1:7</f>
        <v/>
      </c>
      <c r="K1914" t="inlineStr">
        <is>
          <t>V01</t>
        </is>
      </c>
      <c r="L1914" t="inlineStr">
        <is>
          <t>S1</t>
        </is>
      </c>
      <c r="M1914" t="inlineStr">
        <is>
          <t>B1.1</t>
        </is>
      </c>
      <c r="N1914" t="inlineStr">
        <is>
          <t>7</t>
        </is>
      </c>
    </row>
    <row r="1915">
      <c r="A1915" t="n">
        <v>1914</v>
      </c>
      <c r="B1915" t="inlineStr">
        <is>
          <t>1914</t>
        </is>
      </c>
      <c r="C1915" t="inlineStr">
        <is>
          <t>BU</t>
        </is>
      </c>
      <c r="D1915" t="inlineStr">
        <is>
          <t>BU</t>
        </is>
      </c>
      <c r="E1915">
        <f>A02+K1.B1-X22-X22.2F:6</f>
        <v/>
      </c>
      <c r="F1915" t="inlineStr">
        <is>
          <t>A02</t>
        </is>
      </c>
      <c r="G1915" t="inlineStr">
        <is>
          <t>K1.B1</t>
        </is>
      </c>
      <c r="H1915" t="inlineStr">
        <is>
          <t>X22-X22.2F</t>
        </is>
      </c>
      <c r="I1915" t="inlineStr">
        <is>
          <t>6</t>
        </is>
      </c>
      <c r="J1915">
        <f>V01+K1.B1-W6(-P2):P1</f>
        <v/>
      </c>
      <c r="K1915" t="inlineStr">
        <is>
          <t>V01</t>
        </is>
      </c>
      <c r="L1915" t="inlineStr">
        <is>
          <t>K1.B1</t>
        </is>
      </c>
      <c r="M1915" t="inlineStr">
        <is>
          <t>W6(-P2)</t>
        </is>
      </c>
      <c r="N1915" t="inlineStr">
        <is>
          <t>P1</t>
        </is>
      </c>
    </row>
    <row r="1916">
      <c r="A1916" t="n">
        <v>1915</v>
      </c>
      <c r="B1916" t="inlineStr">
        <is>
          <t>1915</t>
        </is>
      </c>
      <c r="C1916" t="inlineStr">
        <is>
          <t>BN</t>
        </is>
      </c>
      <c r="D1916" t="inlineStr">
        <is>
          <t>BN</t>
        </is>
      </c>
      <c r="E1916">
        <f>A02+K1.B1-X22-X22.2M:6</f>
        <v/>
      </c>
      <c r="F1916" t="inlineStr">
        <is>
          <t>A02</t>
        </is>
      </c>
      <c r="G1916" t="inlineStr">
        <is>
          <t>K1.B1</t>
        </is>
      </c>
      <c r="H1916" t="inlineStr">
        <is>
          <t>X22-X22.2M</t>
        </is>
      </c>
      <c r="I1916" t="inlineStr">
        <is>
          <t>6</t>
        </is>
      </c>
      <c r="J1916">
        <f>V01+S1-B1.1:8</f>
        <v/>
      </c>
      <c r="K1916" t="inlineStr">
        <is>
          <t>V01</t>
        </is>
      </c>
      <c r="L1916" t="inlineStr">
        <is>
          <t>S1</t>
        </is>
      </c>
      <c r="M1916" t="inlineStr">
        <is>
          <t>B1.1</t>
        </is>
      </c>
      <c r="N1916" t="inlineStr">
        <is>
          <t>8</t>
        </is>
      </c>
    </row>
    <row r="1917">
      <c r="A1917" t="n">
        <v>1916</v>
      </c>
      <c r="B1917" t="inlineStr">
        <is>
          <t>1916</t>
        </is>
      </c>
      <c r="C1917" t="inlineStr">
        <is>
          <t>Schirm</t>
        </is>
      </c>
      <c r="D1917" t="inlineStr">
        <is>
          <t>Schirm</t>
        </is>
      </c>
      <c r="E1917">
        <f>A02+K1.B1-W10:SE</f>
        <v/>
      </c>
      <c r="F1917" t="inlineStr">
        <is>
          <t>A02</t>
        </is>
      </c>
      <c r="G1917" t="inlineStr">
        <is>
          <t>K1.B1</t>
        </is>
      </c>
      <c r="H1917" t="inlineStr">
        <is>
          <t>W10</t>
        </is>
      </c>
      <c r="I1917" t="inlineStr">
        <is>
          <t>SE</t>
        </is>
      </c>
      <c r="J1917">
        <f>V01+S1-B1.1:SE</f>
        <v/>
      </c>
      <c r="K1917" t="inlineStr">
        <is>
          <t>V01</t>
        </is>
      </c>
      <c r="L1917" t="inlineStr">
        <is>
          <t>S1</t>
        </is>
      </c>
      <c r="M1917" t="inlineStr">
        <is>
          <t>B1.1</t>
        </is>
      </c>
      <c r="N1917" t="inlineStr">
        <is>
          <t>SE</t>
        </is>
      </c>
    </row>
    <row r="1918">
      <c r="A1918" t="n">
        <v>1917</v>
      </c>
      <c r="B1918" t="inlineStr">
        <is>
          <t>1917</t>
        </is>
      </c>
      <c r="C1918" t="inlineStr">
        <is>
          <t>BU</t>
        </is>
      </c>
      <c r="D1918" t="inlineStr">
        <is>
          <t>BU</t>
        </is>
      </c>
      <c r="E1918">
        <f>A02+K1.B1-X22-X22.2F:7</f>
        <v/>
      </c>
      <c r="F1918" t="inlineStr">
        <is>
          <t>A02</t>
        </is>
      </c>
      <c r="G1918" t="inlineStr">
        <is>
          <t>K1.B1</t>
        </is>
      </c>
      <c r="H1918" t="inlineStr">
        <is>
          <t>X22-X22.2F</t>
        </is>
      </c>
      <c r="I1918" t="inlineStr">
        <is>
          <t>7</t>
        </is>
      </c>
      <c r="J1918">
        <f>V01+K1.B1-W6(-P1):P1</f>
        <v/>
      </c>
      <c r="K1918" t="inlineStr">
        <is>
          <t>V01</t>
        </is>
      </c>
      <c r="L1918" t="inlineStr">
        <is>
          <t>K1.B1</t>
        </is>
      </c>
      <c r="M1918" t="inlineStr">
        <is>
          <t>W6(-P1)</t>
        </is>
      </c>
      <c r="N1918" t="inlineStr">
        <is>
          <t>P1</t>
        </is>
      </c>
    </row>
    <row r="1919">
      <c r="A1919" t="n">
        <v>1918</v>
      </c>
      <c r="B1919" t="inlineStr">
        <is>
          <t>1918</t>
        </is>
      </c>
      <c r="C1919" t="inlineStr">
        <is>
          <t>WHOG</t>
        </is>
      </c>
      <c r="D1919" t="inlineStr">
        <is>
          <t>WHOG</t>
        </is>
      </c>
      <c r="E1919">
        <f>A02+K1.B1-X22-X22.2M:7</f>
        <v/>
      </c>
      <c r="F1919" t="inlineStr">
        <is>
          <t>A02</t>
        </is>
      </c>
      <c r="G1919" t="inlineStr">
        <is>
          <t>K1.B1</t>
        </is>
      </c>
      <c r="H1919" t="inlineStr">
        <is>
          <t>X22-X22.2M</t>
        </is>
      </c>
      <c r="I1919" t="inlineStr">
        <is>
          <t>7</t>
        </is>
      </c>
      <c r="J1919">
        <f>V01+S1-B2.1:1</f>
        <v/>
      </c>
      <c r="K1919" t="inlineStr">
        <is>
          <t>V01</t>
        </is>
      </c>
      <c r="L1919" t="inlineStr">
        <is>
          <t>S1</t>
        </is>
      </c>
      <c r="M1919" t="inlineStr">
        <is>
          <t>B2.1</t>
        </is>
      </c>
      <c r="N1919" t="inlineStr">
        <is>
          <t>1</t>
        </is>
      </c>
    </row>
    <row r="1920">
      <c r="A1920" t="n">
        <v>1919</v>
      </c>
      <c r="B1920" t="inlineStr">
        <is>
          <t>1919</t>
        </is>
      </c>
      <c r="C1920" t="inlineStr">
        <is>
          <t>BU</t>
        </is>
      </c>
      <c r="D1920" t="inlineStr">
        <is>
          <t>BU</t>
        </is>
      </c>
      <c r="E1920">
        <f>V01+K1.B1-W6(-P2):P2</f>
        <v/>
      </c>
      <c r="F1920" t="inlineStr">
        <is>
          <t>V01</t>
        </is>
      </c>
      <c r="G1920" t="inlineStr">
        <is>
          <t>K1.B1</t>
        </is>
      </c>
      <c r="H1920" t="inlineStr">
        <is>
          <t>W6(-P2)</t>
        </is>
      </c>
      <c r="I1920" t="inlineStr">
        <is>
          <t>P2</t>
        </is>
      </c>
      <c r="J1920">
        <f>A02+K1.B1-X22-X22.2F:8</f>
        <v/>
      </c>
      <c r="K1920" t="inlineStr">
        <is>
          <t>A02</t>
        </is>
      </c>
      <c r="L1920" t="inlineStr">
        <is>
          <t>K1.B1</t>
        </is>
      </c>
      <c r="M1920" t="inlineStr">
        <is>
          <t>X22-X22.2F</t>
        </is>
      </c>
      <c r="N1920" t="inlineStr">
        <is>
          <t>8</t>
        </is>
      </c>
    </row>
    <row r="1921">
      <c r="A1921" t="n">
        <v>1920</v>
      </c>
      <c r="B1921" t="inlineStr">
        <is>
          <t>1920</t>
        </is>
      </c>
      <c r="C1921" t="inlineStr">
        <is>
          <t>OG</t>
        </is>
      </c>
      <c r="D1921" t="inlineStr">
        <is>
          <t>OG</t>
        </is>
      </c>
      <c r="E1921">
        <f>A02+K1.B1-X22-X22.2M:8</f>
        <v/>
      </c>
      <c r="F1921" t="inlineStr">
        <is>
          <t>A02</t>
        </is>
      </c>
      <c r="G1921" t="inlineStr">
        <is>
          <t>K1.B1</t>
        </is>
      </c>
      <c r="H1921" t="inlineStr">
        <is>
          <t>X22-X22.2M</t>
        </is>
      </c>
      <c r="I1921" t="inlineStr">
        <is>
          <t>8</t>
        </is>
      </c>
      <c r="J1921">
        <f>V01+S1-B2.1:2</f>
        <v/>
      </c>
      <c r="K1921" t="inlineStr">
        <is>
          <t>V01</t>
        </is>
      </c>
      <c r="L1921" t="inlineStr">
        <is>
          <t>S1</t>
        </is>
      </c>
      <c r="M1921" t="inlineStr">
        <is>
          <t>B2.1</t>
        </is>
      </c>
      <c r="N1921" t="inlineStr">
        <is>
          <t>2</t>
        </is>
      </c>
    </row>
    <row r="1922">
      <c r="A1922" t="n">
        <v>1921</v>
      </c>
      <c r="B1922" t="inlineStr">
        <is>
          <t>1921</t>
        </is>
      </c>
      <c r="C1922" t="inlineStr">
        <is>
          <t>WH</t>
        </is>
      </c>
      <c r="D1922" t="inlineStr">
        <is>
          <t>WH</t>
        </is>
      </c>
      <c r="E1922">
        <f>A02+K1.B1-X22-X22.2F:9</f>
        <v/>
      </c>
      <c r="F1922" t="inlineStr">
        <is>
          <t>A02</t>
        </is>
      </c>
      <c r="G1922" t="inlineStr">
        <is>
          <t>K1.B1</t>
        </is>
      </c>
      <c r="H1922" t="inlineStr">
        <is>
          <t>X22-X22.2F</t>
        </is>
      </c>
      <c r="I1922" t="inlineStr">
        <is>
          <t>9</t>
        </is>
      </c>
      <c r="J1922">
        <f>V01+K1.B1-A6:5</f>
        <v/>
      </c>
      <c r="K1922" t="inlineStr">
        <is>
          <t>V01</t>
        </is>
      </c>
      <c r="L1922" t="inlineStr">
        <is>
          <t>K1.B1</t>
        </is>
      </c>
      <c r="M1922" t="inlineStr">
        <is>
          <t>A6</t>
        </is>
      </c>
      <c r="N1922" t="inlineStr">
        <is>
          <t>5</t>
        </is>
      </c>
    </row>
    <row r="1923">
      <c r="A1923" t="n">
        <v>1922</v>
      </c>
      <c r="B1923" t="inlineStr">
        <is>
          <t>1922</t>
        </is>
      </c>
      <c r="C1923" t="inlineStr">
        <is>
          <t>WHGN</t>
        </is>
      </c>
      <c r="D1923" t="inlineStr">
        <is>
          <t>WHGN</t>
        </is>
      </c>
      <c r="E1923">
        <f>A02+K1.B1-X22-X22.2M:9</f>
        <v/>
      </c>
      <c r="F1923" t="inlineStr">
        <is>
          <t>A02</t>
        </is>
      </c>
      <c r="G1923" t="inlineStr">
        <is>
          <t>K1.B1</t>
        </is>
      </c>
      <c r="H1923" t="inlineStr">
        <is>
          <t>X22-X22.2M</t>
        </is>
      </c>
      <c r="I1923" t="inlineStr">
        <is>
          <t>9</t>
        </is>
      </c>
      <c r="J1923">
        <f>V01+S1-B2.1:3</f>
        <v/>
      </c>
      <c r="K1923" t="inlineStr">
        <is>
          <t>V01</t>
        </is>
      </c>
      <c r="L1923" t="inlineStr">
        <is>
          <t>S1</t>
        </is>
      </c>
      <c r="M1923" t="inlineStr">
        <is>
          <t>B2.1</t>
        </is>
      </c>
      <c r="N1923" t="inlineStr">
        <is>
          <t>3</t>
        </is>
      </c>
    </row>
    <row r="1924">
      <c r="A1924" t="n">
        <v>1923</v>
      </c>
      <c r="B1924" t="inlineStr">
        <is>
          <t>1923</t>
        </is>
      </c>
      <c r="C1924" t="inlineStr">
        <is>
          <t>BN</t>
        </is>
      </c>
      <c r="D1924" t="inlineStr">
        <is>
          <t>BN</t>
        </is>
      </c>
      <c r="E1924">
        <f>A02+K1.B1-X22-X22.2F:10</f>
        <v/>
      </c>
      <c r="F1924" t="inlineStr">
        <is>
          <t>A02</t>
        </is>
      </c>
      <c r="G1924" t="inlineStr">
        <is>
          <t>K1.B1</t>
        </is>
      </c>
      <c r="H1924" t="inlineStr">
        <is>
          <t>X22-X22.2F</t>
        </is>
      </c>
      <c r="I1924" t="inlineStr">
        <is>
          <t>10</t>
        </is>
      </c>
      <c r="J1924">
        <f>V01+K1.B1-A6:6</f>
        <v/>
      </c>
      <c r="K1924" t="inlineStr">
        <is>
          <t>V01</t>
        </is>
      </c>
      <c r="L1924" t="inlineStr">
        <is>
          <t>K1.B1</t>
        </is>
      </c>
      <c r="M1924" t="inlineStr">
        <is>
          <t>A6</t>
        </is>
      </c>
      <c r="N1924" t="inlineStr">
        <is>
          <t>6</t>
        </is>
      </c>
    </row>
    <row r="1925">
      <c r="A1925" t="n">
        <v>1924</v>
      </c>
      <c r="B1925" t="inlineStr">
        <is>
          <t>1924</t>
        </is>
      </c>
      <c r="C1925" t="inlineStr">
        <is>
          <t>BU</t>
        </is>
      </c>
      <c r="D1925" t="inlineStr">
        <is>
          <t>BU</t>
        </is>
      </c>
      <c r="E1925">
        <f>A02+K1.B1-X22-X22.2M:10</f>
        <v/>
      </c>
      <c r="F1925" t="inlineStr">
        <is>
          <t>A02</t>
        </is>
      </c>
      <c r="G1925" t="inlineStr">
        <is>
          <t>K1.B1</t>
        </is>
      </c>
      <c r="H1925" t="inlineStr">
        <is>
          <t>X22-X22.2M</t>
        </is>
      </c>
      <c r="I1925" t="inlineStr">
        <is>
          <t>10</t>
        </is>
      </c>
      <c r="J1925">
        <f>V01+S1-B2.1:5</f>
        <v/>
      </c>
      <c r="K1925" t="inlineStr">
        <is>
          <t>V01</t>
        </is>
      </c>
      <c r="L1925" t="inlineStr">
        <is>
          <t>S1</t>
        </is>
      </c>
      <c r="M1925" t="inlineStr">
        <is>
          <t>B2.1</t>
        </is>
      </c>
      <c r="N1925" t="inlineStr">
        <is>
          <t>5</t>
        </is>
      </c>
    </row>
    <row r="1926">
      <c r="A1926" t="n">
        <v>1925</v>
      </c>
      <c r="B1926" t="inlineStr">
        <is>
          <t>1925</t>
        </is>
      </c>
      <c r="C1926" t="inlineStr">
        <is>
          <t>Schirm</t>
        </is>
      </c>
      <c r="D1926" t="inlineStr">
        <is>
          <t>Schirm</t>
        </is>
      </c>
      <c r="E1926">
        <f>V01+K1-W442.1:Schirm</f>
        <v/>
      </c>
      <c r="F1926" t="inlineStr">
        <is>
          <t>V01</t>
        </is>
      </c>
      <c r="G1926" t="inlineStr">
        <is>
          <t>K1</t>
        </is>
      </c>
      <c r="H1926" t="inlineStr">
        <is>
          <t>W442.1</t>
        </is>
      </c>
      <c r="I1926" t="inlineStr">
        <is>
          <t>Schirm</t>
        </is>
      </c>
      <c r="J1926">
        <f>A02+K1.B1-W11:SE</f>
        <v/>
      </c>
      <c r="K1926" t="inlineStr">
        <is>
          <t>A02</t>
        </is>
      </c>
      <c r="L1926" t="inlineStr">
        <is>
          <t>K1.B1</t>
        </is>
      </c>
      <c r="M1926" t="inlineStr">
        <is>
          <t>W11</t>
        </is>
      </c>
      <c r="N1926" t="inlineStr">
        <is>
          <t>SE</t>
        </is>
      </c>
    </row>
    <row r="1927">
      <c r="A1927" t="n">
        <v>1926</v>
      </c>
      <c r="B1927" t="inlineStr">
        <is>
          <t>1926</t>
        </is>
      </c>
      <c r="C1927" t="inlineStr">
        <is>
          <t>Schirm</t>
        </is>
      </c>
      <c r="D1927" t="inlineStr">
        <is>
          <t>Schirm</t>
        </is>
      </c>
      <c r="E1927">
        <f>A02+K1.B1-W10:SE</f>
        <v/>
      </c>
      <c r="F1927" t="inlineStr">
        <is>
          <t>A02</t>
        </is>
      </c>
      <c r="G1927" t="inlineStr">
        <is>
          <t>K1.B1</t>
        </is>
      </c>
      <c r="H1927" t="inlineStr">
        <is>
          <t>W10</t>
        </is>
      </c>
      <c r="I1927" t="inlineStr">
        <is>
          <t>SE</t>
        </is>
      </c>
      <c r="J1927">
        <f>V01+S1-B2.1:SE</f>
        <v/>
      </c>
      <c r="K1927" t="inlineStr">
        <is>
          <t>V01</t>
        </is>
      </c>
      <c r="L1927" t="inlineStr">
        <is>
          <t>S1</t>
        </is>
      </c>
      <c r="M1927" t="inlineStr">
        <is>
          <t>B2.1</t>
        </is>
      </c>
      <c r="N1927" t="inlineStr">
        <is>
          <t>SE</t>
        </is>
      </c>
    </row>
    <row r="1928">
      <c r="A1928" t="n">
        <v>1927</v>
      </c>
      <c r="B1928" t="inlineStr">
        <is>
          <t>1927</t>
        </is>
      </c>
      <c r="C1928" t="inlineStr">
        <is>
          <t>BU</t>
        </is>
      </c>
      <c r="D1928" t="inlineStr">
        <is>
          <t>BU</t>
        </is>
      </c>
      <c r="E1928">
        <f>A02+K1.B1-X22-X22.2F:11</f>
        <v/>
      </c>
      <c r="F1928" t="inlineStr">
        <is>
          <t>A02</t>
        </is>
      </c>
      <c r="G1928" t="inlineStr">
        <is>
          <t>K1.B1</t>
        </is>
      </c>
      <c r="H1928" t="inlineStr">
        <is>
          <t>X22-X22.2F</t>
        </is>
      </c>
      <c r="I1928" t="inlineStr">
        <is>
          <t>11</t>
        </is>
      </c>
      <c r="J1928">
        <f>V01+K1.B1-W6(-P1):P1</f>
        <v/>
      </c>
      <c r="K1928" t="inlineStr">
        <is>
          <t>V01</t>
        </is>
      </c>
      <c r="L1928" t="inlineStr">
        <is>
          <t>K1.B1</t>
        </is>
      </c>
      <c r="M1928" t="inlineStr">
        <is>
          <t>W6(-P1)</t>
        </is>
      </c>
      <c r="N1928" t="inlineStr">
        <is>
          <t>P1</t>
        </is>
      </c>
    </row>
    <row r="1929">
      <c r="A1929" t="n">
        <v>1928</v>
      </c>
      <c r="B1929" t="inlineStr">
        <is>
          <t>1928</t>
        </is>
      </c>
      <c r="C1929" t="inlineStr">
        <is>
          <t>WHOG</t>
        </is>
      </c>
      <c r="D1929" t="inlineStr">
        <is>
          <t>WHOG</t>
        </is>
      </c>
      <c r="E1929">
        <f>A02+K1.B1-X22-X22.2M:11</f>
        <v/>
      </c>
      <c r="F1929" t="inlineStr">
        <is>
          <t>A02</t>
        </is>
      </c>
      <c r="G1929" t="inlineStr">
        <is>
          <t>K1.B1</t>
        </is>
      </c>
      <c r="H1929" t="inlineStr">
        <is>
          <t>X22-X22.2M</t>
        </is>
      </c>
      <c r="I1929" t="inlineStr">
        <is>
          <t>11</t>
        </is>
      </c>
      <c r="J1929">
        <f>V01+S1-B2.2:1</f>
        <v/>
      </c>
      <c r="K1929" t="inlineStr">
        <is>
          <t>V01</t>
        </is>
      </c>
      <c r="L1929" t="inlineStr">
        <is>
          <t>S1</t>
        </is>
      </c>
      <c r="M1929" t="inlineStr">
        <is>
          <t>B2.2</t>
        </is>
      </c>
      <c r="N1929" t="inlineStr">
        <is>
          <t>1</t>
        </is>
      </c>
    </row>
    <row r="1930">
      <c r="A1930" t="n">
        <v>1929</v>
      </c>
      <c r="B1930" t="inlineStr">
        <is>
          <t>1929</t>
        </is>
      </c>
      <c r="C1930" t="inlineStr">
        <is>
          <t>BU</t>
        </is>
      </c>
      <c r="D1930" t="inlineStr">
        <is>
          <t>BU</t>
        </is>
      </c>
      <c r="E1930">
        <f>A02+K1.B1-X22-X22.2F:12</f>
        <v/>
      </c>
      <c r="F1930" t="inlineStr">
        <is>
          <t>A02</t>
        </is>
      </c>
      <c r="G1930" t="inlineStr">
        <is>
          <t>K1.B1</t>
        </is>
      </c>
      <c r="H1930" t="inlineStr">
        <is>
          <t>X22-X22.2F</t>
        </is>
      </c>
      <c r="I1930" t="inlineStr">
        <is>
          <t>12</t>
        </is>
      </c>
      <c r="J1930">
        <f>V01+K1.B1-W6(-P2):P2</f>
        <v/>
      </c>
      <c r="K1930" t="inlineStr">
        <is>
          <t>V01</t>
        </is>
      </c>
      <c r="L1930" t="inlineStr">
        <is>
          <t>K1.B1</t>
        </is>
      </c>
      <c r="M1930" t="inlineStr">
        <is>
          <t>W6(-P2)</t>
        </is>
      </c>
      <c r="N1930" t="inlineStr">
        <is>
          <t>P2</t>
        </is>
      </c>
    </row>
    <row r="1931">
      <c r="A1931" t="n">
        <v>1930</v>
      </c>
      <c r="B1931" t="inlineStr">
        <is>
          <t>1930</t>
        </is>
      </c>
      <c r="C1931" t="inlineStr">
        <is>
          <t>OG</t>
        </is>
      </c>
      <c r="D1931" t="inlineStr">
        <is>
          <t>OG</t>
        </is>
      </c>
      <c r="E1931">
        <f>A02+K1.B1-X22-X22.2M:12</f>
        <v/>
      </c>
      <c r="F1931" t="inlineStr">
        <is>
          <t>A02</t>
        </is>
      </c>
      <c r="G1931" t="inlineStr">
        <is>
          <t>K1.B1</t>
        </is>
      </c>
      <c r="H1931" t="inlineStr">
        <is>
          <t>X22-X22.2M</t>
        </is>
      </c>
      <c r="I1931" t="inlineStr">
        <is>
          <t>12</t>
        </is>
      </c>
      <c r="J1931">
        <f>V01+S1-B2.2:2</f>
        <v/>
      </c>
      <c r="K1931" t="inlineStr">
        <is>
          <t>V01</t>
        </is>
      </c>
      <c r="L1931" t="inlineStr">
        <is>
          <t>S1</t>
        </is>
      </c>
      <c r="M1931" t="inlineStr">
        <is>
          <t>B2.2</t>
        </is>
      </c>
      <c r="N1931" t="inlineStr">
        <is>
          <t>2</t>
        </is>
      </c>
    </row>
    <row r="1932">
      <c r="A1932" t="n">
        <v>1931</v>
      </c>
      <c r="B1932" t="inlineStr">
        <is>
          <t>1931</t>
        </is>
      </c>
      <c r="C1932" t="inlineStr">
        <is>
          <t>WH</t>
        </is>
      </c>
      <c r="D1932" t="inlineStr">
        <is>
          <t>WH</t>
        </is>
      </c>
      <c r="E1932">
        <f>A02+K1.B1-X22-X22.2F:13</f>
        <v/>
      </c>
      <c r="F1932" t="inlineStr">
        <is>
          <t>A02</t>
        </is>
      </c>
      <c r="G1932" t="inlineStr">
        <is>
          <t>K1.B1</t>
        </is>
      </c>
      <c r="H1932" t="inlineStr">
        <is>
          <t>X22-X22.2F</t>
        </is>
      </c>
      <c r="I1932" t="inlineStr">
        <is>
          <t>13</t>
        </is>
      </c>
      <c r="J1932">
        <f>V01+K1.B1-A6:3</f>
        <v/>
      </c>
      <c r="K1932" t="inlineStr">
        <is>
          <t>V01</t>
        </is>
      </c>
      <c r="L1932" t="inlineStr">
        <is>
          <t>K1.B1</t>
        </is>
      </c>
      <c r="M1932" t="inlineStr">
        <is>
          <t>A6</t>
        </is>
      </c>
      <c r="N1932" t="inlineStr">
        <is>
          <t>3</t>
        </is>
      </c>
    </row>
    <row r="1933">
      <c r="A1933" t="n">
        <v>1932</v>
      </c>
      <c r="B1933" t="inlineStr">
        <is>
          <t>1932</t>
        </is>
      </c>
      <c r="C1933" t="inlineStr">
        <is>
          <t>WHGN</t>
        </is>
      </c>
      <c r="D1933" t="inlineStr">
        <is>
          <t>WHGN</t>
        </is>
      </c>
      <c r="E1933">
        <f>A02+K1.B1-X22-X22.2M:13</f>
        <v/>
      </c>
      <c r="F1933" t="inlineStr">
        <is>
          <t>A02</t>
        </is>
      </c>
      <c r="G1933" t="inlineStr">
        <is>
          <t>K1.B1</t>
        </is>
      </c>
      <c r="H1933" t="inlineStr">
        <is>
          <t>X22-X22.2M</t>
        </is>
      </c>
      <c r="I1933" t="inlineStr">
        <is>
          <t>13</t>
        </is>
      </c>
      <c r="J1933">
        <f>V01+S1-B2.2:3</f>
        <v/>
      </c>
      <c r="K1933" t="inlineStr">
        <is>
          <t>V01</t>
        </is>
      </c>
      <c r="L1933" t="inlineStr">
        <is>
          <t>S1</t>
        </is>
      </c>
      <c r="M1933" t="inlineStr">
        <is>
          <t>B2.2</t>
        </is>
      </c>
      <c r="N1933" t="inlineStr">
        <is>
          <t>3</t>
        </is>
      </c>
    </row>
    <row r="1934">
      <c r="A1934" t="n">
        <v>1933</v>
      </c>
      <c r="B1934" t="inlineStr">
        <is>
          <t>1933</t>
        </is>
      </c>
      <c r="C1934" t="inlineStr">
        <is>
          <t>BN</t>
        </is>
      </c>
      <c r="D1934" t="inlineStr">
        <is>
          <t>BN</t>
        </is>
      </c>
      <c r="E1934">
        <f>A02+K1.B1-X22-X22.2F:14</f>
        <v/>
      </c>
      <c r="F1934" t="inlineStr">
        <is>
          <t>A02</t>
        </is>
      </c>
      <c r="G1934" t="inlineStr">
        <is>
          <t>K1.B1</t>
        </is>
      </c>
      <c r="H1934" t="inlineStr">
        <is>
          <t>X22-X22.2F</t>
        </is>
      </c>
      <c r="I1934" t="inlineStr">
        <is>
          <t>14</t>
        </is>
      </c>
      <c r="J1934">
        <f>V01+K1.B1-A6:4</f>
        <v/>
      </c>
      <c r="K1934" t="inlineStr">
        <is>
          <t>V01</t>
        </is>
      </c>
      <c r="L1934" t="inlineStr">
        <is>
          <t>K1.B1</t>
        </is>
      </c>
      <c r="M1934" t="inlineStr">
        <is>
          <t>A6</t>
        </is>
      </c>
      <c r="N1934" t="inlineStr">
        <is>
          <t>4</t>
        </is>
      </c>
    </row>
    <row r="1935">
      <c r="A1935" t="n">
        <v>1934</v>
      </c>
      <c r="B1935" t="inlineStr">
        <is>
          <t>1934</t>
        </is>
      </c>
      <c r="C1935" t="inlineStr">
        <is>
          <t>BU</t>
        </is>
      </c>
      <c r="D1935" t="inlineStr">
        <is>
          <t>BU</t>
        </is>
      </c>
      <c r="E1935">
        <f>A02+K1.B1-X22-X22.2M:14</f>
        <v/>
      </c>
      <c r="F1935" t="inlineStr">
        <is>
          <t>A02</t>
        </is>
      </c>
      <c r="G1935" t="inlineStr">
        <is>
          <t>K1.B1</t>
        </is>
      </c>
      <c r="H1935" t="inlineStr">
        <is>
          <t>X22-X22.2M</t>
        </is>
      </c>
      <c r="I1935" t="inlineStr">
        <is>
          <t>14</t>
        </is>
      </c>
      <c r="J1935">
        <f>V01+S1-B2.2:5</f>
        <v/>
      </c>
      <c r="K1935" t="inlineStr">
        <is>
          <t>V01</t>
        </is>
      </c>
      <c r="L1935" t="inlineStr">
        <is>
          <t>S1</t>
        </is>
      </c>
      <c r="M1935" t="inlineStr">
        <is>
          <t>B2.2</t>
        </is>
      </c>
      <c r="N1935" t="inlineStr">
        <is>
          <t>5</t>
        </is>
      </c>
    </row>
    <row r="1936">
      <c r="A1936" t="n">
        <v>1935</v>
      </c>
      <c r="B1936" t="inlineStr">
        <is>
          <t>1935</t>
        </is>
      </c>
      <c r="C1936" t="inlineStr">
        <is>
          <t>Schirm</t>
        </is>
      </c>
      <c r="D1936" t="inlineStr">
        <is>
          <t>Schirm</t>
        </is>
      </c>
      <c r="E1936">
        <f>V01+K1-W442.2:Schirm</f>
        <v/>
      </c>
      <c r="F1936" t="inlineStr">
        <is>
          <t>V01</t>
        </is>
      </c>
      <c r="G1936" t="inlineStr">
        <is>
          <t>K1</t>
        </is>
      </c>
      <c r="H1936" t="inlineStr">
        <is>
          <t>W442.2</t>
        </is>
      </c>
      <c r="I1936" t="inlineStr">
        <is>
          <t>Schirm</t>
        </is>
      </c>
      <c r="J1936">
        <f>A02+K1.B1-W11:SE</f>
        <v/>
      </c>
      <c r="K1936" t="inlineStr">
        <is>
          <t>A02</t>
        </is>
      </c>
      <c r="L1936" t="inlineStr">
        <is>
          <t>K1.B1</t>
        </is>
      </c>
      <c r="M1936" t="inlineStr">
        <is>
          <t>W11</t>
        </is>
      </c>
      <c r="N1936" t="inlineStr">
        <is>
          <t>SE</t>
        </is>
      </c>
    </row>
    <row r="1937">
      <c r="A1937" t="n">
        <v>1936</v>
      </c>
      <c r="B1937" t="inlineStr">
        <is>
          <t>1936</t>
        </is>
      </c>
      <c r="C1937" t="inlineStr">
        <is>
          <t>Schirm</t>
        </is>
      </c>
      <c r="D1937" t="inlineStr">
        <is>
          <t>Schirm</t>
        </is>
      </c>
      <c r="E1937">
        <f>A02+K1.B1-W10:SE</f>
        <v/>
      </c>
      <c r="F1937" t="inlineStr">
        <is>
          <t>A02</t>
        </is>
      </c>
      <c r="G1937" t="inlineStr">
        <is>
          <t>K1.B1</t>
        </is>
      </c>
      <c r="H1937" t="inlineStr">
        <is>
          <t>W10</t>
        </is>
      </c>
      <c r="I1937" t="inlineStr">
        <is>
          <t>SE</t>
        </is>
      </c>
      <c r="J1937">
        <f>V01+S1-B2.2:SE</f>
        <v/>
      </c>
      <c r="K1937" t="inlineStr">
        <is>
          <t>V01</t>
        </is>
      </c>
      <c r="L1937" t="inlineStr">
        <is>
          <t>S1</t>
        </is>
      </c>
      <c r="M1937" t="inlineStr">
        <is>
          <t>B2.2</t>
        </is>
      </c>
      <c r="N1937" t="inlineStr">
        <is>
          <t>SE</t>
        </is>
      </c>
    </row>
    <row r="1938">
      <c r="A1938" t="n">
        <v>1937</v>
      </c>
      <c r="B1938" t="inlineStr">
        <is>
          <t>1937</t>
        </is>
      </c>
      <c r="C1938" t="inlineStr">
        <is>
          <t>BU</t>
        </is>
      </c>
      <c r="D1938" t="inlineStr">
        <is>
          <t>BU</t>
        </is>
      </c>
      <c r="E1938">
        <f>A02+K1.B1-X22-X22.2F:15</f>
        <v/>
      </c>
      <c r="F1938" t="inlineStr">
        <is>
          <t>A02</t>
        </is>
      </c>
      <c r="G1938" t="inlineStr">
        <is>
          <t>K1.B1</t>
        </is>
      </c>
      <c r="H1938" t="inlineStr">
        <is>
          <t>X22-X22.2F</t>
        </is>
      </c>
      <c r="I1938" t="inlineStr">
        <is>
          <t>15</t>
        </is>
      </c>
      <c r="J1938">
        <f>V01+K1.B1-W6(-P1):P1</f>
        <v/>
      </c>
      <c r="K1938" t="inlineStr">
        <is>
          <t>V01</t>
        </is>
      </c>
      <c r="L1938" t="inlineStr">
        <is>
          <t>K1.B1</t>
        </is>
      </c>
      <c r="M1938" t="inlineStr">
        <is>
          <t>W6(-P1)</t>
        </is>
      </c>
      <c r="N1938" t="inlineStr">
        <is>
          <t>P1</t>
        </is>
      </c>
    </row>
    <row r="1939">
      <c r="A1939" t="n">
        <v>1938</v>
      </c>
      <c r="B1939" t="inlineStr">
        <is>
          <t>1938</t>
        </is>
      </c>
      <c r="C1939" t="inlineStr">
        <is>
          <t>WHOG</t>
        </is>
      </c>
      <c r="D1939" t="inlineStr">
        <is>
          <t>WHOG</t>
        </is>
      </c>
      <c r="E1939">
        <f>A02+K1.B1-X22-X22.2M:15</f>
        <v/>
      </c>
      <c r="F1939" t="inlineStr">
        <is>
          <t>A02</t>
        </is>
      </c>
      <c r="G1939" t="inlineStr">
        <is>
          <t>K1.B1</t>
        </is>
      </c>
      <c r="H1939" t="inlineStr">
        <is>
          <t>X22-X22.2M</t>
        </is>
      </c>
      <c r="I1939" t="inlineStr">
        <is>
          <t>15</t>
        </is>
      </c>
      <c r="J1939">
        <f>V01+S1-B2.3:1</f>
        <v/>
      </c>
      <c r="K1939" t="inlineStr">
        <is>
          <t>V01</t>
        </is>
      </c>
      <c r="L1939" t="inlineStr">
        <is>
          <t>S1</t>
        </is>
      </c>
      <c r="M1939" t="inlineStr">
        <is>
          <t>B2.3</t>
        </is>
      </c>
      <c r="N1939" t="inlineStr">
        <is>
          <t>1</t>
        </is>
      </c>
    </row>
    <row r="1940">
      <c r="A1940" t="n">
        <v>1939</v>
      </c>
      <c r="B1940" t="inlineStr">
        <is>
          <t>1939</t>
        </is>
      </c>
      <c r="C1940" t="inlineStr">
        <is>
          <t>BU</t>
        </is>
      </c>
      <c r="D1940" t="inlineStr">
        <is>
          <t>BU</t>
        </is>
      </c>
      <c r="E1940">
        <f>A02+K1.B1-X22-X22.2F:16</f>
        <v/>
      </c>
      <c r="F1940" t="inlineStr">
        <is>
          <t>A02</t>
        </is>
      </c>
      <c r="G1940" t="inlineStr">
        <is>
          <t>K1.B1</t>
        </is>
      </c>
      <c r="H1940" t="inlineStr">
        <is>
          <t>X22-X22.2F</t>
        </is>
      </c>
      <c r="I1940" t="inlineStr">
        <is>
          <t>16</t>
        </is>
      </c>
      <c r="J1940">
        <f>V01+K1.B1-W6(-P2):P2</f>
        <v/>
      </c>
      <c r="K1940" t="inlineStr">
        <is>
          <t>V01</t>
        </is>
      </c>
      <c r="L1940" t="inlineStr">
        <is>
          <t>K1.B1</t>
        </is>
      </c>
      <c r="M1940" t="inlineStr">
        <is>
          <t>W6(-P2)</t>
        </is>
      </c>
      <c r="N1940" t="inlineStr">
        <is>
          <t>P2</t>
        </is>
      </c>
    </row>
    <row r="1941">
      <c r="A1941" t="n">
        <v>1940</v>
      </c>
      <c r="B1941" t="inlineStr">
        <is>
          <t>1940</t>
        </is>
      </c>
      <c r="C1941" t="inlineStr">
        <is>
          <t>OG</t>
        </is>
      </c>
      <c r="D1941" t="inlineStr">
        <is>
          <t>OG</t>
        </is>
      </c>
      <c r="E1941">
        <f>A02+K1.B1-X22-X22.2M:16</f>
        <v/>
      </c>
      <c r="F1941" t="inlineStr">
        <is>
          <t>A02</t>
        </is>
      </c>
      <c r="G1941" t="inlineStr">
        <is>
          <t>K1.B1</t>
        </is>
      </c>
      <c r="H1941" t="inlineStr">
        <is>
          <t>X22-X22.2M</t>
        </is>
      </c>
      <c r="I1941" t="inlineStr">
        <is>
          <t>16</t>
        </is>
      </c>
      <c r="J1941">
        <f>V01+S1-B2.3:2</f>
        <v/>
      </c>
      <c r="K1941" t="inlineStr">
        <is>
          <t>V01</t>
        </is>
      </c>
      <c r="L1941" t="inlineStr">
        <is>
          <t>S1</t>
        </is>
      </c>
      <c r="M1941" t="inlineStr">
        <is>
          <t>B2.3</t>
        </is>
      </c>
      <c r="N1941" t="inlineStr">
        <is>
          <t>2</t>
        </is>
      </c>
    </row>
    <row r="1942">
      <c r="A1942" t="n">
        <v>1941</v>
      </c>
      <c r="B1942" t="inlineStr">
        <is>
          <t>1941</t>
        </is>
      </c>
      <c r="C1942" t="inlineStr">
        <is>
          <t>WH</t>
        </is>
      </c>
      <c r="D1942" t="inlineStr">
        <is>
          <t>WH</t>
        </is>
      </c>
      <c r="E1942">
        <f>A02+K1.B1-X22-X22.2F:17</f>
        <v/>
      </c>
      <c r="F1942" t="inlineStr">
        <is>
          <t>A02</t>
        </is>
      </c>
      <c r="G1942" t="inlineStr">
        <is>
          <t>K1.B1</t>
        </is>
      </c>
      <c r="H1942" t="inlineStr">
        <is>
          <t>X22-X22.2F</t>
        </is>
      </c>
      <c r="I1942" t="inlineStr">
        <is>
          <t>17</t>
        </is>
      </c>
      <c r="J1942">
        <f>V01+K1.B1-A6:7</f>
        <v/>
      </c>
      <c r="K1942" t="inlineStr">
        <is>
          <t>V01</t>
        </is>
      </c>
      <c r="L1942" t="inlineStr">
        <is>
          <t>K1.B1</t>
        </is>
      </c>
      <c r="M1942" t="inlineStr">
        <is>
          <t>A6</t>
        </is>
      </c>
      <c r="N1942" t="inlineStr">
        <is>
          <t>7</t>
        </is>
      </c>
    </row>
    <row r="1943">
      <c r="A1943" t="n">
        <v>1942</v>
      </c>
      <c r="B1943" t="inlineStr">
        <is>
          <t>1942</t>
        </is>
      </c>
      <c r="C1943" t="inlineStr">
        <is>
          <t>WHGN</t>
        </is>
      </c>
      <c r="D1943" t="inlineStr">
        <is>
          <t>WHGN</t>
        </is>
      </c>
      <c r="E1943">
        <f>A02+K1.B1-X22-X22.2M:17</f>
        <v/>
      </c>
      <c r="F1943" t="inlineStr">
        <is>
          <t>A02</t>
        </is>
      </c>
      <c r="G1943" t="inlineStr">
        <is>
          <t>K1.B1</t>
        </is>
      </c>
      <c r="H1943" t="inlineStr">
        <is>
          <t>X22-X22.2M</t>
        </is>
      </c>
      <c r="I1943" t="inlineStr">
        <is>
          <t>17</t>
        </is>
      </c>
      <c r="J1943">
        <f>V01+S1-B2.3:3</f>
        <v/>
      </c>
      <c r="K1943" t="inlineStr">
        <is>
          <t>V01</t>
        </is>
      </c>
      <c r="L1943" t="inlineStr">
        <is>
          <t>S1</t>
        </is>
      </c>
      <c r="M1943" t="inlineStr">
        <is>
          <t>B2.3</t>
        </is>
      </c>
      <c r="N1943" t="inlineStr">
        <is>
          <t>3</t>
        </is>
      </c>
    </row>
    <row r="1944">
      <c r="A1944" t="n">
        <v>1943</v>
      </c>
      <c r="B1944" t="inlineStr">
        <is>
          <t>1943</t>
        </is>
      </c>
      <c r="C1944" t="inlineStr">
        <is>
          <t>BN</t>
        </is>
      </c>
      <c r="D1944" t="inlineStr">
        <is>
          <t>BN</t>
        </is>
      </c>
      <c r="E1944">
        <f>A02+K1.B1-X22-X22.2F:18</f>
        <v/>
      </c>
      <c r="F1944" t="inlineStr">
        <is>
          <t>A02</t>
        </is>
      </c>
      <c r="G1944" t="inlineStr">
        <is>
          <t>K1.B1</t>
        </is>
      </c>
      <c r="H1944" t="inlineStr">
        <is>
          <t>X22-X22.2F</t>
        </is>
      </c>
      <c r="I1944" t="inlineStr">
        <is>
          <t>18</t>
        </is>
      </c>
      <c r="J1944">
        <f>V01+K1.B1-A6:8</f>
        <v/>
      </c>
      <c r="K1944" t="inlineStr">
        <is>
          <t>V01</t>
        </is>
      </c>
      <c r="L1944" t="inlineStr">
        <is>
          <t>K1.B1</t>
        </is>
      </c>
      <c r="M1944" t="inlineStr">
        <is>
          <t>A6</t>
        </is>
      </c>
      <c r="N1944" t="inlineStr">
        <is>
          <t>8</t>
        </is>
      </c>
    </row>
    <row r="1945">
      <c r="A1945" t="n">
        <v>1944</v>
      </c>
      <c r="B1945" t="inlineStr">
        <is>
          <t>1944</t>
        </is>
      </c>
      <c r="C1945" t="inlineStr">
        <is>
          <t>BU</t>
        </is>
      </c>
      <c r="D1945" t="inlineStr">
        <is>
          <t>BU</t>
        </is>
      </c>
      <c r="E1945">
        <f>A02+K1.B1-X22-X22.2M:18</f>
        <v/>
      </c>
      <c r="F1945" t="inlineStr">
        <is>
          <t>A02</t>
        </is>
      </c>
      <c r="G1945" t="inlineStr">
        <is>
          <t>K1.B1</t>
        </is>
      </c>
      <c r="H1945" t="inlineStr">
        <is>
          <t>X22-X22.2M</t>
        </is>
      </c>
      <c r="I1945" t="inlineStr">
        <is>
          <t>18</t>
        </is>
      </c>
      <c r="J1945">
        <f>V01+S1-B2.3:5</f>
        <v/>
      </c>
      <c r="K1945" t="inlineStr">
        <is>
          <t>V01</t>
        </is>
      </c>
      <c r="L1945" t="inlineStr">
        <is>
          <t>S1</t>
        </is>
      </c>
      <c r="M1945" t="inlineStr">
        <is>
          <t>B2.3</t>
        </is>
      </c>
      <c r="N1945" t="inlineStr">
        <is>
          <t>5</t>
        </is>
      </c>
    </row>
    <row r="1946">
      <c r="A1946" t="n">
        <v>1945</v>
      </c>
      <c r="B1946" t="inlineStr">
        <is>
          <t>1945</t>
        </is>
      </c>
      <c r="C1946" t="inlineStr">
        <is>
          <t>Schirm</t>
        </is>
      </c>
      <c r="D1946" t="inlineStr">
        <is>
          <t>Schirm</t>
        </is>
      </c>
      <c r="E1946">
        <f>V01+K1-W442.3:Schirm</f>
        <v/>
      </c>
      <c r="F1946" t="inlineStr">
        <is>
          <t>V01</t>
        </is>
      </c>
      <c r="G1946" t="inlineStr">
        <is>
          <t>K1</t>
        </is>
      </c>
      <c r="H1946" t="inlineStr">
        <is>
          <t>W442.3</t>
        </is>
      </c>
      <c r="I1946" t="inlineStr">
        <is>
          <t>Schirm</t>
        </is>
      </c>
      <c r="J1946">
        <f>A02+K1.B1-W11:SE</f>
        <v/>
      </c>
      <c r="K1946" t="inlineStr">
        <is>
          <t>A02</t>
        </is>
      </c>
      <c r="L1946" t="inlineStr">
        <is>
          <t>K1.B1</t>
        </is>
      </c>
      <c r="M1946" t="inlineStr">
        <is>
          <t>W11</t>
        </is>
      </c>
      <c r="N1946" t="inlineStr">
        <is>
          <t>SE</t>
        </is>
      </c>
    </row>
    <row r="1947">
      <c r="A1947" t="n">
        <v>1946</v>
      </c>
      <c r="B1947" t="inlineStr">
        <is>
          <t>1946</t>
        </is>
      </c>
      <c r="C1947" t="inlineStr">
        <is>
          <t>Schirm</t>
        </is>
      </c>
      <c r="D1947" t="inlineStr">
        <is>
          <t>Schirm</t>
        </is>
      </c>
      <c r="E1947">
        <f>A02+K1.B1-W10:SE</f>
        <v/>
      </c>
      <c r="F1947" t="inlineStr">
        <is>
          <t>A02</t>
        </is>
      </c>
      <c r="G1947" t="inlineStr">
        <is>
          <t>K1.B1</t>
        </is>
      </c>
      <c r="H1947" t="inlineStr">
        <is>
          <t>W10</t>
        </is>
      </c>
      <c r="I1947" t="inlineStr">
        <is>
          <t>SE</t>
        </is>
      </c>
      <c r="J1947">
        <f>V01+S1-B2.3:SE</f>
        <v/>
      </c>
      <c r="K1947" t="inlineStr">
        <is>
          <t>V01</t>
        </is>
      </c>
      <c r="L1947" t="inlineStr">
        <is>
          <t>S1</t>
        </is>
      </c>
      <c r="M1947" t="inlineStr">
        <is>
          <t>B2.3</t>
        </is>
      </c>
      <c r="N1947" t="inlineStr">
        <is>
          <t>SE</t>
        </is>
      </c>
    </row>
    <row r="1948">
      <c r="A1948" t="n">
        <v>1947</v>
      </c>
      <c r="B1948" t="inlineStr">
        <is>
          <t>1947</t>
        </is>
      </c>
      <c r="C1948" t="inlineStr">
        <is>
          <t>BU</t>
        </is>
      </c>
      <c r="D1948" t="inlineStr">
        <is>
          <t>BU</t>
        </is>
      </c>
      <c r="E1948">
        <f>A02+K1.B1-X22-X22.2F:19</f>
        <v/>
      </c>
      <c r="F1948" t="inlineStr">
        <is>
          <t>A02</t>
        </is>
      </c>
      <c r="G1948" t="inlineStr">
        <is>
          <t>K1.B1</t>
        </is>
      </c>
      <c r="H1948" t="inlineStr">
        <is>
          <t>X22-X22.2F</t>
        </is>
      </c>
      <c r="I1948" t="inlineStr">
        <is>
          <t>19</t>
        </is>
      </c>
      <c r="J1948">
        <f>V01+K1.B1-W6(-P1):P1</f>
        <v/>
      </c>
      <c r="K1948" t="inlineStr">
        <is>
          <t>V01</t>
        </is>
      </c>
      <c r="L1948" t="inlineStr">
        <is>
          <t>K1.B1</t>
        </is>
      </c>
      <c r="M1948" t="inlineStr">
        <is>
          <t>W6(-P1)</t>
        </is>
      </c>
      <c r="N1948" t="inlineStr">
        <is>
          <t>P1</t>
        </is>
      </c>
    </row>
    <row r="1949">
      <c r="A1949" t="n">
        <v>1948</v>
      </c>
      <c r="B1949" t="inlineStr">
        <is>
          <t>1948</t>
        </is>
      </c>
      <c r="C1949" t="inlineStr">
        <is>
          <t>WHOG</t>
        </is>
      </c>
      <c r="D1949" t="inlineStr">
        <is>
          <t>WHOG</t>
        </is>
      </c>
      <c r="E1949">
        <f>A02+K1.B1-X22-X22.2M:19</f>
        <v/>
      </c>
      <c r="F1949" t="inlineStr">
        <is>
          <t>A02</t>
        </is>
      </c>
      <c r="G1949" t="inlineStr">
        <is>
          <t>K1.B1</t>
        </is>
      </c>
      <c r="H1949" t="inlineStr">
        <is>
          <t>X22-X22.2M</t>
        </is>
      </c>
      <c r="I1949" t="inlineStr">
        <is>
          <t>19</t>
        </is>
      </c>
      <c r="J1949">
        <f>V01+S1-B3.1:1</f>
        <v/>
      </c>
      <c r="K1949" t="inlineStr">
        <is>
          <t>V01</t>
        </is>
      </c>
      <c r="L1949" t="inlineStr">
        <is>
          <t>S1</t>
        </is>
      </c>
      <c r="M1949" t="inlineStr">
        <is>
          <t>B3.1</t>
        </is>
      </c>
      <c r="N1949" t="inlineStr">
        <is>
          <t>1</t>
        </is>
      </c>
    </row>
    <row r="1950">
      <c r="A1950" t="n">
        <v>1949</v>
      </c>
      <c r="B1950" t="inlineStr">
        <is>
          <t>1949</t>
        </is>
      </c>
      <c r="C1950" t="inlineStr">
        <is>
          <t>BU</t>
        </is>
      </c>
      <c r="D1950" t="inlineStr">
        <is>
          <t>BU</t>
        </is>
      </c>
      <c r="E1950">
        <f>V01+K1.B1-W6(-P2):P2</f>
        <v/>
      </c>
      <c r="F1950" t="inlineStr">
        <is>
          <t>V01</t>
        </is>
      </c>
      <c r="G1950" t="inlineStr">
        <is>
          <t>K1.B1</t>
        </is>
      </c>
      <c r="H1950" t="inlineStr">
        <is>
          <t>W6(-P2)</t>
        </is>
      </c>
      <c r="I1950" t="inlineStr">
        <is>
          <t>P2</t>
        </is>
      </c>
      <c r="J1950">
        <f>A02+K1.B1-X22-X22.2F:20</f>
        <v/>
      </c>
      <c r="K1950" t="inlineStr">
        <is>
          <t>A02</t>
        </is>
      </c>
      <c r="L1950" t="inlineStr">
        <is>
          <t>K1.B1</t>
        </is>
      </c>
      <c r="M1950" t="inlineStr">
        <is>
          <t>X22-X22.2F</t>
        </is>
      </c>
      <c r="N1950" t="inlineStr">
        <is>
          <t>20</t>
        </is>
      </c>
    </row>
    <row r="1951">
      <c r="A1951" t="n">
        <v>1950</v>
      </c>
      <c r="B1951" t="inlineStr">
        <is>
          <t>1950</t>
        </is>
      </c>
      <c r="C1951" t="inlineStr">
        <is>
          <t>OG</t>
        </is>
      </c>
      <c r="D1951" t="inlineStr">
        <is>
          <t>OG</t>
        </is>
      </c>
      <c r="E1951">
        <f>A02+K1.B1-X22-X22.2M:20</f>
        <v/>
      </c>
      <c r="F1951" t="inlineStr">
        <is>
          <t>A02</t>
        </is>
      </c>
      <c r="G1951" t="inlineStr">
        <is>
          <t>K1.B1</t>
        </is>
      </c>
      <c r="H1951" t="inlineStr">
        <is>
          <t>X22-X22.2M</t>
        </is>
      </c>
      <c r="I1951" t="inlineStr">
        <is>
          <t>20</t>
        </is>
      </c>
      <c r="J1951">
        <f>V01+S1-B3.1:2</f>
        <v/>
      </c>
      <c r="K1951" t="inlineStr">
        <is>
          <t>V01</t>
        </is>
      </c>
      <c r="L1951" t="inlineStr">
        <is>
          <t>S1</t>
        </is>
      </c>
      <c r="M1951" t="inlineStr">
        <is>
          <t>B3.1</t>
        </is>
      </c>
      <c r="N1951" t="inlineStr">
        <is>
          <t>2</t>
        </is>
      </c>
    </row>
    <row r="1952">
      <c r="A1952" t="n">
        <v>1951</v>
      </c>
      <c r="B1952" t="inlineStr">
        <is>
          <t>1951</t>
        </is>
      </c>
      <c r="C1952" t="inlineStr">
        <is>
          <t>WH</t>
        </is>
      </c>
      <c r="D1952" t="inlineStr">
        <is>
          <t>WH</t>
        </is>
      </c>
      <c r="E1952">
        <f>A02+K1.B1-X22-X22.2F:21</f>
        <v/>
      </c>
      <c r="F1952" t="inlineStr">
        <is>
          <t>A02</t>
        </is>
      </c>
      <c r="G1952" t="inlineStr">
        <is>
          <t>K1.B1</t>
        </is>
      </c>
      <c r="H1952" t="inlineStr">
        <is>
          <t>X22-X22.2F</t>
        </is>
      </c>
      <c r="I1952" t="inlineStr">
        <is>
          <t>21</t>
        </is>
      </c>
      <c r="J1952">
        <f>V01+K1.B1-A7:1</f>
        <v/>
      </c>
      <c r="K1952" t="inlineStr">
        <is>
          <t>V01</t>
        </is>
      </c>
      <c r="L1952" t="inlineStr">
        <is>
          <t>K1.B1</t>
        </is>
      </c>
      <c r="M1952" t="inlineStr">
        <is>
          <t>A7</t>
        </is>
      </c>
      <c r="N1952" t="inlineStr">
        <is>
          <t>1</t>
        </is>
      </c>
    </row>
    <row r="1953">
      <c r="A1953" t="n">
        <v>1952</v>
      </c>
      <c r="B1953" t="inlineStr">
        <is>
          <t>1952</t>
        </is>
      </c>
      <c r="C1953" t="inlineStr">
        <is>
          <t>WHGN</t>
        </is>
      </c>
      <c r="D1953" t="inlineStr">
        <is>
          <t>WHGN</t>
        </is>
      </c>
      <c r="E1953">
        <f>A02+K1.B1-X22-X22.2M:21</f>
        <v/>
      </c>
      <c r="F1953" t="inlineStr">
        <is>
          <t>A02</t>
        </is>
      </c>
      <c r="G1953" t="inlineStr">
        <is>
          <t>K1.B1</t>
        </is>
      </c>
      <c r="H1953" t="inlineStr">
        <is>
          <t>X22-X22.2M</t>
        </is>
      </c>
      <c r="I1953" t="inlineStr">
        <is>
          <t>21</t>
        </is>
      </c>
      <c r="J1953">
        <f>V01+S1-B3.1:3</f>
        <v/>
      </c>
      <c r="K1953" t="inlineStr">
        <is>
          <t>V01</t>
        </is>
      </c>
      <c r="L1953" t="inlineStr">
        <is>
          <t>S1</t>
        </is>
      </c>
      <c r="M1953" t="inlineStr">
        <is>
          <t>B3.1</t>
        </is>
      </c>
      <c r="N1953" t="inlineStr">
        <is>
          <t>3</t>
        </is>
      </c>
    </row>
    <row r="1954">
      <c r="A1954" t="n">
        <v>1953</v>
      </c>
      <c r="B1954" t="inlineStr">
        <is>
          <t>1953</t>
        </is>
      </c>
      <c r="C1954" t="inlineStr">
        <is>
          <t>BN</t>
        </is>
      </c>
      <c r="D1954" t="inlineStr">
        <is>
          <t>BN</t>
        </is>
      </c>
      <c r="E1954">
        <f>A02+K1.B1-X22-X22.2F:22</f>
        <v/>
      </c>
      <c r="F1954" t="inlineStr">
        <is>
          <t>A02</t>
        </is>
      </c>
      <c r="G1954" t="inlineStr">
        <is>
          <t>K1.B1</t>
        </is>
      </c>
      <c r="H1954" t="inlineStr">
        <is>
          <t>X22-X22.2F</t>
        </is>
      </c>
      <c r="I1954" t="inlineStr">
        <is>
          <t>22</t>
        </is>
      </c>
      <c r="J1954">
        <f>V01+K1.B1-A7:2</f>
        <v/>
      </c>
      <c r="K1954" t="inlineStr">
        <is>
          <t>V01</t>
        </is>
      </c>
      <c r="L1954" t="inlineStr">
        <is>
          <t>K1.B1</t>
        </is>
      </c>
      <c r="M1954" t="inlineStr">
        <is>
          <t>A7</t>
        </is>
      </c>
      <c r="N1954" t="inlineStr">
        <is>
          <t>2</t>
        </is>
      </c>
    </row>
    <row r="1955">
      <c r="A1955" t="n">
        <v>1954</v>
      </c>
      <c r="B1955" t="inlineStr">
        <is>
          <t>1954</t>
        </is>
      </c>
      <c r="C1955" t="inlineStr">
        <is>
          <t>BU</t>
        </is>
      </c>
      <c r="D1955" t="inlineStr">
        <is>
          <t>BU</t>
        </is>
      </c>
      <c r="E1955">
        <f>A02+K1.B1-X22-X22.2M:22</f>
        <v/>
      </c>
      <c r="F1955" t="inlineStr">
        <is>
          <t>A02</t>
        </is>
      </c>
      <c r="G1955" t="inlineStr">
        <is>
          <t>K1.B1</t>
        </is>
      </c>
      <c r="H1955" t="inlineStr">
        <is>
          <t>X22-X22.2M</t>
        </is>
      </c>
      <c r="I1955" t="inlineStr">
        <is>
          <t>22</t>
        </is>
      </c>
      <c r="J1955">
        <f>V01+S1-B3.1:5</f>
        <v/>
      </c>
      <c r="K1955" t="inlineStr">
        <is>
          <t>V01</t>
        </is>
      </c>
      <c r="L1955" t="inlineStr">
        <is>
          <t>S1</t>
        </is>
      </c>
      <c r="M1955" t="inlineStr">
        <is>
          <t>B3.1</t>
        </is>
      </c>
      <c r="N1955" t="inlineStr">
        <is>
          <t>5</t>
        </is>
      </c>
    </row>
    <row r="1956">
      <c r="A1956" t="n">
        <v>1955</v>
      </c>
      <c r="B1956" t="inlineStr">
        <is>
          <t>1955</t>
        </is>
      </c>
      <c r="C1956" t="inlineStr">
        <is>
          <t>Schirm</t>
        </is>
      </c>
      <c r="D1956" t="inlineStr">
        <is>
          <t>Schirm</t>
        </is>
      </c>
      <c r="E1956">
        <f>V01+K1-W444:Schirm</f>
        <v/>
      </c>
      <c r="F1956" t="inlineStr">
        <is>
          <t>V01</t>
        </is>
      </c>
      <c r="G1956" t="inlineStr">
        <is>
          <t>K1</t>
        </is>
      </c>
      <c r="H1956" t="inlineStr">
        <is>
          <t>W444</t>
        </is>
      </c>
      <c r="I1956" t="inlineStr">
        <is>
          <t>Schirm</t>
        </is>
      </c>
      <c r="J1956">
        <f>A02+K1.B1-W11:SE</f>
        <v/>
      </c>
      <c r="K1956" t="inlineStr">
        <is>
          <t>A02</t>
        </is>
      </c>
      <c r="L1956" t="inlineStr">
        <is>
          <t>K1.B1</t>
        </is>
      </c>
      <c r="M1956" t="inlineStr">
        <is>
          <t>W11</t>
        </is>
      </c>
      <c r="N1956" t="inlineStr">
        <is>
          <t>SE</t>
        </is>
      </c>
    </row>
    <row r="1957">
      <c r="A1957" t="n">
        <v>1956</v>
      </c>
      <c r="B1957" t="inlineStr">
        <is>
          <t>1956</t>
        </is>
      </c>
      <c r="C1957" t="inlineStr">
        <is>
          <t>BU</t>
        </is>
      </c>
      <c r="D1957" t="inlineStr">
        <is>
          <t>BU</t>
        </is>
      </c>
      <c r="E1957">
        <f>A02+K1.B1-K21:34</f>
        <v/>
      </c>
      <c r="F1957" t="inlineStr">
        <is>
          <t>A02</t>
        </is>
      </c>
      <c r="G1957" t="inlineStr">
        <is>
          <t>K1.B1</t>
        </is>
      </c>
      <c r="H1957" t="inlineStr">
        <is>
          <t>K21</t>
        </is>
      </c>
      <c r="I1957" t="inlineStr">
        <is>
          <t>34</t>
        </is>
      </c>
      <c r="J1957">
        <f>A02+K1.B1-X22-X22.2F:23</f>
        <v/>
      </c>
      <c r="K1957" t="inlineStr">
        <is>
          <t>A02</t>
        </is>
      </c>
      <c r="L1957" t="inlineStr">
        <is>
          <t>K1.B1</t>
        </is>
      </c>
      <c r="M1957" t="inlineStr">
        <is>
          <t>X22-X22.2F</t>
        </is>
      </c>
      <c r="N1957" t="inlineStr">
        <is>
          <t>23</t>
        </is>
      </c>
    </row>
    <row r="1958">
      <c r="A1958" t="n">
        <v>1957</v>
      </c>
      <c r="B1958" t="inlineStr">
        <is>
          <t>1957</t>
        </is>
      </c>
      <c r="C1958" t="inlineStr">
        <is>
          <t>BU</t>
        </is>
      </c>
      <c r="D1958" t="inlineStr">
        <is>
          <t>BU</t>
        </is>
      </c>
      <c r="E1958">
        <f>A02+K1.B1-K21:34</f>
        <v/>
      </c>
      <c r="F1958" t="inlineStr">
        <is>
          <t>A02</t>
        </is>
      </c>
      <c r="G1958" t="inlineStr">
        <is>
          <t>K1.B1</t>
        </is>
      </c>
      <c r="H1958" t="inlineStr">
        <is>
          <t>K21</t>
        </is>
      </c>
      <c r="I1958" t="inlineStr">
        <is>
          <t>34</t>
        </is>
      </c>
      <c r="J1958">
        <f>A02+K1.B1-X22-X22.3F:3</f>
        <v/>
      </c>
      <c r="K1958" t="inlineStr">
        <is>
          <t>A02</t>
        </is>
      </c>
      <c r="L1958" t="inlineStr">
        <is>
          <t>K1.B1</t>
        </is>
      </c>
      <c r="M1958" t="inlineStr">
        <is>
          <t>X22-X22.3F</t>
        </is>
      </c>
      <c r="N1958" t="inlineStr">
        <is>
          <t>3</t>
        </is>
      </c>
    </row>
    <row r="1959">
      <c r="A1959" t="n">
        <v>1958</v>
      </c>
      <c r="B1959" t="inlineStr">
        <is>
          <t>1958</t>
        </is>
      </c>
      <c r="C1959" t="inlineStr">
        <is>
          <t>WHBN</t>
        </is>
      </c>
      <c r="D1959" t="inlineStr">
        <is>
          <t>WHBN</t>
        </is>
      </c>
      <c r="E1959">
        <f>A02+K1.B1-X22-X22.2M:23</f>
        <v/>
      </c>
      <c r="F1959" t="inlineStr">
        <is>
          <t>A02</t>
        </is>
      </c>
      <c r="G1959" t="inlineStr">
        <is>
          <t>K1.B1</t>
        </is>
      </c>
      <c r="H1959" t="inlineStr">
        <is>
          <t>X22-X22.2M</t>
        </is>
      </c>
      <c r="I1959" t="inlineStr">
        <is>
          <t>23</t>
        </is>
      </c>
      <c r="J1959">
        <f>V01+S1-B3.1:7</f>
        <v/>
      </c>
      <c r="K1959" t="inlineStr">
        <is>
          <t>V01</t>
        </is>
      </c>
      <c r="L1959" t="inlineStr">
        <is>
          <t>S1</t>
        </is>
      </c>
      <c r="M1959" t="inlineStr">
        <is>
          <t>B3.1</t>
        </is>
      </c>
      <c r="N1959" t="inlineStr">
        <is>
          <t>7</t>
        </is>
      </c>
    </row>
    <row r="1960">
      <c r="A1960" t="n">
        <v>1959</v>
      </c>
      <c r="B1960" t="inlineStr">
        <is>
          <t>1959</t>
        </is>
      </c>
      <c r="C1960" t="inlineStr">
        <is>
          <t>BN</t>
        </is>
      </c>
      <c r="D1960" t="inlineStr">
        <is>
          <t>BN</t>
        </is>
      </c>
      <c r="E1960">
        <f>A02+K1.B1-X22-X22.2M:24</f>
        <v/>
      </c>
      <c r="F1960" t="inlineStr">
        <is>
          <t>A02</t>
        </is>
      </c>
      <c r="G1960" t="inlineStr">
        <is>
          <t>K1.B1</t>
        </is>
      </c>
      <c r="H1960" t="inlineStr">
        <is>
          <t>X22-X22.2M</t>
        </is>
      </c>
      <c r="I1960" t="inlineStr">
        <is>
          <t>24</t>
        </is>
      </c>
      <c r="J1960">
        <f>V01+S1-B3.1:8</f>
        <v/>
      </c>
      <c r="K1960" t="inlineStr">
        <is>
          <t>V01</t>
        </is>
      </c>
      <c r="L1960" t="inlineStr">
        <is>
          <t>S1</t>
        </is>
      </c>
      <c r="M1960" t="inlineStr">
        <is>
          <t>B3.1</t>
        </is>
      </c>
      <c r="N1960" t="inlineStr">
        <is>
          <t>8</t>
        </is>
      </c>
    </row>
    <row r="1961">
      <c r="A1961" t="n">
        <v>1960</v>
      </c>
      <c r="B1961" t="inlineStr">
        <is>
          <t>1960</t>
        </is>
      </c>
      <c r="C1961" t="inlineStr">
        <is>
          <t>Schirm</t>
        </is>
      </c>
      <c r="D1961" t="inlineStr">
        <is>
          <t>Schirm</t>
        </is>
      </c>
      <c r="E1961">
        <f>A02+K1.B1-W10:SE</f>
        <v/>
      </c>
      <c r="F1961" t="inlineStr">
        <is>
          <t>A02</t>
        </is>
      </c>
      <c r="G1961" t="inlineStr">
        <is>
          <t>K1.B1</t>
        </is>
      </c>
      <c r="H1961" t="inlineStr">
        <is>
          <t>W10</t>
        </is>
      </c>
      <c r="I1961" t="inlineStr">
        <is>
          <t>SE</t>
        </is>
      </c>
      <c r="J1961">
        <f>V01+S1-B3.1:SE</f>
        <v/>
      </c>
      <c r="K1961" t="inlineStr">
        <is>
          <t>V01</t>
        </is>
      </c>
      <c r="L1961" t="inlineStr">
        <is>
          <t>S1</t>
        </is>
      </c>
      <c r="M1961" t="inlineStr">
        <is>
          <t>B3.1</t>
        </is>
      </c>
      <c r="N1961" t="inlineStr">
        <is>
          <t>SE</t>
        </is>
      </c>
    </row>
    <row r="1962">
      <c r="A1962" t="n">
        <v>1961</v>
      </c>
      <c r="B1962" t="inlineStr">
        <is>
          <t>1961</t>
        </is>
      </c>
      <c r="C1962" t="inlineStr">
        <is>
          <t>BU</t>
        </is>
      </c>
      <c r="D1962" t="inlineStr">
        <is>
          <t>BU</t>
        </is>
      </c>
      <c r="E1962">
        <f>V01+K1.B1-W6(-P1):P1</f>
        <v/>
      </c>
      <c r="F1962" t="inlineStr">
        <is>
          <t>V01</t>
        </is>
      </c>
      <c r="G1962" t="inlineStr">
        <is>
          <t>K1.B1</t>
        </is>
      </c>
      <c r="H1962" t="inlineStr">
        <is>
          <t>W6(-P1)</t>
        </is>
      </c>
      <c r="I1962" t="inlineStr">
        <is>
          <t>P1</t>
        </is>
      </c>
      <c r="J1962">
        <f>A02+K1.B1-X22-X22.3F:1</f>
        <v/>
      </c>
      <c r="K1962" t="inlineStr">
        <is>
          <t>A02</t>
        </is>
      </c>
      <c r="L1962" t="inlineStr">
        <is>
          <t>K1.B1</t>
        </is>
      </c>
      <c r="M1962" t="inlineStr">
        <is>
          <t>X22-X22.3F</t>
        </is>
      </c>
      <c r="N1962" t="inlineStr">
        <is>
          <t>1</t>
        </is>
      </c>
    </row>
    <row r="1963">
      <c r="A1963" t="n">
        <v>1962</v>
      </c>
      <c r="B1963" t="inlineStr">
        <is>
          <t>1962</t>
        </is>
      </c>
      <c r="C1963" t="inlineStr">
        <is>
          <t>WHOG</t>
        </is>
      </c>
      <c r="D1963" t="inlineStr">
        <is>
          <t>WHOG</t>
        </is>
      </c>
      <c r="E1963">
        <f>A02+K1.B1-X22-X22.3M:1</f>
        <v/>
      </c>
      <c r="F1963" t="inlineStr">
        <is>
          <t>A02</t>
        </is>
      </c>
      <c r="G1963" t="inlineStr">
        <is>
          <t>K1.B1</t>
        </is>
      </c>
      <c r="H1963" t="inlineStr">
        <is>
          <t>X22-X22.3M</t>
        </is>
      </c>
      <c r="I1963" t="inlineStr">
        <is>
          <t>1</t>
        </is>
      </c>
      <c r="J1963">
        <f>V01+S1-B3.2:1</f>
        <v/>
      </c>
      <c r="K1963" t="inlineStr">
        <is>
          <t>V01</t>
        </is>
      </c>
      <c r="L1963" t="inlineStr">
        <is>
          <t>S1</t>
        </is>
      </c>
      <c r="M1963" t="inlineStr">
        <is>
          <t>B3.2</t>
        </is>
      </c>
      <c r="N1963" t="inlineStr">
        <is>
          <t>1</t>
        </is>
      </c>
    </row>
    <row r="1964">
      <c r="A1964" t="n">
        <v>1963</v>
      </c>
      <c r="B1964" t="inlineStr">
        <is>
          <t>1963</t>
        </is>
      </c>
      <c r="C1964" t="inlineStr">
        <is>
          <t>BU</t>
        </is>
      </c>
      <c r="D1964" t="inlineStr">
        <is>
          <t>BU</t>
        </is>
      </c>
      <c r="E1964">
        <f>A02+K1.B1-X22-X22.3F:2</f>
        <v/>
      </c>
      <c r="F1964" t="inlineStr">
        <is>
          <t>A02</t>
        </is>
      </c>
      <c r="G1964" t="inlineStr">
        <is>
          <t>K1.B1</t>
        </is>
      </c>
      <c r="H1964" t="inlineStr">
        <is>
          <t>X22-X22.3F</t>
        </is>
      </c>
      <c r="I1964" t="inlineStr">
        <is>
          <t>2</t>
        </is>
      </c>
      <c r="J1964">
        <f>V01+K1.B1-W6(-P2):P2</f>
        <v/>
      </c>
      <c r="K1964" t="inlineStr">
        <is>
          <t>V01</t>
        </is>
      </c>
      <c r="L1964" t="inlineStr">
        <is>
          <t>K1.B1</t>
        </is>
      </c>
      <c r="M1964" t="inlineStr">
        <is>
          <t>W6(-P2)</t>
        </is>
      </c>
      <c r="N1964" t="inlineStr">
        <is>
          <t>P2</t>
        </is>
      </c>
    </row>
    <row r="1965">
      <c r="A1965" t="n">
        <v>1964</v>
      </c>
      <c r="B1965" t="inlineStr">
        <is>
          <t>1964</t>
        </is>
      </c>
      <c r="C1965" t="inlineStr">
        <is>
          <t>OG</t>
        </is>
      </c>
      <c r="D1965" t="inlineStr">
        <is>
          <t>OG</t>
        </is>
      </c>
      <c r="E1965">
        <f>A02+K1.B1-X22-X22.3M:2</f>
        <v/>
      </c>
      <c r="F1965" t="inlineStr">
        <is>
          <t>A02</t>
        </is>
      </c>
      <c r="G1965" t="inlineStr">
        <is>
          <t>K1.B1</t>
        </is>
      </c>
      <c r="H1965" t="inlineStr">
        <is>
          <t>X22-X22.3M</t>
        </is>
      </c>
      <c r="I1965" t="inlineStr">
        <is>
          <t>2</t>
        </is>
      </c>
      <c r="J1965">
        <f>V01+S1-B3.2:2</f>
        <v/>
      </c>
      <c r="K1965" t="inlineStr">
        <is>
          <t>V01</t>
        </is>
      </c>
      <c r="L1965" t="inlineStr">
        <is>
          <t>S1</t>
        </is>
      </c>
      <c r="M1965" t="inlineStr">
        <is>
          <t>B3.2</t>
        </is>
      </c>
      <c r="N1965" t="inlineStr">
        <is>
          <t>2</t>
        </is>
      </c>
    </row>
    <row r="1966">
      <c r="A1966" t="n">
        <v>1965</v>
      </c>
      <c r="B1966" t="inlineStr">
        <is>
          <t>1965</t>
        </is>
      </c>
      <c r="C1966" t="inlineStr">
        <is>
          <t>GN</t>
        </is>
      </c>
      <c r="D1966" t="inlineStr">
        <is>
          <t>GN</t>
        </is>
      </c>
      <c r="E1966">
        <f>A02+K1.B1-X22-X22.3M:3</f>
        <v/>
      </c>
      <c r="F1966" t="inlineStr">
        <is>
          <t>A02</t>
        </is>
      </c>
      <c r="G1966" t="inlineStr">
        <is>
          <t>K1.B1</t>
        </is>
      </c>
      <c r="H1966" t="inlineStr">
        <is>
          <t>X22-X22.3M</t>
        </is>
      </c>
      <c r="I1966" t="inlineStr">
        <is>
          <t>3</t>
        </is>
      </c>
      <c r="J1966">
        <f>V01+S1-B3.2:6</f>
        <v/>
      </c>
      <c r="K1966" t="inlineStr">
        <is>
          <t>V01</t>
        </is>
      </c>
      <c r="L1966" t="inlineStr">
        <is>
          <t>S1</t>
        </is>
      </c>
      <c r="M1966" t="inlineStr">
        <is>
          <t>B3.2</t>
        </is>
      </c>
      <c r="N1966" t="inlineStr">
        <is>
          <t>6</t>
        </is>
      </c>
    </row>
    <row r="1967">
      <c r="A1967" t="n">
        <v>1966</v>
      </c>
      <c r="B1967" t="inlineStr">
        <is>
          <t>1966</t>
        </is>
      </c>
      <c r="C1967" t="inlineStr">
        <is>
          <t>BN</t>
        </is>
      </c>
      <c r="D1967" t="inlineStr">
        <is>
          <t>BN</t>
        </is>
      </c>
      <c r="E1967">
        <f>A02+K1.B1-X22-X22.3M:4</f>
        <v/>
      </c>
      <c r="F1967" t="inlineStr">
        <is>
          <t>A02</t>
        </is>
      </c>
      <c r="G1967" t="inlineStr">
        <is>
          <t>K1.B1</t>
        </is>
      </c>
      <c r="H1967" t="inlineStr">
        <is>
          <t>X22-X22.3M</t>
        </is>
      </c>
      <c r="I1967" t="inlineStr">
        <is>
          <t>4</t>
        </is>
      </c>
      <c r="J1967">
        <f>V01+S1-B3.2:8</f>
        <v/>
      </c>
      <c r="K1967" t="inlineStr">
        <is>
          <t>V01</t>
        </is>
      </c>
      <c r="L1967" t="inlineStr">
        <is>
          <t>S1</t>
        </is>
      </c>
      <c r="M1967" t="inlineStr">
        <is>
          <t>B3.2</t>
        </is>
      </c>
      <c r="N1967" t="inlineStr">
        <is>
          <t>8</t>
        </is>
      </c>
    </row>
    <row r="1968">
      <c r="A1968" t="n">
        <v>1967</v>
      </c>
      <c r="B1968" t="inlineStr">
        <is>
          <t>1967</t>
        </is>
      </c>
      <c r="C1968" t="inlineStr">
        <is>
          <t>Schirm</t>
        </is>
      </c>
      <c r="D1968" t="inlineStr">
        <is>
          <t>Schirm</t>
        </is>
      </c>
      <c r="E1968">
        <f>A02+K1.B1-W10:SE</f>
        <v/>
      </c>
      <c r="F1968" t="inlineStr">
        <is>
          <t>A02</t>
        </is>
      </c>
      <c r="G1968" t="inlineStr">
        <is>
          <t>K1.B1</t>
        </is>
      </c>
      <c r="H1968" t="inlineStr">
        <is>
          <t>W10</t>
        </is>
      </c>
      <c r="I1968" t="inlineStr">
        <is>
          <t>SE</t>
        </is>
      </c>
      <c r="J1968">
        <f>V01+S1-B3.2:SE</f>
        <v/>
      </c>
      <c r="K1968" t="inlineStr">
        <is>
          <t>V01</t>
        </is>
      </c>
      <c r="L1968" t="inlineStr">
        <is>
          <t>S1</t>
        </is>
      </c>
      <c r="M1968" t="inlineStr">
        <is>
          <t>B3.2</t>
        </is>
      </c>
      <c r="N1968" t="inlineStr">
        <is>
          <t>SE</t>
        </is>
      </c>
    </row>
    <row r="1969">
      <c r="A1969" t="n">
        <v>1968</v>
      </c>
      <c r="B1969" t="inlineStr">
        <is>
          <t>1968</t>
        </is>
      </c>
      <c r="C1969" t="inlineStr">
        <is>
          <t>Schirm</t>
        </is>
      </c>
      <c r="D1969" t="inlineStr">
        <is>
          <t>Schirm</t>
        </is>
      </c>
      <c r="E1969" t="inlineStr">
        <is>
          <t>nan</t>
        </is>
      </c>
      <c r="F1969" t="inlineStr"/>
      <c r="G1969" t="inlineStr"/>
      <c r="H1969" t="inlineStr"/>
      <c r="I1969" t="inlineStr"/>
      <c r="J1969" t="inlineStr">
        <is>
          <t>nan</t>
        </is>
      </c>
      <c r="K1969" t="inlineStr"/>
      <c r="L1969" t="inlineStr"/>
      <c r="M1969" t="inlineStr"/>
      <c r="N1969" t="inlineStr"/>
    </row>
    <row r="1970">
      <c r="A1970" t="n">
        <v>1969</v>
      </c>
      <c r="B1970" t="inlineStr">
        <is>
          <t>1969</t>
        </is>
      </c>
      <c r="C1970" t="inlineStr">
        <is>
          <t>WH</t>
        </is>
      </c>
      <c r="D1970" t="inlineStr">
        <is>
          <t>WH</t>
        </is>
      </c>
      <c r="E1970">
        <f>A02+K1.B1-X22-X22.3F:5</f>
        <v/>
      </c>
      <c r="F1970" t="inlineStr">
        <is>
          <t>A02</t>
        </is>
      </c>
      <c r="G1970" t="inlineStr">
        <is>
          <t>K1.B1</t>
        </is>
      </c>
      <c r="H1970" t="inlineStr">
        <is>
          <t>X22-X22.3F</t>
        </is>
      </c>
      <c r="I1970" t="inlineStr">
        <is>
          <t>5</t>
        </is>
      </c>
      <c r="J1970">
        <f>V01+K1.B1-A7:5</f>
        <v/>
      </c>
      <c r="K1970" t="inlineStr">
        <is>
          <t>V01</t>
        </is>
      </c>
      <c r="L1970" t="inlineStr">
        <is>
          <t>K1.B1</t>
        </is>
      </c>
      <c r="M1970" t="inlineStr">
        <is>
          <t>A7</t>
        </is>
      </c>
      <c r="N1970" t="inlineStr">
        <is>
          <t>5</t>
        </is>
      </c>
    </row>
    <row r="1971">
      <c r="A1971" t="n">
        <v>1970</v>
      </c>
      <c r="B1971" t="inlineStr">
        <is>
          <t>1970</t>
        </is>
      </c>
      <c r="C1971" t="inlineStr">
        <is>
          <t>GN</t>
        </is>
      </c>
      <c r="D1971" t="inlineStr">
        <is>
          <t>GN</t>
        </is>
      </c>
      <c r="E1971">
        <f>V01+S1-B5.2:3</f>
        <v/>
      </c>
      <c r="F1971" t="inlineStr">
        <is>
          <t>V01</t>
        </is>
      </c>
      <c r="G1971" t="inlineStr">
        <is>
          <t>S1</t>
        </is>
      </c>
      <c r="H1971" t="inlineStr">
        <is>
          <t>B5.2</t>
        </is>
      </c>
      <c r="I1971" t="inlineStr">
        <is>
          <t>3</t>
        </is>
      </c>
      <c r="J1971">
        <f>A02+K1.B1-X22-X22.3M:5</f>
        <v/>
      </c>
      <c r="K1971" t="inlineStr">
        <is>
          <t>A02</t>
        </is>
      </c>
      <c r="L1971" t="inlineStr">
        <is>
          <t>K1.B1</t>
        </is>
      </c>
      <c r="M1971" t="inlineStr">
        <is>
          <t>X22-X22.3M</t>
        </is>
      </c>
      <c r="N1971" t="inlineStr">
        <is>
          <t>5</t>
        </is>
      </c>
    </row>
    <row r="1972">
      <c r="A1972" t="n">
        <v>1971</v>
      </c>
      <c r="B1972" t="inlineStr">
        <is>
          <t>1971</t>
        </is>
      </c>
      <c r="C1972" t="inlineStr">
        <is>
          <t>BN</t>
        </is>
      </c>
      <c r="D1972" t="inlineStr">
        <is>
          <t>BN</t>
        </is>
      </c>
      <c r="E1972">
        <f>A02+K1.B1-X22-X22.3F:6</f>
        <v/>
      </c>
      <c r="F1972" t="inlineStr">
        <is>
          <t>A02</t>
        </is>
      </c>
      <c r="G1972" t="inlineStr">
        <is>
          <t>K1.B1</t>
        </is>
      </c>
      <c r="H1972" t="inlineStr">
        <is>
          <t>X22-X22.3F</t>
        </is>
      </c>
      <c r="I1972" t="inlineStr">
        <is>
          <t>6</t>
        </is>
      </c>
      <c r="J1972">
        <f>V01+K1.B1-A7:6</f>
        <v/>
      </c>
      <c r="K1972" t="inlineStr">
        <is>
          <t>V01</t>
        </is>
      </c>
      <c r="L1972" t="inlineStr">
        <is>
          <t>K1.B1</t>
        </is>
      </c>
      <c r="M1972" t="inlineStr">
        <is>
          <t>A7</t>
        </is>
      </c>
      <c r="N1972" t="inlineStr">
        <is>
          <t>6</t>
        </is>
      </c>
    </row>
    <row r="1973">
      <c r="A1973" t="n">
        <v>1972</v>
      </c>
      <c r="B1973" t="inlineStr">
        <is>
          <t>1972</t>
        </is>
      </c>
      <c r="C1973" t="inlineStr">
        <is>
          <t>BU</t>
        </is>
      </c>
      <c r="D1973" t="inlineStr">
        <is>
          <t>BU</t>
        </is>
      </c>
      <c r="E1973">
        <f>V01+S1-B5.2:7</f>
        <v/>
      </c>
      <c r="F1973" t="inlineStr">
        <is>
          <t>V01</t>
        </is>
      </c>
      <c r="G1973" t="inlineStr">
        <is>
          <t>S1</t>
        </is>
      </c>
      <c r="H1973" t="inlineStr">
        <is>
          <t>B5.2</t>
        </is>
      </c>
      <c r="I1973" t="inlineStr">
        <is>
          <t>7</t>
        </is>
      </c>
      <c r="J1973">
        <f>A02+K1.B1-X22-X22.3M:6</f>
        <v/>
      </c>
      <c r="K1973" t="inlineStr">
        <is>
          <t>A02</t>
        </is>
      </c>
      <c r="L1973" t="inlineStr">
        <is>
          <t>K1.B1</t>
        </is>
      </c>
      <c r="M1973" t="inlineStr">
        <is>
          <t>X22-X22.3M</t>
        </is>
      </c>
      <c r="N1973" t="inlineStr">
        <is>
          <t>6</t>
        </is>
      </c>
    </row>
    <row r="1974">
      <c r="A1974" t="n">
        <v>1973</v>
      </c>
      <c r="B1974" t="inlineStr">
        <is>
          <t>1973</t>
        </is>
      </c>
      <c r="C1974" t="inlineStr">
        <is>
          <t>nan</t>
        </is>
      </c>
      <c r="D1974" t="inlineStr">
        <is>
          <t>nan</t>
        </is>
      </c>
      <c r="E1974">
        <f>+</f>
        <v/>
      </c>
      <c r="F1974" t="inlineStr"/>
      <c r="G1974" t="inlineStr"/>
      <c r="H1974" t="inlineStr"/>
      <c r="I1974" t="inlineStr"/>
      <c r="J1974">
        <f>A02+K1.B1-W11:SE</f>
        <v/>
      </c>
      <c r="K1974" t="inlineStr">
        <is>
          <t>A02</t>
        </is>
      </c>
      <c r="L1974" t="inlineStr">
        <is>
          <t>K1.B1</t>
        </is>
      </c>
      <c r="M1974" t="inlineStr">
        <is>
          <t>W11</t>
        </is>
      </c>
      <c r="N1974" t="inlineStr">
        <is>
          <t>SE</t>
        </is>
      </c>
    </row>
    <row r="1975">
      <c r="A1975" t="n">
        <v>1974</v>
      </c>
      <c r="B1975" t="inlineStr">
        <is>
          <t>1974</t>
        </is>
      </c>
      <c r="C1975" t="inlineStr">
        <is>
          <t>BU</t>
        </is>
      </c>
      <c r="D1975" t="inlineStr">
        <is>
          <t>BU</t>
        </is>
      </c>
      <c r="E1975">
        <f>V01+K1.B1-K35:11</f>
        <v/>
      </c>
      <c r="F1975" t="inlineStr">
        <is>
          <t>V01</t>
        </is>
      </c>
      <c r="G1975" t="inlineStr">
        <is>
          <t>K1.B1</t>
        </is>
      </c>
      <c r="H1975" t="inlineStr">
        <is>
          <t>K35</t>
        </is>
      </c>
      <c r="I1975" t="inlineStr">
        <is>
          <t>11</t>
        </is>
      </c>
      <c r="J1975">
        <f>V01+K1.B1-W6(-P2):X1:5</f>
        <v/>
      </c>
      <c r="K1975" t="inlineStr">
        <is>
          <t>V01</t>
        </is>
      </c>
      <c r="L1975" t="inlineStr">
        <is>
          <t>K1.B1</t>
        </is>
      </c>
      <c r="M1975" t="inlineStr">
        <is>
          <t>W6(-P2)</t>
        </is>
      </c>
      <c r="N1975" t="inlineStr">
        <is>
          <t>X1:5</t>
        </is>
      </c>
    </row>
    <row r="1976">
      <c r="A1976" t="n">
        <v>1975</v>
      </c>
      <c r="B1976" t="inlineStr">
        <is>
          <t>1975</t>
        </is>
      </c>
      <c r="C1976" t="inlineStr">
        <is>
          <t>BU</t>
        </is>
      </c>
      <c r="D1976" t="inlineStr">
        <is>
          <t>BU</t>
        </is>
      </c>
      <c r="E1976">
        <f>A02+K1.B1-X22-X22.3F:7</f>
        <v/>
      </c>
      <c r="F1976" t="inlineStr">
        <is>
          <t>A02</t>
        </is>
      </c>
      <c r="G1976" t="inlineStr">
        <is>
          <t>K1.B1</t>
        </is>
      </c>
      <c r="H1976" t="inlineStr">
        <is>
          <t>X22-X22.3F</t>
        </is>
      </c>
      <c r="I1976" t="inlineStr">
        <is>
          <t>7</t>
        </is>
      </c>
      <c r="J1976">
        <f>V01+K1.B1-K35:14</f>
        <v/>
      </c>
      <c r="K1976" t="inlineStr">
        <is>
          <t>V01</t>
        </is>
      </c>
      <c r="L1976" t="inlineStr">
        <is>
          <t>K1.B1</t>
        </is>
      </c>
      <c r="M1976" t="inlineStr">
        <is>
          <t>K35</t>
        </is>
      </c>
      <c r="N1976" t="inlineStr">
        <is>
          <t>14</t>
        </is>
      </c>
    </row>
    <row r="1977">
      <c r="A1977" t="n">
        <v>1976</v>
      </c>
      <c r="B1977" t="inlineStr">
        <is>
          <t>1976</t>
        </is>
      </c>
      <c r="C1977" t="inlineStr">
        <is>
          <t>WH</t>
        </is>
      </c>
      <c r="D1977" t="inlineStr">
        <is>
          <t>WH</t>
        </is>
      </c>
      <c r="E1977">
        <f>V01+S1-B5.2:1</f>
        <v/>
      </c>
      <c r="F1977" t="inlineStr">
        <is>
          <t>V01</t>
        </is>
      </c>
      <c r="G1977" t="inlineStr">
        <is>
          <t>S1</t>
        </is>
      </c>
      <c r="H1977" t="inlineStr">
        <is>
          <t>B5.2</t>
        </is>
      </c>
      <c r="I1977" t="inlineStr">
        <is>
          <t>1</t>
        </is>
      </c>
      <c r="J1977">
        <f>A02+K1.B1-X22-X22.3M:7</f>
        <v/>
      </c>
      <c r="K1977" t="inlineStr">
        <is>
          <t>A02</t>
        </is>
      </c>
      <c r="L1977" t="inlineStr">
        <is>
          <t>K1.B1</t>
        </is>
      </c>
      <c r="M1977" t="inlineStr">
        <is>
          <t>X22-X22.3M</t>
        </is>
      </c>
      <c r="N1977" t="inlineStr">
        <is>
          <t>7</t>
        </is>
      </c>
    </row>
    <row r="1978">
      <c r="A1978" t="n">
        <v>1977</v>
      </c>
      <c r="B1978" t="inlineStr">
        <is>
          <t>1977</t>
        </is>
      </c>
      <c r="C1978" t="inlineStr">
        <is>
          <t>BU</t>
        </is>
      </c>
      <c r="D1978" t="inlineStr">
        <is>
          <t>BU</t>
        </is>
      </c>
      <c r="E1978">
        <f>V01+K1.B1-K36:11</f>
        <v/>
      </c>
      <c r="F1978" t="inlineStr">
        <is>
          <t>V01</t>
        </is>
      </c>
      <c r="G1978" t="inlineStr">
        <is>
          <t>K1.B1</t>
        </is>
      </c>
      <c r="H1978" t="inlineStr">
        <is>
          <t>K36</t>
        </is>
      </c>
      <c r="I1978" t="inlineStr">
        <is>
          <t>11</t>
        </is>
      </c>
      <c r="J1978">
        <f>V01+K1.B1-W6(-P2):X1:6</f>
        <v/>
      </c>
      <c r="K1978" t="inlineStr">
        <is>
          <t>V01</t>
        </is>
      </c>
      <c r="L1978" t="inlineStr">
        <is>
          <t>K1.B1</t>
        </is>
      </c>
      <c r="M1978" t="inlineStr">
        <is>
          <t>W6(-P2)</t>
        </is>
      </c>
      <c r="N1978" t="inlineStr">
        <is>
          <t>X1:6</t>
        </is>
      </c>
    </row>
    <row r="1979">
      <c r="A1979" t="n">
        <v>1978</v>
      </c>
      <c r="B1979" t="inlineStr">
        <is>
          <t>1978</t>
        </is>
      </c>
      <c r="C1979" t="inlineStr">
        <is>
          <t>BU</t>
        </is>
      </c>
      <c r="D1979" t="inlineStr">
        <is>
          <t>BU</t>
        </is>
      </c>
      <c r="E1979">
        <f>A02+K1.B1-X22-X22.3F:8</f>
        <v/>
      </c>
      <c r="F1979" t="inlineStr">
        <is>
          <t>A02</t>
        </is>
      </c>
      <c r="G1979" t="inlineStr">
        <is>
          <t>K1.B1</t>
        </is>
      </c>
      <c r="H1979" t="inlineStr">
        <is>
          <t>X22-X22.3F</t>
        </is>
      </c>
      <c r="I1979" t="inlineStr">
        <is>
          <t>8</t>
        </is>
      </c>
      <c r="J1979">
        <f>V01+K1.B1-K36:14</f>
        <v/>
      </c>
      <c r="K1979" t="inlineStr">
        <is>
          <t>V01</t>
        </is>
      </c>
      <c r="L1979" t="inlineStr">
        <is>
          <t>K1.B1</t>
        </is>
      </c>
      <c r="M1979" t="inlineStr">
        <is>
          <t>K36</t>
        </is>
      </c>
      <c r="N1979" t="inlineStr">
        <is>
          <t>14</t>
        </is>
      </c>
    </row>
    <row r="1980">
      <c r="A1980" t="n">
        <v>1979</v>
      </c>
      <c r="B1980" t="inlineStr">
        <is>
          <t>1979</t>
        </is>
      </c>
      <c r="C1980" t="inlineStr">
        <is>
          <t>PK</t>
        </is>
      </c>
      <c r="D1980" t="inlineStr">
        <is>
          <t>PK</t>
        </is>
      </c>
      <c r="E1980">
        <f>V01+S1-B5.2:6</f>
        <v/>
      </c>
      <c r="F1980" t="inlineStr">
        <is>
          <t>V01</t>
        </is>
      </c>
      <c r="G1980" t="inlineStr">
        <is>
          <t>S1</t>
        </is>
      </c>
      <c r="H1980" t="inlineStr">
        <is>
          <t>B5.2</t>
        </is>
      </c>
      <c r="I1980" t="inlineStr">
        <is>
          <t>6</t>
        </is>
      </c>
      <c r="J1980">
        <f>A02+K1.B1-X22-X22.3M:8</f>
        <v/>
      </c>
      <c r="K1980" t="inlineStr">
        <is>
          <t>A02</t>
        </is>
      </c>
      <c r="L1980" t="inlineStr">
        <is>
          <t>K1.B1</t>
        </is>
      </c>
      <c r="M1980" t="inlineStr">
        <is>
          <t>X22-X22.3M</t>
        </is>
      </c>
      <c r="N1980" t="inlineStr">
        <is>
          <t>8</t>
        </is>
      </c>
    </row>
    <row r="1981">
      <c r="A1981" t="n">
        <v>1980</v>
      </c>
      <c r="B1981" t="inlineStr">
        <is>
          <t>1980</t>
        </is>
      </c>
      <c r="C1981" t="inlineStr">
        <is>
          <t>BU</t>
        </is>
      </c>
      <c r="D1981" t="inlineStr">
        <is>
          <t>BU</t>
        </is>
      </c>
      <c r="E1981">
        <f>V01+K1.B1-K37:11</f>
        <v/>
      </c>
      <c r="F1981" t="inlineStr">
        <is>
          <t>V01</t>
        </is>
      </c>
      <c r="G1981" t="inlineStr">
        <is>
          <t>K1.B1</t>
        </is>
      </c>
      <c r="H1981" t="inlineStr">
        <is>
          <t>K37</t>
        </is>
      </c>
      <c r="I1981" t="inlineStr">
        <is>
          <t>11</t>
        </is>
      </c>
      <c r="J1981">
        <f>V01+K1.B1-W6(-P2):X1:7</f>
        <v/>
      </c>
      <c r="K1981" t="inlineStr">
        <is>
          <t>V01</t>
        </is>
      </c>
      <c r="L1981" t="inlineStr">
        <is>
          <t>K1.B1</t>
        </is>
      </c>
      <c r="M1981" t="inlineStr">
        <is>
          <t>W6(-P2)</t>
        </is>
      </c>
      <c r="N1981" t="inlineStr">
        <is>
          <t>X1:7</t>
        </is>
      </c>
    </row>
    <row r="1982">
      <c r="A1982" t="n">
        <v>1981</v>
      </c>
      <c r="B1982" t="inlineStr">
        <is>
          <t>1981</t>
        </is>
      </c>
      <c r="C1982" t="inlineStr">
        <is>
          <t>BU</t>
        </is>
      </c>
      <c r="D1982" t="inlineStr">
        <is>
          <t>BU</t>
        </is>
      </c>
      <c r="E1982">
        <f>A02+K1.B1-X22-X22.3F:9</f>
        <v/>
      </c>
      <c r="F1982" t="inlineStr">
        <is>
          <t>A02</t>
        </is>
      </c>
      <c r="G1982" t="inlineStr">
        <is>
          <t>K1.B1</t>
        </is>
      </c>
      <c r="H1982" t="inlineStr">
        <is>
          <t>X22-X22.3F</t>
        </is>
      </c>
      <c r="I1982" t="inlineStr">
        <is>
          <t>9</t>
        </is>
      </c>
      <c r="J1982">
        <f>V01+K1.B1-K37:14</f>
        <v/>
      </c>
      <c r="K1982" t="inlineStr">
        <is>
          <t>V01</t>
        </is>
      </c>
      <c r="L1982" t="inlineStr">
        <is>
          <t>K1.B1</t>
        </is>
      </c>
      <c r="M1982" t="inlineStr">
        <is>
          <t>K37</t>
        </is>
      </c>
      <c r="N1982" t="inlineStr">
        <is>
          <t>14</t>
        </is>
      </c>
    </row>
    <row r="1983">
      <c r="A1983" t="n">
        <v>1982</v>
      </c>
      <c r="B1983" t="inlineStr">
        <is>
          <t>1982</t>
        </is>
      </c>
      <c r="C1983" t="inlineStr">
        <is>
          <t>RD</t>
        </is>
      </c>
      <c r="D1983" t="inlineStr">
        <is>
          <t>RD</t>
        </is>
      </c>
      <c r="E1983">
        <f>V01+S1-B5.2:8</f>
        <v/>
      </c>
      <c r="F1983" t="inlineStr">
        <is>
          <t>V01</t>
        </is>
      </c>
      <c r="G1983" t="inlineStr">
        <is>
          <t>S1</t>
        </is>
      </c>
      <c r="H1983" t="inlineStr">
        <is>
          <t>B5.2</t>
        </is>
      </c>
      <c r="I1983" t="inlineStr">
        <is>
          <t>8</t>
        </is>
      </c>
      <c r="J1983">
        <f>A02+K1.B1-X22-X22.3M:9</f>
        <v/>
      </c>
      <c r="K1983" t="inlineStr">
        <is>
          <t>A02</t>
        </is>
      </c>
      <c r="L1983" t="inlineStr">
        <is>
          <t>K1.B1</t>
        </is>
      </c>
      <c r="M1983" t="inlineStr">
        <is>
          <t>X22-X22.3M</t>
        </is>
      </c>
      <c r="N1983" t="inlineStr">
        <is>
          <t>9</t>
        </is>
      </c>
    </row>
    <row r="1984">
      <c r="A1984" t="n">
        <v>1983</v>
      </c>
      <c r="B1984" t="inlineStr">
        <is>
          <t>1983</t>
        </is>
      </c>
      <c r="C1984" t="inlineStr">
        <is>
          <t>BU</t>
        </is>
      </c>
      <c r="D1984" t="inlineStr">
        <is>
          <t>BU</t>
        </is>
      </c>
      <c r="E1984">
        <f>A02+K1.B1-X22-X22.3F:10</f>
        <v/>
      </c>
      <c r="F1984" t="inlineStr">
        <is>
          <t>A02</t>
        </is>
      </c>
      <c r="G1984" t="inlineStr">
        <is>
          <t>K1.B1</t>
        </is>
      </c>
      <c r="H1984" t="inlineStr">
        <is>
          <t>X22-X22.3F</t>
        </is>
      </c>
      <c r="I1984" t="inlineStr">
        <is>
          <t>10</t>
        </is>
      </c>
      <c r="J1984">
        <f>V01+K1.B1-W6(-P2):X1:8</f>
        <v/>
      </c>
      <c r="K1984" t="inlineStr">
        <is>
          <t>V01</t>
        </is>
      </c>
      <c r="L1984" t="inlineStr">
        <is>
          <t>K1.B1</t>
        </is>
      </c>
      <c r="M1984" t="inlineStr">
        <is>
          <t>W6(-P2)</t>
        </is>
      </c>
      <c r="N1984" t="inlineStr">
        <is>
          <t>X1:8</t>
        </is>
      </c>
    </row>
    <row r="1985">
      <c r="A1985" t="n">
        <v>1984</v>
      </c>
      <c r="B1985" t="inlineStr">
        <is>
          <t>1984</t>
        </is>
      </c>
      <c r="C1985" t="inlineStr">
        <is>
          <t>BN</t>
        </is>
      </c>
      <c r="D1985" t="inlineStr">
        <is>
          <t>BN</t>
        </is>
      </c>
      <c r="E1985">
        <f>V01+S1-B5.2:2</f>
        <v/>
      </c>
      <c r="F1985" t="inlineStr">
        <is>
          <t>V01</t>
        </is>
      </c>
      <c r="G1985" t="inlineStr">
        <is>
          <t>S1</t>
        </is>
      </c>
      <c r="H1985" t="inlineStr">
        <is>
          <t>B5.2</t>
        </is>
      </c>
      <c r="I1985" t="inlineStr">
        <is>
          <t>2</t>
        </is>
      </c>
      <c r="J1985">
        <f>A02+K1.B1-X22-X22.3M:10</f>
        <v/>
      </c>
      <c r="K1985" t="inlineStr">
        <is>
          <t>A02</t>
        </is>
      </c>
      <c r="L1985" t="inlineStr">
        <is>
          <t>K1.B1</t>
        </is>
      </c>
      <c r="M1985" t="inlineStr">
        <is>
          <t>X22-X22.3M</t>
        </is>
      </c>
      <c r="N1985" t="inlineStr">
        <is>
          <t>10</t>
        </is>
      </c>
    </row>
    <row r="1986">
      <c r="A1986" t="n">
        <v>1985</v>
      </c>
      <c r="B1986" t="inlineStr">
        <is>
          <t>1985</t>
        </is>
      </c>
      <c r="C1986" t="inlineStr">
        <is>
          <t>BU</t>
        </is>
      </c>
      <c r="D1986" t="inlineStr">
        <is>
          <t>BU</t>
        </is>
      </c>
      <c r="E1986">
        <f>V01+K1.B1-K38:A1</f>
        <v/>
      </c>
      <c r="F1986" t="inlineStr">
        <is>
          <t>V01</t>
        </is>
      </c>
      <c r="G1986" t="inlineStr">
        <is>
          <t>K1.B1</t>
        </is>
      </c>
      <c r="H1986" t="inlineStr">
        <is>
          <t>K38</t>
        </is>
      </c>
      <c r="I1986" t="inlineStr">
        <is>
          <t>A1</t>
        </is>
      </c>
      <c r="J1986">
        <f>V01+K1.B1-W6(-P1):X1:6</f>
        <v/>
      </c>
      <c r="K1986" t="inlineStr">
        <is>
          <t>V01</t>
        </is>
      </c>
      <c r="L1986" t="inlineStr">
        <is>
          <t>K1.B1</t>
        </is>
      </c>
      <c r="M1986" t="inlineStr">
        <is>
          <t>W6(-P1)</t>
        </is>
      </c>
      <c r="N1986" t="inlineStr">
        <is>
          <t>X1:6</t>
        </is>
      </c>
    </row>
    <row r="1987">
      <c r="A1987" t="n">
        <v>1986</v>
      </c>
      <c r="B1987" t="inlineStr">
        <is>
          <t>1986</t>
        </is>
      </c>
      <c r="C1987" t="inlineStr">
        <is>
          <t>BU</t>
        </is>
      </c>
      <c r="D1987" t="inlineStr">
        <is>
          <t>BU</t>
        </is>
      </c>
      <c r="E1987">
        <f>A02+K1.B1-X22-X22.3F:11</f>
        <v/>
      </c>
      <c r="F1987" t="inlineStr">
        <is>
          <t>A02</t>
        </is>
      </c>
      <c r="G1987" t="inlineStr">
        <is>
          <t>K1.B1</t>
        </is>
      </c>
      <c r="H1987" t="inlineStr">
        <is>
          <t>X22-X22.3F</t>
        </is>
      </c>
      <c r="I1987" t="inlineStr">
        <is>
          <t>11</t>
        </is>
      </c>
      <c r="J1987">
        <f>V01+K1.B1-K38:A2</f>
        <v/>
      </c>
      <c r="K1987" t="inlineStr">
        <is>
          <t>V01</t>
        </is>
      </c>
      <c r="L1987" t="inlineStr">
        <is>
          <t>K1.B1</t>
        </is>
      </c>
      <c r="M1987" t="inlineStr">
        <is>
          <t>K38</t>
        </is>
      </c>
      <c r="N1987" t="inlineStr">
        <is>
          <t>A2</t>
        </is>
      </c>
    </row>
    <row r="1988">
      <c r="A1988" t="n">
        <v>1987</v>
      </c>
      <c r="B1988" t="inlineStr">
        <is>
          <t>1987</t>
        </is>
      </c>
      <c r="C1988" t="inlineStr">
        <is>
          <t>BK</t>
        </is>
      </c>
      <c r="D1988" t="inlineStr">
        <is>
          <t>BK</t>
        </is>
      </c>
      <c r="E1988">
        <f>V01+S1-B5.2:9</f>
        <v/>
      </c>
      <c r="F1988" t="inlineStr">
        <is>
          <t>V01</t>
        </is>
      </c>
      <c r="G1988" t="inlineStr">
        <is>
          <t>S1</t>
        </is>
      </c>
      <c r="H1988" t="inlineStr">
        <is>
          <t>B5.2</t>
        </is>
      </c>
      <c r="I1988" t="inlineStr">
        <is>
          <t>9</t>
        </is>
      </c>
      <c r="J1988">
        <f>A02+K1.B1-X22-X22.3M:11</f>
        <v/>
      </c>
      <c r="K1988" t="inlineStr">
        <is>
          <t>A02</t>
        </is>
      </c>
      <c r="L1988" t="inlineStr">
        <is>
          <t>K1.B1</t>
        </is>
      </c>
      <c r="M1988" t="inlineStr">
        <is>
          <t>X22-X22.3M</t>
        </is>
      </c>
      <c r="N1988" t="inlineStr">
        <is>
          <t>11</t>
        </is>
      </c>
    </row>
    <row r="1989">
      <c r="A1989" t="n">
        <v>1988</v>
      </c>
      <c r="B1989" t="inlineStr">
        <is>
          <t>1988</t>
        </is>
      </c>
      <c r="C1989" t="inlineStr">
        <is>
          <t>BU</t>
        </is>
      </c>
      <c r="D1989" t="inlineStr">
        <is>
          <t>BU</t>
        </is>
      </c>
      <c r="E1989">
        <f>V01+K1.B1-K39:A1</f>
        <v/>
      </c>
      <c r="F1989" t="inlineStr">
        <is>
          <t>V01</t>
        </is>
      </c>
      <c r="G1989" t="inlineStr">
        <is>
          <t>K1.B1</t>
        </is>
      </c>
      <c r="H1989" t="inlineStr">
        <is>
          <t>K39</t>
        </is>
      </c>
      <c r="I1989" t="inlineStr">
        <is>
          <t>A1</t>
        </is>
      </c>
      <c r="J1989">
        <f>V01+K1.B1-W6(-P1):X1:7</f>
        <v/>
      </c>
      <c r="K1989" t="inlineStr">
        <is>
          <t>V01</t>
        </is>
      </c>
      <c r="L1989" t="inlineStr">
        <is>
          <t>K1.B1</t>
        </is>
      </c>
      <c r="M1989" t="inlineStr">
        <is>
          <t>W6(-P1)</t>
        </is>
      </c>
      <c r="N1989" t="inlineStr">
        <is>
          <t>X1:7</t>
        </is>
      </c>
    </row>
    <row r="1990">
      <c r="A1990" t="n">
        <v>1989</v>
      </c>
      <c r="B1990" t="inlineStr">
        <is>
          <t>1989</t>
        </is>
      </c>
      <c r="C1990" t="inlineStr">
        <is>
          <t>BU</t>
        </is>
      </c>
      <c r="D1990" t="inlineStr">
        <is>
          <t>BU</t>
        </is>
      </c>
      <c r="E1990">
        <f>A02+K1.B1-X22-X22.3F:12</f>
        <v/>
      </c>
      <c r="F1990" t="inlineStr">
        <is>
          <t>A02</t>
        </is>
      </c>
      <c r="G1990" t="inlineStr">
        <is>
          <t>K1.B1</t>
        </is>
      </c>
      <c r="H1990" t="inlineStr">
        <is>
          <t>X22-X22.3F</t>
        </is>
      </c>
      <c r="I1990" t="inlineStr">
        <is>
          <t>12</t>
        </is>
      </c>
      <c r="J1990">
        <f>V01+K1.B1-K39:A2</f>
        <v/>
      </c>
      <c r="K1990" t="inlineStr">
        <is>
          <t>V01</t>
        </is>
      </c>
      <c r="L1990" t="inlineStr">
        <is>
          <t>K1.B1</t>
        </is>
      </c>
      <c r="M1990" t="inlineStr">
        <is>
          <t>K39</t>
        </is>
      </c>
      <c r="N1990" t="inlineStr">
        <is>
          <t>A2</t>
        </is>
      </c>
    </row>
    <row r="1991">
      <c r="A1991" t="n">
        <v>1990</v>
      </c>
      <c r="B1991" t="inlineStr">
        <is>
          <t>1990</t>
        </is>
      </c>
      <c r="C1991" t="inlineStr">
        <is>
          <t>GY</t>
        </is>
      </c>
      <c r="D1991" t="inlineStr">
        <is>
          <t>GY</t>
        </is>
      </c>
      <c r="E1991">
        <f>V01+S1-B5.2:5</f>
        <v/>
      </c>
      <c r="F1991" t="inlineStr">
        <is>
          <t>V01</t>
        </is>
      </c>
      <c r="G1991" t="inlineStr">
        <is>
          <t>S1</t>
        </is>
      </c>
      <c r="H1991" t="inlineStr">
        <is>
          <t>B5.2</t>
        </is>
      </c>
      <c r="I1991" t="inlineStr">
        <is>
          <t>5</t>
        </is>
      </c>
      <c r="J1991">
        <f>A02+K1.B1-X22-X22.3M:12</f>
        <v/>
      </c>
      <c r="K1991" t="inlineStr">
        <is>
          <t>A02</t>
        </is>
      </c>
      <c r="L1991" t="inlineStr">
        <is>
          <t>K1.B1</t>
        </is>
      </c>
      <c r="M1991" t="inlineStr">
        <is>
          <t>X22-X22.3M</t>
        </is>
      </c>
      <c r="N1991" t="inlineStr">
        <is>
          <t>12</t>
        </is>
      </c>
    </row>
    <row r="1992">
      <c r="A1992" t="n">
        <v>1991</v>
      </c>
      <c r="B1992" t="inlineStr">
        <is>
          <t>1991</t>
        </is>
      </c>
      <c r="C1992" t="inlineStr">
        <is>
          <t>BU</t>
        </is>
      </c>
      <c r="D1992" t="inlineStr">
        <is>
          <t>BU</t>
        </is>
      </c>
      <c r="E1992">
        <f>A02+K1.B1-X22-X22.3F:13</f>
        <v/>
      </c>
      <c r="F1992" t="inlineStr">
        <is>
          <t>A02</t>
        </is>
      </c>
      <c r="G1992" t="inlineStr">
        <is>
          <t>K1.B1</t>
        </is>
      </c>
      <c r="H1992" t="inlineStr">
        <is>
          <t>X22-X22.3F</t>
        </is>
      </c>
      <c r="I1992" t="inlineStr">
        <is>
          <t>13</t>
        </is>
      </c>
      <c r="J1992">
        <f>V01+K1.B1-W6(-P1):X1:8</f>
        <v/>
      </c>
      <c r="K1992" t="inlineStr">
        <is>
          <t>V01</t>
        </is>
      </c>
      <c r="L1992" t="inlineStr">
        <is>
          <t>K1.B1</t>
        </is>
      </c>
      <c r="M1992" t="inlineStr">
        <is>
          <t>W6(-P1)</t>
        </is>
      </c>
      <c r="N1992" t="inlineStr">
        <is>
          <t>X1:8</t>
        </is>
      </c>
    </row>
    <row r="1993">
      <c r="A1993" t="n">
        <v>1992</v>
      </c>
      <c r="B1993" t="inlineStr">
        <is>
          <t>1992</t>
        </is>
      </c>
      <c r="C1993" t="inlineStr">
        <is>
          <t>YE</t>
        </is>
      </c>
      <c r="D1993" t="inlineStr">
        <is>
          <t>YE</t>
        </is>
      </c>
      <c r="E1993">
        <f>V01+S1-B5.2:4</f>
        <v/>
      </c>
      <c r="F1993" t="inlineStr">
        <is>
          <t>V01</t>
        </is>
      </c>
      <c r="G1993" t="inlineStr">
        <is>
          <t>S1</t>
        </is>
      </c>
      <c r="H1993" t="inlineStr">
        <is>
          <t>B5.2</t>
        </is>
      </c>
      <c r="I1993" t="inlineStr">
        <is>
          <t>4</t>
        </is>
      </c>
      <c r="J1993">
        <f>A02+K1.B1-X22-X22.3M:13</f>
        <v/>
      </c>
      <c r="K1993" t="inlineStr">
        <is>
          <t>A02</t>
        </is>
      </c>
      <c r="L1993" t="inlineStr">
        <is>
          <t>K1.B1</t>
        </is>
      </c>
      <c r="M1993" t="inlineStr">
        <is>
          <t>X22-X22.3M</t>
        </is>
      </c>
      <c r="N1993" t="inlineStr">
        <is>
          <t>13</t>
        </is>
      </c>
    </row>
    <row r="1994">
      <c r="A1994" t="n">
        <v>1993</v>
      </c>
      <c r="B1994" t="inlineStr">
        <is>
          <t>1993</t>
        </is>
      </c>
      <c r="C1994" t="inlineStr">
        <is>
          <t>nan</t>
        </is>
      </c>
      <c r="D1994" t="inlineStr">
        <is>
          <t>nan</t>
        </is>
      </c>
      <c r="E1994">
        <f>V01+I1-W447</f>
        <v/>
      </c>
      <c r="F1994" t="inlineStr">
        <is>
          <t>V01</t>
        </is>
      </c>
      <c r="G1994" t="inlineStr">
        <is>
          <t>I1</t>
        </is>
      </c>
      <c r="H1994" t="inlineStr">
        <is>
          <t>W447</t>
        </is>
      </c>
      <c r="I1994" t="inlineStr"/>
      <c r="J1994">
        <f>V01+S1-B5.2:CASE</f>
        <v/>
      </c>
      <c r="K1994" t="inlineStr">
        <is>
          <t>V01</t>
        </is>
      </c>
      <c r="L1994" t="inlineStr">
        <is>
          <t>S1</t>
        </is>
      </c>
      <c r="M1994" t="inlineStr">
        <is>
          <t>B5.2</t>
        </is>
      </c>
      <c r="N1994" t="inlineStr">
        <is>
          <t>CASE</t>
        </is>
      </c>
    </row>
    <row r="1995">
      <c r="A1995" t="n">
        <v>1994</v>
      </c>
      <c r="B1995" t="inlineStr">
        <is>
          <t>1994</t>
        </is>
      </c>
      <c r="C1995" t="inlineStr">
        <is>
          <t>BU</t>
        </is>
      </c>
      <c r="D1995" t="inlineStr">
        <is>
          <t>BU</t>
        </is>
      </c>
      <c r="E1995">
        <f>V01+K1.B1-K35:A2</f>
        <v/>
      </c>
      <c r="F1995" t="inlineStr">
        <is>
          <t>V01</t>
        </is>
      </c>
      <c r="G1995" t="inlineStr">
        <is>
          <t>K1.B1</t>
        </is>
      </c>
      <c r="H1995" t="inlineStr">
        <is>
          <t>K35</t>
        </is>
      </c>
      <c r="I1995" t="inlineStr">
        <is>
          <t>A2</t>
        </is>
      </c>
      <c r="J1995">
        <f>V01+K1.B1-W5(-P2):X1:7</f>
        <v/>
      </c>
      <c r="K1995" t="inlineStr">
        <is>
          <t>V01</t>
        </is>
      </c>
      <c r="L1995" t="inlineStr">
        <is>
          <t>K1.B1</t>
        </is>
      </c>
      <c r="M1995" t="inlineStr">
        <is>
          <t>W5(-P2)</t>
        </is>
      </c>
      <c r="N1995" t="inlineStr">
        <is>
          <t>X1:7</t>
        </is>
      </c>
    </row>
    <row r="1996">
      <c r="A1996" t="n">
        <v>1995</v>
      </c>
      <c r="B1996" t="inlineStr">
        <is>
          <t>1995</t>
        </is>
      </c>
      <c r="C1996" t="inlineStr">
        <is>
          <t>BU</t>
        </is>
      </c>
      <c r="D1996" t="inlineStr">
        <is>
          <t>BU</t>
        </is>
      </c>
      <c r="E1996">
        <f>V01+K1.B1-A1:6</f>
        <v/>
      </c>
      <c r="F1996" t="inlineStr">
        <is>
          <t>V01</t>
        </is>
      </c>
      <c r="G1996" t="inlineStr">
        <is>
          <t>K1.B1</t>
        </is>
      </c>
      <c r="H1996" t="inlineStr">
        <is>
          <t>A1</t>
        </is>
      </c>
      <c r="I1996" t="inlineStr">
        <is>
          <t>6</t>
        </is>
      </c>
      <c r="J1996">
        <f>V01+K1.B1-K35:A1</f>
        <v/>
      </c>
      <c r="K1996" t="inlineStr">
        <is>
          <t>V01</t>
        </is>
      </c>
      <c r="L1996" t="inlineStr">
        <is>
          <t>K1.B1</t>
        </is>
      </c>
      <c r="M1996" t="inlineStr">
        <is>
          <t>K35</t>
        </is>
      </c>
      <c r="N1996" t="inlineStr">
        <is>
          <t>A1</t>
        </is>
      </c>
    </row>
    <row r="1997">
      <c r="A1997" t="n">
        <v>1996</v>
      </c>
      <c r="B1997" t="inlineStr">
        <is>
          <t>1996</t>
        </is>
      </c>
      <c r="C1997" t="inlineStr">
        <is>
          <t>BU</t>
        </is>
      </c>
      <c r="D1997" t="inlineStr">
        <is>
          <t>BU</t>
        </is>
      </c>
      <c r="E1997">
        <f>V01+K1.B1-K38:11</f>
        <v/>
      </c>
      <c r="F1997" t="inlineStr">
        <is>
          <t>V01</t>
        </is>
      </c>
      <c r="G1997" t="inlineStr">
        <is>
          <t>K1.B1</t>
        </is>
      </c>
      <c r="H1997" t="inlineStr">
        <is>
          <t>K38</t>
        </is>
      </c>
      <c r="I1997" t="inlineStr">
        <is>
          <t>11</t>
        </is>
      </c>
      <c r="J1997">
        <f>V01+K1.B1-A3:15</f>
        <v/>
      </c>
      <c r="K1997" t="inlineStr">
        <is>
          <t>V01</t>
        </is>
      </c>
      <c r="L1997" t="inlineStr">
        <is>
          <t>K1.B1</t>
        </is>
      </c>
      <c r="M1997" t="inlineStr">
        <is>
          <t>A3</t>
        </is>
      </c>
      <c r="N1997" t="inlineStr">
        <is>
          <t>15</t>
        </is>
      </c>
    </row>
    <row r="1998">
      <c r="A1998" t="n">
        <v>1997</v>
      </c>
      <c r="B1998" t="inlineStr">
        <is>
          <t>1997</t>
        </is>
      </c>
      <c r="C1998" t="inlineStr">
        <is>
          <t>BU</t>
        </is>
      </c>
      <c r="D1998" t="inlineStr">
        <is>
          <t>BU</t>
        </is>
      </c>
      <c r="E1998">
        <f>V01+K1.B1-W5(-P1):X1:3</f>
        <v/>
      </c>
      <c r="F1998" t="inlineStr">
        <is>
          <t>V01</t>
        </is>
      </c>
      <c r="G1998" t="inlineStr">
        <is>
          <t>K1.B1</t>
        </is>
      </c>
      <c r="H1998" t="inlineStr">
        <is>
          <t>W5(-P1)</t>
        </is>
      </c>
      <c r="I1998" t="inlineStr">
        <is>
          <t>X1:3</t>
        </is>
      </c>
      <c r="J1998">
        <f>V01+K1.B1-K38:14</f>
        <v/>
      </c>
      <c r="K1998" t="inlineStr">
        <is>
          <t>V01</t>
        </is>
      </c>
      <c r="L1998" t="inlineStr">
        <is>
          <t>K1.B1</t>
        </is>
      </c>
      <c r="M1998" t="inlineStr">
        <is>
          <t>K38</t>
        </is>
      </c>
      <c r="N1998" t="inlineStr">
        <is>
          <t>14</t>
        </is>
      </c>
    </row>
    <row r="1999">
      <c r="A1999" t="n">
        <v>1998</v>
      </c>
      <c r="B1999" t="inlineStr">
        <is>
          <t>1998</t>
        </is>
      </c>
      <c r="C1999" t="inlineStr">
        <is>
          <t>BU</t>
        </is>
      </c>
      <c r="D1999" t="inlineStr">
        <is>
          <t>BU</t>
        </is>
      </c>
      <c r="E1999">
        <f>V01+K1.B1-K36:A2</f>
        <v/>
      </c>
      <c r="F1999" t="inlineStr">
        <is>
          <t>V01</t>
        </is>
      </c>
      <c r="G1999" t="inlineStr">
        <is>
          <t>K1.B1</t>
        </is>
      </c>
      <c r="H1999" t="inlineStr">
        <is>
          <t>K36</t>
        </is>
      </c>
      <c r="I1999" t="inlineStr">
        <is>
          <t>A2</t>
        </is>
      </c>
      <c r="J1999">
        <f>V01+K1.B1-W5(-P2):X1:8</f>
        <v/>
      </c>
      <c r="K1999" t="inlineStr">
        <is>
          <t>V01</t>
        </is>
      </c>
      <c r="L1999" t="inlineStr">
        <is>
          <t>K1.B1</t>
        </is>
      </c>
      <c r="M1999" t="inlineStr">
        <is>
          <t>W5(-P2)</t>
        </is>
      </c>
      <c r="N1999" t="inlineStr">
        <is>
          <t>X1:8</t>
        </is>
      </c>
    </row>
    <row r="2000">
      <c r="A2000" t="n">
        <v>1999</v>
      </c>
      <c r="B2000" t="inlineStr">
        <is>
          <t>1999</t>
        </is>
      </c>
      <c r="C2000" t="inlineStr">
        <is>
          <t>BU</t>
        </is>
      </c>
      <c r="D2000" t="inlineStr">
        <is>
          <t>BU</t>
        </is>
      </c>
      <c r="E2000">
        <f>V01+K1.B1-A1:7</f>
        <v/>
      </c>
      <c r="F2000" t="inlineStr">
        <is>
          <t>V01</t>
        </is>
      </c>
      <c r="G2000" t="inlineStr">
        <is>
          <t>K1.B1</t>
        </is>
      </c>
      <c r="H2000" t="inlineStr">
        <is>
          <t>A1</t>
        </is>
      </c>
      <c r="I2000" t="inlineStr">
        <is>
          <t>7</t>
        </is>
      </c>
      <c r="J2000">
        <f>V01+K1.B1-K36:A1</f>
        <v/>
      </c>
      <c r="K2000" t="inlineStr">
        <is>
          <t>V01</t>
        </is>
      </c>
      <c r="L2000" t="inlineStr">
        <is>
          <t>K1.B1</t>
        </is>
      </c>
      <c r="M2000" t="inlineStr">
        <is>
          <t>K36</t>
        </is>
      </c>
      <c r="N2000" t="inlineStr">
        <is>
          <t>A1</t>
        </is>
      </c>
    </row>
    <row r="2001">
      <c r="A2001" t="n">
        <v>2000</v>
      </c>
      <c r="B2001" t="inlineStr">
        <is>
          <t>2000</t>
        </is>
      </c>
      <c r="C2001" t="inlineStr">
        <is>
          <t>BU</t>
        </is>
      </c>
      <c r="D2001" t="inlineStr">
        <is>
          <t>BU</t>
        </is>
      </c>
      <c r="E2001">
        <f>V01+K1.B1-K39:11</f>
        <v/>
      </c>
      <c r="F2001" t="inlineStr">
        <is>
          <t>V01</t>
        </is>
      </c>
      <c r="G2001" t="inlineStr">
        <is>
          <t>K1.B1</t>
        </is>
      </c>
      <c r="H2001" t="inlineStr">
        <is>
          <t>K39</t>
        </is>
      </c>
      <c r="I2001" t="inlineStr">
        <is>
          <t>11</t>
        </is>
      </c>
      <c r="J2001">
        <f>V01+K1.B1-A3:16</f>
        <v/>
      </c>
      <c r="K2001" t="inlineStr">
        <is>
          <t>V01</t>
        </is>
      </c>
      <c r="L2001" t="inlineStr">
        <is>
          <t>K1.B1</t>
        </is>
      </c>
      <c r="M2001" t="inlineStr">
        <is>
          <t>A3</t>
        </is>
      </c>
      <c r="N2001" t="inlineStr">
        <is>
          <t>16</t>
        </is>
      </c>
    </row>
    <row r="2002">
      <c r="A2002" t="n">
        <v>2001</v>
      </c>
      <c r="B2002" t="inlineStr">
        <is>
          <t>2001</t>
        </is>
      </c>
      <c r="C2002" t="inlineStr">
        <is>
          <t>BU</t>
        </is>
      </c>
      <c r="D2002" t="inlineStr">
        <is>
          <t>BU</t>
        </is>
      </c>
      <c r="E2002">
        <f>V01+K1.B1-W5(-P1):X1:4</f>
        <v/>
      </c>
      <c r="F2002" t="inlineStr">
        <is>
          <t>V01</t>
        </is>
      </c>
      <c r="G2002" t="inlineStr">
        <is>
          <t>K1.B1</t>
        </is>
      </c>
      <c r="H2002" t="inlineStr">
        <is>
          <t>W5(-P1)</t>
        </is>
      </c>
      <c r="I2002" t="inlineStr">
        <is>
          <t>X1:4</t>
        </is>
      </c>
      <c r="J2002">
        <f>V01+K1.B1-K39:14</f>
        <v/>
      </c>
      <c r="K2002" t="inlineStr">
        <is>
          <t>V01</t>
        </is>
      </c>
      <c r="L2002" t="inlineStr">
        <is>
          <t>K1.B1</t>
        </is>
      </c>
      <c r="M2002" t="inlineStr">
        <is>
          <t>K39</t>
        </is>
      </c>
      <c r="N2002" t="inlineStr">
        <is>
          <t>14</t>
        </is>
      </c>
    </row>
    <row r="2003">
      <c r="A2003" t="n">
        <v>2002</v>
      </c>
      <c r="B2003" t="inlineStr">
        <is>
          <t>2002</t>
        </is>
      </c>
      <c r="C2003" t="inlineStr">
        <is>
          <t>BU</t>
        </is>
      </c>
      <c r="D2003" t="inlineStr">
        <is>
          <t>BU</t>
        </is>
      </c>
      <c r="E2003">
        <f>V01+K1.B1-K37:A2</f>
        <v/>
      </c>
      <c r="F2003" t="inlineStr">
        <is>
          <t>V01</t>
        </is>
      </c>
      <c r="G2003" t="inlineStr">
        <is>
          <t>K1.B1</t>
        </is>
      </c>
      <c r="H2003" t="inlineStr">
        <is>
          <t>K37</t>
        </is>
      </c>
      <c r="I2003" t="inlineStr">
        <is>
          <t>A2</t>
        </is>
      </c>
      <c r="J2003">
        <f>V01+K1.B1-W5(-P2):X2:1</f>
        <v/>
      </c>
      <c r="K2003" t="inlineStr">
        <is>
          <t>V01</t>
        </is>
      </c>
      <c r="L2003" t="inlineStr">
        <is>
          <t>K1.B1</t>
        </is>
      </c>
      <c r="M2003" t="inlineStr">
        <is>
          <t>W5(-P2)</t>
        </is>
      </c>
      <c r="N2003" t="inlineStr">
        <is>
          <t>X2:1</t>
        </is>
      </c>
    </row>
    <row r="2004">
      <c r="A2004" t="n">
        <v>2003</v>
      </c>
      <c r="B2004" t="inlineStr">
        <is>
          <t>2003</t>
        </is>
      </c>
      <c r="C2004" t="inlineStr">
        <is>
          <t>BU</t>
        </is>
      </c>
      <c r="D2004" t="inlineStr">
        <is>
          <t>BU</t>
        </is>
      </c>
      <c r="E2004">
        <f>V01+K1.B1-A1:8</f>
        <v/>
      </c>
      <c r="F2004" t="inlineStr">
        <is>
          <t>V01</t>
        </is>
      </c>
      <c r="G2004" t="inlineStr">
        <is>
          <t>K1.B1</t>
        </is>
      </c>
      <c r="H2004" t="inlineStr">
        <is>
          <t>A1</t>
        </is>
      </c>
      <c r="I2004" t="inlineStr">
        <is>
          <t>8</t>
        </is>
      </c>
      <c r="J2004">
        <f>V01+K1.B1-K37:A1</f>
        <v/>
      </c>
      <c r="K2004" t="inlineStr">
        <is>
          <t>V01</t>
        </is>
      </c>
      <c r="L2004" t="inlineStr">
        <is>
          <t>K1.B1</t>
        </is>
      </c>
      <c r="M2004" t="inlineStr">
        <is>
          <t>K37</t>
        </is>
      </c>
      <c r="N2004" t="inlineStr">
        <is>
          <t>A1</t>
        </is>
      </c>
    </row>
    <row r="2005">
      <c r="A2005" t="n">
        <v>2004</v>
      </c>
      <c r="B2005" t="inlineStr">
        <is>
          <t>2004</t>
        </is>
      </c>
      <c r="C2005" t="inlineStr">
        <is>
          <t>BU</t>
        </is>
      </c>
      <c r="D2005" t="inlineStr">
        <is>
          <t>BU</t>
        </is>
      </c>
      <c r="E2005">
        <f>A02+K1.B1-X22-X22.6F:23</f>
        <v/>
      </c>
      <c r="F2005" t="inlineStr">
        <is>
          <t>A02</t>
        </is>
      </c>
      <c r="G2005" t="inlineStr">
        <is>
          <t>K1.B1</t>
        </is>
      </c>
      <c r="H2005" t="inlineStr">
        <is>
          <t>X22-X22.6F</t>
        </is>
      </c>
      <c r="I2005" t="inlineStr">
        <is>
          <t>23</t>
        </is>
      </c>
      <c r="J2005">
        <f>V01+K1.B1-W6(-P2):P2</f>
        <v/>
      </c>
      <c r="K2005" t="inlineStr">
        <is>
          <t>V01</t>
        </is>
      </c>
      <c r="L2005" t="inlineStr">
        <is>
          <t>K1.B1</t>
        </is>
      </c>
      <c r="M2005" t="inlineStr">
        <is>
          <t>W6(-P2)</t>
        </is>
      </c>
      <c r="N2005" t="inlineStr">
        <is>
          <t>P2</t>
        </is>
      </c>
    </row>
    <row r="2006">
      <c r="A2006" t="n">
        <v>2005</v>
      </c>
      <c r="B2006" t="inlineStr">
        <is>
          <t>2005</t>
        </is>
      </c>
      <c r="C2006" t="inlineStr">
        <is>
          <t>2</t>
        </is>
      </c>
      <c r="D2006" t="inlineStr">
        <is>
          <t>2</t>
        </is>
      </c>
      <c r="E2006">
        <f>V01+S1-Y6.7:2</f>
        <v/>
      </c>
      <c r="F2006" t="inlineStr">
        <is>
          <t>V01</t>
        </is>
      </c>
      <c r="G2006" t="inlineStr">
        <is>
          <t>S1</t>
        </is>
      </c>
      <c r="H2006" t="inlineStr">
        <is>
          <t>Y6.7</t>
        </is>
      </c>
      <c r="I2006" t="inlineStr">
        <is>
          <t>2</t>
        </is>
      </c>
      <c r="J2006">
        <f>A02+K1.B1-X22-X22.6M:23</f>
        <v/>
      </c>
      <c r="K2006" t="inlineStr">
        <is>
          <t>A02</t>
        </is>
      </c>
      <c r="L2006" t="inlineStr">
        <is>
          <t>K1.B1</t>
        </is>
      </c>
      <c r="M2006" t="inlineStr">
        <is>
          <t>X22-X22.6M</t>
        </is>
      </c>
      <c r="N2006" t="inlineStr">
        <is>
          <t>23</t>
        </is>
      </c>
    </row>
    <row r="2007">
      <c r="A2007" t="n">
        <v>2006</v>
      </c>
      <c r="B2007" t="inlineStr">
        <is>
          <t>2006</t>
        </is>
      </c>
      <c r="C2007" t="inlineStr">
        <is>
          <t>1</t>
        </is>
      </c>
      <c r="D2007" t="inlineStr">
        <is>
          <t>1</t>
        </is>
      </c>
      <c r="E2007">
        <f>A02+K1.B1-X22-X22.6M:22</f>
        <v/>
      </c>
      <c r="F2007" t="inlineStr">
        <is>
          <t>A02</t>
        </is>
      </c>
      <c r="G2007" t="inlineStr">
        <is>
          <t>K1.B1</t>
        </is>
      </c>
      <c r="H2007" t="inlineStr">
        <is>
          <t>X22-X22.6M</t>
        </is>
      </c>
      <c r="I2007" t="inlineStr">
        <is>
          <t>22</t>
        </is>
      </c>
      <c r="J2007">
        <f>V01+S1-Y6.7:1</f>
        <v/>
      </c>
      <c r="K2007" t="inlineStr">
        <is>
          <t>V01</t>
        </is>
      </c>
      <c r="L2007" t="inlineStr">
        <is>
          <t>S1</t>
        </is>
      </c>
      <c r="M2007" t="inlineStr">
        <is>
          <t>Y6.7</t>
        </is>
      </c>
      <c r="N2007" t="inlineStr">
        <is>
          <t>1</t>
        </is>
      </c>
    </row>
    <row r="2008">
      <c r="A2008" t="n">
        <v>2007</v>
      </c>
      <c r="B2008" t="inlineStr">
        <is>
          <t>2007</t>
        </is>
      </c>
      <c r="C2008" t="inlineStr">
        <is>
          <t>BU</t>
        </is>
      </c>
      <c r="D2008" t="inlineStr">
        <is>
          <t>BU</t>
        </is>
      </c>
      <c r="E2008">
        <f>V01+K1.B1-A2:3</f>
        <v/>
      </c>
      <c r="F2008" t="inlineStr">
        <is>
          <t>V01</t>
        </is>
      </c>
      <c r="G2008" t="inlineStr">
        <is>
          <t>K1.B1</t>
        </is>
      </c>
      <c r="H2008" t="inlineStr">
        <is>
          <t>A2</t>
        </is>
      </c>
      <c r="I2008" t="inlineStr">
        <is>
          <t>3</t>
        </is>
      </c>
      <c r="J2008">
        <f>A02+K1.B1-X22-X22.6F:22</f>
        <v/>
      </c>
      <c r="K2008" t="inlineStr">
        <is>
          <t>A02</t>
        </is>
      </c>
      <c r="L2008" t="inlineStr">
        <is>
          <t>K1.B1</t>
        </is>
      </c>
      <c r="M2008" t="inlineStr">
        <is>
          <t>X22-X22.6F</t>
        </is>
      </c>
      <c r="N2008" t="inlineStr">
        <is>
          <t>22</t>
        </is>
      </c>
    </row>
    <row r="2009">
      <c r="A2009" t="n">
        <v>2008</v>
      </c>
      <c r="B2009" t="inlineStr">
        <is>
          <t>2008</t>
        </is>
      </c>
      <c r="C2009" t="inlineStr">
        <is>
          <t>GNYE</t>
        </is>
      </c>
      <c r="D2009" t="inlineStr">
        <is>
          <t>GNYE</t>
        </is>
      </c>
      <c r="E2009">
        <f>A02+K1.B1-X22-X22.6M:24</f>
        <v/>
      </c>
      <c r="F2009" t="inlineStr">
        <is>
          <t>A02</t>
        </is>
      </c>
      <c r="G2009" t="inlineStr">
        <is>
          <t>K1.B1</t>
        </is>
      </c>
      <c r="H2009" t="inlineStr">
        <is>
          <t>X22-X22.6M</t>
        </is>
      </c>
      <c r="I2009" t="inlineStr">
        <is>
          <t>24</t>
        </is>
      </c>
      <c r="J2009">
        <f>V01+S1-Y6.7:PE</f>
        <v/>
      </c>
      <c r="K2009" t="inlineStr">
        <is>
          <t>V01</t>
        </is>
      </c>
      <c r="L2009" t="inlineStr">
        <is>
          <t>S1</t>
        </is>
      </c>
      <c r="M2009" t="inlineStr">
        <is>
          <t>Y6.7</t>
        </is>
      </c>
      <c r="N2009" t="inlineStr">
        <is>
          <t>PE</t>
        </is>
      </c>
    </row>
    <row r="2010">
      <c r="A2010" t="n">
        <v>2009</v>
      </c>
      <c r="B2010" t="inlineStr">
        <is>
          <t>2009</t>
        </is>
      </c>
      <c r="C2010" t="inlineStr">
        <is>
          <t>BU</t>
        </is>
      </c>
      <c r="D2010" t="inlineStr">
        <is>
          <t>BU</t>
        </is>
      </c>
      <c r="E2010">
        <f>A02+K1.B1-X22-X22.4F:2</f>
        <v/>
      </c>
      <c r="F2010" t="inlineStr">
        <is>
          <t>A02</t>
        </is>
      </c>
      <c r="G2010" t="inlineStr">
        <is>
          <t>K1.B1</t>
        </is>
      </c>
      <c r="H2010" t="inlineStr">
        <is>
          <t>X22-X22.4F</t>
        </is>
      </c>
      <c r="I2010" t="inlineStr">
        <is>
          <t>2</t>
        </is>
      </c>
      <c r="J2010">
        <f>V01+K1.B1-W6(-P2):P2</f>
        <v/>
      </c>
      <c r="K2010" t="inlineStr">
        <is>
          <t>V01</t>
        </is>
      </c>
      <c r="L2010" t="inlineStr">
        <is>
          <t>K1.B1</t>
        </is>
      </c>
      <c r="M2010" t="inlineStr">
        <is>
          <t>W6(-P2)</t>
        </is>
      </c>
      <c r="N2010" t="inlineStr">
        <is>
          <t>P2</t>
        </is>
      </c>
    </row>
    <row r="2011">
      <c r="A2011" t="n">
        <v>2010</v>
      </c>
      <c r="B2011" t="inlineStr">
        <is>
          <t>2010</t>
        </is>
      </c>
      <c r="C2011" t="inlineStr">
        <is>
          <t>2</t>
        </is>
      </c>
      <c r="D2011" t="inlineStr">
        <is>
          <t>2</t>
        </is>
      </c>
      <c r="E2011">
        <f>V01+S1-Y1.11:2</f>
        <v/>
      </c>
      <c r="F2011" t="inlineStr">
        <is>
          <t>V01</t>
        </is>
      </c>
      <c r="G2011" t="inlineStr">
        <is>
          <t>S1</t>
        </is>
      </c>
      <c r="H2011" t="inlineStr">
        <is>
          <t>Y1.11</t>
        </is>
      </c>
      <c r="I2011" t="inlineStr">
        <is>
          <t>2</t>
        </is>
      </c>
      <c r="J2011">
        <f>A02+K1.B1-X22-X22.4M:2</f>
        <v/>
      </c>
      <c r="K2011" t="inlineStr">
        <is>
          <t>A02</t>
        </is>
      </c>
      <c r="L2011" t="inlineStr">
        <is>
          <t>K1.B1</t>
        </is>
      </c>
      <c r="M2011" t="inlineStr">
        <is>
          <t>X22-X22.4M</t>
        </is>
      </c>
      <c r="N2011" t="inlineStr">
        <is>
          <t>2</t>
        </is>
      </c>
    </row>
    <row r="2012">
      <c r="A2012" t="n">
        <v>2011</v>
      </c>
      <c r="B2012" t="inlineStr">
        <is>
          <t>2011</t>
        </is>
      </c>
      <c r="C2012" t="inlineStr">
        <is>
          <t>1</t>
        </is>
      </c>
      <c r="D2012" t="inlineStr">
        <is>
          <t>1</t>
        </is>
      </c>
      <c r="E2012">
        <f>A02+K1.B1-X22-X22.4M:1</f>
        <v/>
      </c>
      <c r="F2012" t="inlineStr">
        <is>
          <t>A02</t>
        </is>
      </c>
      <c r="G2012" t="inlineStr">
        <is>
          <t>K1.B1</t>
        </is>
      </c>
      <c r="H2012" t="inlineStr">
        <is>
          <t>X22-X22.4M</t>
        </is>
      </c>
      <c r="I2012" t="inlineStr">
        <is>
          <t>1</t>
        </is>
      </c>
      <c r="J2012">
        <f>V01+S1-Y1.11:1</f>
        <v/>
      </c>
      <c r="K2012" t="inlineStr">
        <is>
          <t>V01</t>
        </is>
      </c>
      <c r="L2012" t="inlineStr">
        <is>
          <t>S1</t>
        </is>
      </c>
      <c r="M2012" t="inlineStr">
        <is>
          <t>Y1.11</t>
        </is>
      </c>
      <c r="N2012" t="inlineStr">
        <is>
          <t>1</t>
        </is>
      </c>
    </row>
    <row r="2013">
      <c r="A2013" t="n">
        <v>2012</v>
      </c>
      <c r="B2013" t="inlineStr">
        <is>
          <t>2012</t>
        </is>
      </c>
      <c r="C2013" t="inlineStr">
        <is>
          <t>BU</t>
        </is>
      </c>
      <c r="D2013" t="inlineStr">
        <is>
          <t>BU</t>
        </is>
      </c>
      <c r="E2013">
        <f>V01+K1.B1-A2:4</f>
        <v/>
      </c>
      <c r="F2013" t="inlineStr">
        <is>
          <t>V01</t>
        </is>
      </c>
      <c r="G2013" t="inlineStr">
        <is>
          <t>K1.B1</t>
        </is>
      </c>
      <c r="H2013" t="inlineStr">
        <is>
          <t>A2</t>
        </is>
      </c>
      <c r="I2013" t="inlineStr">
        <is>
          <t>4</t>
        </is>
      </c>
      <c r="J2013">
        <f>A02+K1.B1-X22-X22.4F:1</f>
        <v/>
      </c>
      <c r="K2013" t="inlineStr">
        <is>
          <t>A02</t>
        </is>
      </c>
      <c r="L2013" t="inlineStr">
        <is>
          <t>K1.B1</t>
        </is>
      </c>
      <c r="M2013" t="inlineStr">
        <is>
          <t>X22-X22.4F</t>
        </is>
      </c>
      <c r="N2013" t="inlineStr">
        <is>
          <t>1</t>
        </is>
      </c>
    </row>
    <row r="2014">
      <c r="A2014" t="n">
        <v>2013</v>
      </c>
      <c r="B2014" t="inlineStr">
        <is>
          <t>2013</t>
        </is>
      </c>
      <c r="C2014" t="inlineStr">
        <is>
          <t>GNYE</t>
        </is>
      </c>
      <c r="D2014" t="inlineStr">
        <is>
          <t>GNYE</t>
        </is>
      </c>
      <c r="E2014">
        <f>A02+K1.B1-X22-X22.4M:3</f>
        <v/>
      </c>
      <c r="F2014" t="inlineStr">
        <is>
          <t>A02</t>
        </is>
      </c>
      <c r="G2014" t="inlineStr">
        <is>
          <t>K1.B1</t>
        </is>
      </c>
      <c r="H2014" t="inlineStr">
        <is>
          <t>X22-X22.4M</t>
        </is>
      </c>
      <c r="I2014" t="inlineStr">
        <is>
          <t>3</t>
        </is>
      </c>
      <c r="J2014">
        <f>V01+S1-Y1.11:PE</f>
        <v/>
      </c>
      <c r="K2014" t="inlineStr">
        <is>
          <t>V01</t>
        </is>
      </c>
      <c r="L2014" t="inlineStr">
        <is>
          <t>S1</t>
        </is>
      </c>
      <c r="M2014" t="inlineStr">
        <is>
          <t>Y1.11</t>
        </is>
      </c>
      <c r="N2014" t="inlineStr">
        <is>
          <t>PE</t>
        </is>
      </c>
    </row>
    <row r="2015">
      <c r="A2015" t="n">
        <v>2014</v>
      </c>
      <c r="B2015" t="inlineStr">
        <is>
          <t>2014</t>
        </is>
      </c>
      <c r="C2015" t="inlineStr">
        <is>
          <t>BU</t>
        </is>
      </c>
      <c r="D2015" t="inlineStr">
        <is>
          <t>BU</t>
        </is>
      </c>
      <c r="E2015">
        <f>A02+K1.B1-X22-X22.4F:5</f>
        <v/>
      </c>
      <c r="F2015" t="inlineStr">
        <is>
          <t>A02</t>
        </is>
      </c>
      <c r="G2015" t="inlineStr">
        <is>
          <t>K1.B1</t>
        </is>
      </c>
      <c r="H2015" t="inlineStr">
        <is>
          <t>X22-X22.4F</t>
        </is>
      </c>
      <c r="I2015" t="inlineStr">
        <is>
          <t>5</t>
        </is>
      </c>
      <c r="J2015">
        <f>V01+K1.B1-A4:1</f>
        <v/>
      </c>
      <c r="K2015" t="inlineStr">
        <is>
          <t>V01</t>
        </is>
      </c>
      <c r="L2015" t="inlineStr">
        <is>
          <t>K1.B1</t>
        </is>
      </c>
      <c r="M2015" t="inlineStr">
        <is>
          <t>A4</t>
        </is>
      </c>
      <c r="N2015" t="inlineStr">
        <is>
          <t>1</t>
        </is>
      </c>
    </row>
    <row r="2016">
      <c r="A2016" t="n">
        <v>2015</v>
      </c>
      <c r="B2016" t="inlineStr">
        <is>
          <t>2015</t>
        </is>
      </c>
      <c r="C2016" t="inlineStr">
        <is>
          <t>BN</t>
        </is>
      </c>
      <c r="D2016" t="inlineStr">
        <is>
          <t>BN</t>
        </is>
      </c>
      <c r="E2016">
        <f>V01+S1-S2.1:BU</f>
        <v/>
      </c>
      <c r="F2016" t="inlineStr">
        <is>
          <t>V01</t>
        </is>
      </c>
      <c r="G2016" t="inlineStr">
        <is>
          <t>S1</t>
        </is>
      </c>
      <c r="H2016" t="inlineStr">
        <is>
          <t>S2.1</t>
        </is>
      </c>
      <c r="I2016" t="inlineStr">
        <is>
          <t>BU</t>
        </is>
      </c>
      <c r="J2016">
        <f>A02+K1.B1-X22-X22.4M:5</f>
        <v/>
      </c>
      <c r="K2016" t="inlineStr">
        <is>
          <t>A02</t>
        </is>
      </c>
      <c r="L2016" t="inlineStr">
        <is>
          <t>K1.B1</t>
        </is>
      </c>
      <c r="M2016" t="inlineStr">
        <is>
          <t>X22-X22.4M</t>
        </is>
      </c>
      <c r="N2016" t="inlineStr">
        <is>
          <t>5</t>
        </is>
      </c>
    </row>
    <row r="2017">
      <c r="A2017" t="n">
        <v>2016</v>
      </c>
      <c r="B2017" t="inlineStr">
        <is>
          <t>2016</t>
        </is>
      </c>
      <c r="C2017" t="inlineStr">
        <is>
          <t>WH</t>
        </is>
      </c>
      <c r="D2017" t="inlineStr">
        <is>
          <t>WH</t>
        </is>
      </c>
      <c r="E2017">
        <f>A02+K1.B1-X22-X22.4M:4</f>
        <v/>
      </c>
      <c r="F2017" t="inlineStr">
        <is>
          <t>A02</t>
        </is>
      </c>
      <c r="G2017" t="inlineStr">
        <is>
          <t>K1.B1</t>
        </is>
      </c>
      <c r="H2017" t="inlineStr">
        <is>
          <t>X22-X22.4M</t>
        </is>
      </c>
      <c r="I2017" t="inlineStr">
        <is>
          <t>4</t>
        </is>
      </c>
      <c r="J2017">
        <f>V01+S1-S2.1:BN</f>
        <v/>
      </c>
      <c r="K2017" t="inlineStr">
        <is>
          <t>V01</t>
        </is>
      </c>
      <c r="L2017" t="inlineStr">
        <is>
          <t>S1</t>
        </is>
      </c>
      <c r="M2017" t="inlineStr">
        <is>
          <t>S2.1</t>
        </is>
      </c>
      <c r="N2017" t="inlineStr">
        <is>
          <t>BN</t>
        </is>
      </c>
    </row>
    <row r="2018">
      <c r="A2018" t="n">
        <v>2017</v>
      </c>
      <c r="B2018" t="inlineStr">
        <is>
          <t>2017</t>
        </is>
      </c>
      <c r="C2018" t="inlineStr">
        <is>
          <t>BU</t>
        </is>
      </c>
      <c r="D2018" t="inlineStr">
        <is>
          <t>BU</t>
        </is>
      </c>
      <c r="E2018">
        <f>V01+K1.B1-W6(-P1):P1</f>
        <v/>
      </c>
      <c r="F2018" t="inlineStr">
        <is>
          <t>V01</t>
        </is>
      </c>
      <c r="G2018" t="inlineStr">
        <is>
          <t>K1.B1</t>
        </is>
      </c>
      <c r="H2018" t="inlineStr">
        <is>
          <t>W6(-P1)</t>
        </is>
      </c>
      <c r="I2018" t="inlineStr">
        <is>
          <t>P1</t>
        </is>
      </c>
      <c r="J2018">
        <f>A02+K1.B1-X22-X22.4F:4</f>
        <v/>
      </c>
      <c r="K2018" t="inlineStr">
        <is>
          <t>A02</t>
        </is>
      </c>
      <c r="L2018" t="inlineStr">
        <is>
          <t>K1.B1</t>
        </is>
      </c>
      <c r="M2018" t="inlineStr">
        <is>
          <t>X22-X22.4F</t>
        </is>
      </c>
      <c r="N2018" t="inlineStr">
        <is>
          <t>4</t>
        </is>
      </c>
    </row>
    <row r="2019">
      <c r="A2019" t="n">
        <v>2018</v>
      </c>
      <c r="B2019" t="inlineStr">
        <is>
          <t>2018</t>
        </is>
      </c>
      <c r="C2019" t="inlineStr">
        <is>
          <t>BU</t>
        </is>
      </c>
      <c r="D2019" t="inlineStr">
        <is>
          <t>BU</t>
        </is>
      </c>
      <c r="E2019">
        <f>A02+K1.B1-X22-X22.4F:7</f>
        <v/>
      </c>
      <c r="F2019" t="inlineStr">
        <is>
          <t>A02</t>
        </is>
      </c>
      <c r="G2019" t="inlineStr">
        <is>
          <t>K1.B1</t>
        </is>
      </c>
      <c r="H2019" t="inlineStr">
        <is>
          <t>X22-X22.4F</t>
        </is>
      </c>
      <c r="I2019" t="inlineStr">
        <is>
          <t>7</t>
        </is>
      </c>
      <c r="J2019">
        <f>V01+K1.B1-A4:2</f>
        <v/>
      </c>
      <c r="K2019" t="inlineStr">
        <is>
          <t>V01</t>
        </is>
      </c>
      <c r="L2019" t="inlineStr">
        <is>
          <t>K1.B1</t>
        </is>
      </c>
      <c r="M2019" t="inlineStr">
        <is>
          <t>A4</t>
        </is>
      </c>
      <c r="N2019" t="inlineStr">
        <is>
          <t>2</t>
        </is>
      </c>
    </row>
    <row r="2020">
      <c r="A2020" t="n">
        <v>2019</v>
      </c>
      <c r="B2020" t="inlineStr">
        <is>
          <t>2019</t>
        </is>
      </c>
      <c r="C2020" t="inlineStr">
        <is>
          <t>BN</t>
        </is>
      </c>
      <c r="D2020" t="inlineStr">
        <is>
          <t>BN</t>
        </is>
      </c>
      <c r="E2020">
        <f>V01+S1-S3.1:BU</f>
        <v/>
      </c>
      <c r="F2020" t="inlineStr">
        <is>
          <t>V01</t>
        </is>
      </c>
      <c r="G2020" t="inlineStr">
        <is>
          <t>S1</t>
        </is>
      </c>
      <c r="H2020" t="inlineStr">
        <is>
          <t>S3.1</t>
        </is>
      </c>
      <c r="I2020" t="inlineStr">
        <is>
          <t>BU</t>
        </is>
      </c>
      <c r="J2020">
        <f>A02+K1.B1-X22-X22.4M:7</f>
        <v/>
      </c>
      <c r="K2020" t="inlineStr">
        <is>
          <t>A02</t>
        </is>
      </c>
      <c r="L2020" t="inlineStr">
        <is>
          <t>K1.B1</t>
        </is>
      </c>
      <c r="M2020" t="inlineStr">
        <is>
          <t>X22-X22.4M</t>
        </is>
      </c>
      <c r="N2020" t="inlineStr">
        <is>
          <t>7</t>
        </is>
      </c>
    </row>
    <row r="2021">
      <c r="A2021" t="n">
        <v>2020</v>
      </c>
      <c r="B2021" t="inlineStr">
        <is>
          <t>2020</t>
        </is>
      </c>
      <c r="C2021" t="inlineStr">
        <is>
          <t>WH</t>
        </is>
      </c>
      <c r="D2021" t="inlineStr">
        <is>
          <t>WH</t>
        </is>
      </c>
      <c r="E2021">
        <f>A02+K1.B1-X22-X22.4M:6</f>
        <v/>
      </c>
      <c r="F2021" t="inlineStr">
        <is>
          <t>A02</t>
        </is>
      </c>
      <c r="G2021" t="inlineStr">
        <is>
          <t>K1.B1</t>
        </is>
      </c>
      <c r="H2021" t="inlineStr">
        <is>
          <t>X22-X22.4M</t>
        </is>
      </c>
      <c r="I2021" t="inlineStr">
        <is>
          <t>6</t>
        </is>
      </c>
      <c r="J2021">
        <f>V01+S1-S3.1:BN</f>
        <v/>
      </c>
      <c r="K2021" t="inlineStr">
        <is>
          <t>V01</t>
        </is>
      </c>
      <c r="L2021" t="inlineStr">
        <is>
          <t>S1</t>
        </is>
      </c>
      <c r="M2021" t="inlineStr">
        <is>
          <t>S3.1</t>
        </is>
      </c>
      <c r="N2021" t="inlineStr">
        <is>
          <t>BN</t>
        </is>
      </c>
    </row>
    <row r="2022">
      <c r="A2022" t="n">
        <v>2021</v>
      </c>
      <c r="B2022" t="inlineStr">
        <is>
          <t>2021</t>
        </is>
      </c>
      <c r="C2022" t="inlineStr">
        <is>
          <t>BU</t>
        </is>
      </c>
      <c r="D2022" t="inlineStr">
        <is>
          <t>BU</t>
        </is>
      </c>
      <c r="E2022">
        <f>V01+K1.B1-W6(-P1):P1</f>
        <v/>
      </c>
      <c r="F2022" t="inlineStr">
        <is>
          <t>V01</t>
        </is>
      </c>
      <c r="G2022" t="inlineStr">
        <is>
          <t>K1.B1</t>
        </is>
      </c>
      <c r="H2022" t="inlineStr">
        <is>
          <t>W6(-P1)</t>
        </is>
      </c>
      <c r="I2022" t="inlineStr">
        <is>
          <t>P1</t>
        </is>
      </c>
      <c r="J2022">
        <f>A02+K1.B1-X22-X22.4F:6</f>
        <v/>
      </c>
      <c r="K2022" t="inlineStr">
        <is>
          <t>A02</t>
        </is>
      </c>
      <c r="L2022" t="inlineStr">
        <is>
          <t>K1.B1</t>
        </is>
      </c>
      <c r="M2022" t="inlineStr">
        <is>
          <t>X22-X22.4F</t>
        </is>
      </c>
      <c r="N2022" t="inlineStr">
        <is>
          <t>6</t>
        </is>
      </c>
    </row>
    <row r="2023">
      <c r="A2023" t="n">
        <v>2022</v>
      </c>
      <c r="B2023" t="inlineStr">
        <is>
          <t>2022</t>
        </is>
      </c>
      <c r="C2023" t="inlineStr">
        <is>
          <t>BU</t>
        </is>
      </c>
      <c r="D2023" t="inlineStr">
        <is>
          <t>BU</t>
        </is>
      </c>
      <c r="E2023">
        <f>A02+K1.B1-X22-X22.4F:9</f>
        <v/>
      </c>
      <c r="F2023" t="inlineStr">
        <is>
          <t>A02</t>
        </is>
      </c>
      <c r="G2023" t="inlineStr">
        <is>
          <t>K1.B1</t>
        </is>
      </c>
      <c r="H2023" t="inlineStr">
        <is>
          <t>X22-X22.4F</t>
        </is>
      </c>
      <c r="I2023" t="inlineStr">
        <is>
          <t>9</t>
        </is>
      </c>
      <c r="J2023">
        <f>V01+K1.B1-W6(-P2):P2</f>
        <v/>
      </c>
      <c r="K2023" t="inlineStr">
        <is>
          <t>V01</t>
        </is>
      </c>
      <c r="L2023" t="inlineStr">
        <is>
          <t>K1.B1</t>
        </is>
      </c>
      <c r="M2023" t="inlineStr">
        <is>
          <t>W6(-P2)</t>
        </is>
      </c>
      <c r="N2023" t="inlineStr">
        <is>
          <t>P2</t>
        </is>
      </c>
    </row>
    <row r="2024">
      <c r="A2024" t="n">
        <v>2023</v>
      </c>
      <c r="B2024" t="inlineStr">
        <is>
          <t>2023</t>
        </is>
      </c>
      <c r="C2024" t="inlineStr">
        <is>
          <t>2</t>
        </is>
      </c>
      <c r="D2024" t="inlineStr">
        <is>
          <t>2</t>
        </is>
      </c>
      <c r="E2024">
        <f>V01+S1-Y1.12:2</f>
        <v/>
      </c>
      <c r="F2024" t="inlineStr">
        <is>
          <t>V01</t>
        </is>
      </c>
      <c r="G2024" t="inlineStr">
        <is>
          <t>S1</t>
        </is>
      </c>
      <c r="H2024" t="inlineStr">
        <is>
          <t>Y1.12</t>
        </is>
      </c>
      <c r="I2024" t="inlineStr">
        <is>
          <t>2</t>
        </is>
      </c>
      <c r="J2024">
        <f>A02+K1.B1-X22-X22.4M:9</f>
        <v/>
      </c>
      <c r="K2024" t="inlineStr">
        <is>
          <t>A02</t>
        </is>
      </c>
      <c r="L2024" t="inlineStr">
        <is>
          <t>K1.B1</t>
        </is>
      </c>
      <c r="M2024" t="inlineStr">
        <is>
          <t>X22-X22.4M</t>
        </is>
      </c>
      <c r="N2024" t="inlineStr">
        <is>
          <t>9</t>
        </is>
      </c>
    </row>
    <row r="2025">
      <c r="A2025" t="n">
        <v>2024</v>
      </c>
      <c r="B2025" t="inlineStr">
        <is>
          <t>2024</t>
        </is>
      </c>
      <c r="C2025" t="inlineStr">
        <is>
          <t>1</t>
        </is>
      </c>
      <c r="D2025" t="inlineStr">
        <is>
          <t>1</t>
        </is>
      </c>
      <c r="E2025">
        <f>A02+K1.B1-X22-X22.4M:8</f>
        <v/>
      </c>
      <c r="F2025" t="inlineStr">
        <is>
          <t>A02</t>
        </is>
      </c>
      <c r="G2025" t="inlineStr">
        <is>
          <t>K1.B1</t>
        </is>
      </c>
      <c r="H2025" t="inlineStr">
        <is>
          <t>X22-X22.4M</t>
        </is>
      </c>
      <c r="I2025" t="inlineStr">
        <is>
          <t>8</t>
        </is>
      </c>
      <c r="J2025">
        <f>V01+S1-Y1.12:1</f>
        <v/>
      </c>
      <c r="K2025" t="inlineStr">
        <is>
          <t>V01</t>
        </is>
      </c>
      <c r="L2025" t="inlineStr">
        <is>
          <t>S1</t>
        </is>
      </c>
      <c r="M2025" t="inlineStr">
        <is>
          <t>Y1.12</t>
        </is>
      </c>
      <c r="N2025" t="inlineStr">
        <is>
          <t>1</t>
        </is>
      </c>
    </row>
    <row r="2026">
      <c r="A2026" t="n">
        <v>2025</v>
      </c>
      <c r="B2026" t="inlineStr">
        <is>
          <t>2025</t>
        </is>
      </c>
      <c r="C2026" t="inlineStr">
        <is>
          <t>BU</t>
        </is>
      </c>
      <c r="D2026" t="inlineStr">
        <is>
          <t>BU</t>
        </is>
      </c>
      <c r="E2026">
        <f>V01+K1.B1-A2:5</f>
        <v/>
      </c>
      <c r="F2026" t="inlineStr">
        <is>
          <t>V01</t>
        </is>
      </c>
      <c r="G2026" t="inlineStr">
        <is>
          <t>K1.B1</t>
        </is>
      </c>
      <c r="H2026" t="inlineStr">
        <is>
          <t>A2</t>
        </is>
      </c>
      <c r="I2026" t="inlineStr">
        <is>
          <t>5</t>
        </is>
      </c>
      <c r="J2026">
        <f>A02+K1.B1-X22-X22.4F:8</f>
        <v/>
      </c>
      <c r="K2026" t="inlineStr">
        <is>
          <t>A02</t>
        </is>
      </c>
      <c r="L2026" t="inlineStr">
        <is>
          <t>K1.B1</t>
        </is>
      </c>
      <c r="M2026" t="inlineStr">
        <is>
          <t>X22-X22.4F</t>
        </is>
      </c>
      <c r="N2026" t="inlineStr">
        <is>
          <t>8</t>
        </is>
      </c>
    </row>
    <row r="2027">
      <c r="A2027" t="n">
        <v>2026</v>
      </c>
      <c r="B2027" t="inlineStr">
        <is>
          <t>2026</t>
        </is>
      </c>
      <c r="C2027" t="inlineStr">
        <is>
          <t>GNYE</t>
        </is>
      </c>
      <c r="D2027" t="inlineStr">
        <is>
          <t>GNYE</t>
        </is>
      </c>
      <c r="E2027">
        <f>A02+K1.B1-X22-X22.4M:10</f>
        <v/>
      </c>
      <c r="F2027" t="inlineStr">
        <is>
          <t>A02</t>
        </is>
      </c>
      <c r="G2027" t="inlineStr">
        <is>
          <t>K1.B1</t>
        </is>
      </c>
      <c r="H2027" t="inlineStr">
        <is>
          <t>X22-X22.4M</t>
        </is>
      </c>
      <c r="I2027" t="inlineStr">
        <is>
          <t>10</t>
        </is>
      </c>
      <c r="J2027">
        <f>V01+S1-Y1.12:PE</f>
        <v/>
      </c>
      <c r="K2027" t="inlineStr">
        <is>
          <t>V01</t>
        </is>
      </c>
      <c r="L2027" t="inlineStr">
        <is>
          <t>S1</t>
        </is>
      </c>
      <c r="M2027" t="inlineStr">
        <is>
          <t>Y1.12</t>
        </is>
      </c>
      <c r="N2027" t="inlineStr">
        <is>
          <t>PE</t>
        </is>
      </c>
    </row>
    <row r="2028">
      <c r="A2028" t="n">
        <v>2027</v>
      </c>
      <c r="B2028" t="inlineStr">
        <is>
          <t>2027</t>
        </is>
      </c>
      <c r="C2028" t="inlineStr">
        <is>
          <t>BU</t>
        </is>
      </c>
      <c r="D2028" t="inlineStr">
        <is>
          <t>BU</t>
        </is>
      </c>
      <c r="E2028">
        <f>A02+K1.B1-X22-X22.4F:12</f>
        <v/>
      </c>
      <c r="F2028" t="inlineStr">
        <is>
          <t>A02</t>
        </is>
      </c>
      <c r="G2028" t="inlineStr">
        <is>
          <t>K1.B1</t>
        </is>
      </c>
      <c r="H2028" t="inlineStr">
        <is>
          <t>X22-X22.4F</t>
        </is>
      </c>
      <c r="I2028" t="inlineStr">
        <is>
          <t>12</t>
        </is>
      </c>
      <c r="J2028">
        <f>V01+K1.B1-A4:3</f>
        <v/>
      </c>
      <c r="K2028" t="inlineStr">
        <is>
          <t>V01</t>
        </is>
      </c>
      <c r="L2028" t="inlineStr">
        <is>
          <t>K1.B1</t>
        </is>
      </c>
      <c r="M2028" t="inlineStr">
        <is>
          <t>A4</t>
        </is>
      </c>
      <c r="N2028" t="inlineStr">
        <is>
          <t>3</t>
        </is>
      </c>
    </row>
    <row r="2029">
      <c r="A2029" t="n">
        <v>2028</v>
      </c>
      <c r="B2029" t="inlineStr">
        <is>
          <t>2028</t>
        </is>
      </c>
      <c r="C2029" t="inlineStr">
        <is>
          <t>BN</t>
        </is>
      </c>
      <c r="D2029" t="inlineStr">
        <is>
          <t>BN</t>
        </is>
      </c>
      <c r="E2029">
        <f>V01+S1-S2.2:BU</f>
        <v/>
      </c>
      <c r="F2029" t="inlineStr">
        <is>
          <t>V01</t>
        </is>
      </c>
      <c r="G2029" t="inlineStr">
        <is>
          <t>S1</t>
        </is>
      </c>
      <c r="H2029" t="inlineStr">
        <is>
          <t>S2.2</t>
        </is>
      </c>
      <c r="I2029" t="inlineStr">
        <is>
          <t>BU</t>
        </is>
      </c>
      <c r="J2029">
        <f>A02+K1.B1-X22-X22.4M:12</f>
        <v/>
      </c>
      <c r="K2029" t="inlineStr">
        <is>
          <t>A02</t>
        </is>
      </c>
      <c r="L2029" t="inlineStr">
        <is>
          <t>K1.B1</t>
        </is>
      </c>
      <c r="M2029" t="inlineStr">
        <is>
          <t>X22-X22.4M</t>
        </is>
      </c>
      <c r="N2029" t="inlineStr">
        <is>
          <t>12</t>
        </is>
      </c>
    </row>
    <row r="2030">
      <c r="A2030" t="n">
        <v>2029</v>
      </c>
      <c r="B2030" t="inlineStr">
        <is>
          <t>2029</t>
        </is>
      </c>
      <c r="C2030" t="inlineStr">
        <is>
          <t>WH</t>
        </is>
      </c>
      <c r="D2030" t="inlineStr">
        <is>
          <t>WH</t>
        </is>
      </c>
      <c r="E2030">
        <f>A02+K1.B1-X22-X22.4M:11</f>
        <v/>
      </c>
      <c r="F2030" t="inlineStr">
        <is>
          <t>A02</t>
        </is>
      </c>
      <c r="G2030" t="inlineStr">
        <is>
          <t>K1.B1</t>
        </is>
      </c>
      <c r="H2030" t="inlineStr">
        <is>
          <t>X22-X22.4M</t>
        </is>
      </c>
      <c r="I2030" t="inlineStr">
        <is>
          <t>11</t>
        </is>
      </c>
      <c r="J2030">
        <f>V01+S1-S2.2:BN</f>
        <v/>
      </c>
      <c r="K2030" t="inlineStr">
        <is>
          <t>V01</t>
        </is>
      </c>
      <c r="L2030" t="inlineStr">
        <is>
          <t>S1</t>
        </is>
      </c>
      <c r="M2030" t="inlineStr">
        <is>
          <t>S2.2</t>
        </is>
      </c>
      <c r="N2030" t="inlineStr">
        <is>
          <t>BN</t>
        </is>
      </c>
    </row>
    <row r="2031">
      <c r="A2031" t="n">
        <v>2030</v>
      </c>
      <c r="B2031" t="inlineStr">
        <is>
          <t>2030</t>
        </is>
      </c>
      <c r="C2031" t="inlineStr">
        <is>
          <t>BU</t>
        </is>
      </c>
      <c r="D2031" t="inlineStr">
        <is>
          <t>BU</t>
        </is>
      </c>
      <c r="E2031">
        <f>V01+K1.B1-W6(-P1):P1</f>
        <v/>
      </c>
      <c r="F2031" t="inlineStr">
        <is>
          <t>V01</t>
        </is>
      </c>
      <c r="G2031" t="inlineStr">
        <is>
          <t>K1.B1</t>
        </is>
      </c>
      <c r="H2031" t="inlineStr">
        <is>
          <t>W6(-P1)</t>
        </is>
      </c>
      <c r="I2031" t="inlineStr">
        <is>
          <t>P1</t>
        </is>
      </c>
      <c r="J2031">
        <f>A02+K1.B1-X22-X22.4F:11</f>
        <v/>
      </c>
      <c r="K2031" t="inlineStr">
        <is>
          <t>A02</t>
        </is>
      </c>
      <c r="L2031" t="inlineStr">
        <is>
          <t>K1.B1</t>
        </is>
      </c>
      <c r="M2031" t="inlineStr">
        <is>
          <t>X22-X22.4F</t>
        </is>
      </c>
      <c r="N2031" t="inlineStr">
        <is>
          <t>11</t>
        </is>
      </c>
    </row>
    <row r="2032">
      <c r="A2032" t="n">
        <v>2031</v>
      </c>
      <c r="B2032" t="inlineStr">
        <is>
          <t>2031</t>
        </is>
      </c>
      <c r="C2032" t="inlineStr">
        <is>
          <t>BU</t>
        </is>
      </c>
      <c r="D2032" t="inlineStr">
        <is>
          <t>BU</t>
        </is>
      </c>
      <c r="E2032">
        <f>A02+K1.B1-X22-X22.4F:14</f>
        <v/>
      </c>
      <c r="F2032" t="inlineStr">
        <is>
          <t>A02</t>
        </is>
      </c>
      <c r="G2032" t="inlineStr">
        <is>
          <t>K1.B1</t>
        </is>
      </c>
      <c r="H2032" t="inlineStr">
        <is>
          <t>X22-X22.4F</t>
        </is>
      </c>
      <c r="I2032" t="inlineStr">
        <is>
          <t>14</t>
        </is>
      </c>
      <c r="J2032">
        <f>V01+K1.B1-A4:4</f>
        <v/>
      </c>
      <c r="K2032" t="inlineStr">
        <is>
          <t>V01</t>
        </is>
      </c>
      <c r="L2032" t="inlineStr">
        <is>
          <t>K1.B1</t>
        </is>
      </c>
      <c r="M2032" t="inlineStr">
        <is>
          <t>A4</t>
        </is>
      </c>
      <c r="N2032" t="inlineStr">
        <is>
          <t>4</t>
        </is>
      </c>
    </row>
    <row r="2033">
      <c r="A2033" t="n">
        <v>2032</v>
      </c>
      <c r="B2033" t="inlineStr">
        <is>
          <t>2032</t>
        </is>
      </c>
      <c r="C2033" t="inlineStr">
        <is>
          <t>BN</t>
        </is>
      </c>
      <c r="D2033" t="inlineStr">
        <is>
          <t>BN</t>
        </is>
      </c>
      <c r="E2033">
        <f>V01+S1-S3.2:BU</f>
        <v/>
      </c>
      <c r="F2033" t="inlineStr">
        <is>
          <t>V01</t>
        </is>
      </c>
      <c r="G2033" t="inlineStr">
        <is>
          <t>S1</t>
        </is>
      </c>
      <c r="H2033" t="inlineStr">
        <is>
          <t>S3.2</t>
        </is>
      </c>
      <c r="I2033" t="inlineStr">
        <is>
          <t>BU</t>
        </is>
      </c>
      <c r="J2033">
        <f>A02+K1.B1-X22-X22.4M:14</f>
        <v/>
      </c>
      <c r="K2033" t="inlineStr">
        <is>
          <t>A02</t>
        </is>
      </c>
      <c r="L2033" t="inlineStr">
        <is>
          <t>K1.B1</t>
        </is>
      </c>
      <c r="M2033" t="inlineStr">
        <is>
          <t>X22-X22.4M</t>
        </is>
      </c>
      <c r="N2033" t="inlineStr">
        <is>
          <t>14</t>
        </is>
      </c>
    </row>
    <row r="2034">
      <c r="A2034" t="n">
        <v>2033</v>
      </c>
      <c r="B2034" t="inlineStr">
        <is>
          <t>2033</t>
        </is>
      </c>
      <c r="C2034" t="inlineStr">
        <is>
          <t>WH</t>
        </is>
      </c>
      <c r="D2034" t="inlineStr">
        <is>
          <t>WH</t>
        </is>
      </c>
      <c r="E2034">
        <f>A02+K1.B1-X22-X22.4M:13</f>
        <v/>
      </c>
      <c r="F2034" t="inlineStr">
        <is>
          <t>A02</t>
        </is>
      </c>
      <c r="G2034" t="inlineStr">
        <is>
          <t>K1.B1</t>
        </is>
      </c>
      <c r="H2034" t="inlineStr">
        <is>
          <t>X22-X22.4M</t>
        </is>
      </c>
      <c r="I2034" t="inlineStr">
        <is>
          <t>13</t>
        </is>
      </c>
      <c r="J2034">
        <f>V01+S1-S3.2:BN</f>
        <v/>
      </c>
      <c r="K2034" t="inlineStr">
        <is>
          <t>V01</t>
        </is>
      </c>
      <c r="L2034" t="inlineStr">
        <is>
          <t>S1</t>
        </is>
      </c>
      <c r="M2034" t="inlineStr">
        <is>
          <t>S3.2</t>
        </is>
      </c>
      <c r="N2034" t="inlineStr">
        <is>
          <t>BN</t>
        </is>
      </c>
    </row>
    <row r="2035">
      <c r="A2035" t="n">
        <v>2034</v>
      </c>
      <c r="B2035" t="inlineStr">
        <is>
          <t>2034</t>
        </is>
      </c>
      <c r="C2035" t="inlineStr">
        <is>
          <t>BU</t>
        </is>
      </c>
      <c r="D2035" t="inlineStr">
        <is>
          <t>BU</t>
        </is>
      </c>
      <c r="E2035">
        <f>V01+K1.B1-W6(-P1):P1</f>
        <v/>
      </c>
      <c r="F2035" t="inlineStr">
        <is>
          <t>V01</t>
        </is>
      </c>
      <c r="G2035" t="inlineStr">
        <is>
          <t>K1.B1</t>
        </is>
      </c>
      <c r="H2035" t="inlineStr">
        <is>
          <t>W6(-P1)</t>
        </is>
      </c>
      <c r="I2035" t="inlineStr">
        <is>
          <t>P1</t>
        </is>
      </c>
      <c r="J2035">
        <f>A02+K1.B1-X22-X22.4F:13</f>
        <v/>
      </c>
      <c r="K2035" t="inlineStr">
        <is>
          <t>A02</t>
        </is>
      </c>
      <c r="L2035" t="inlineStr">
        <is>
          <t>K1.B1</t>
        </is>
      </c>
      <c r="M2035" t="inlineStr">
        <is>
          <t>X22-X22.4F</t>
        </is>
      </c>
      <c r="N2035" t="inlineStr">
        <is>
          <t>13</t>
        </is>
      </c>
    </row>
    <row r="2036">
      <c r="A2036" t="n">
        <v>2035</v>
      </c>
      <c r="B2036" t="inlineStr">
        <is>
          <t>2035</t>
        </is>
      </c>
      <c r="C2036" t="inlineStr">
        <is>
          <t>BU</t>
        </is>
      </c>
      <c r="D2036" t="inlineStr">
        <is>
          <t>BU</t>
        </is>
      </c>
      <c r="E2036">
        <f>A02+K1.B1-X22-X22.4F:16</f>
        <v/>
      </c>
      <c r="F2036" t="inlineStr">
        <is>
          <t>A02</t>
        </is>
      </c>
      <c r="G2036" t="inlineStr">
        <is>
          <t>K1.B1</t>
        </is>
      </c>
      <c r="H2036" t="inlineStr">
        <is>
          <t>X22-X22.4F</t>
        </is>
      </c>
      <c r="I2036" t="inlineStr">
        <is>
          <t>16</t>
        </is>
      </c>
      <c r="J2036">
        <f>V01+K1.B1-W6(-P2):P2</f>
        <v/>
      </c>
      <c r="K2036" t="inlineStr">
        <is>
          <t>V01</t>
        </is>
      </c>
      <c r="L2036" t="inlineStr">
        <is>
          <t>K1.B1</t>
        </is>
      </c>
      <c r="M2036" t="inlineStr">
        <is>
          <t>W6(-P2)</t>
        </is>
      </c>
      <c r="N2036" t="inlineStr">
        <is>
          <t>P2</t>
        </is>
      </c>
    </row>
    <row r="2037">
      <c r="A2037" t="n">
        <v>2036</v>
      </c>
      <c r="B2037" t="inlineStr">
        <is>
          <t>2036</t>
        </is>
      </c>
      <c r="C2037" t="inlineStr">
        <is>
          <t>2</t>
        </is>
      </c>
      <c r="D2037" t="inlineStr">
        <is>
          <t>2</t>
        </is>
      </c>
      <c r="E2037">
        <f>V01+S1-Y1.13:2</f>
        <v/>
      </c>
      <c r="F2037" t="inlineStr">
        <is>
          <t>V01</t>
        </is>
      </c>
      <c r="G2037" t="inlineStr">
        <is>
          <t>S1</t>
        </is>
      </c>
      <c r="H2037" t="inlineStr">
        <is>
          <t>Y1.13</t>
        </is>
      </c>
      <c r="I2037" t="inlineStr">
        <is>
          <t>2</t>
        </is>
      </c>
      <c r="J2037">
        <f>A02+K1.B1-X22-X22.4M:16</f>
        <v/>
      </c>
      <c r="K2037" t="inlineStr">
        <is>
          <t>A02</t>
        </is>
      </c>
      <c r="L2037" t="inlineStr">
        <is>
          <t>K1.B1</t>
        </is>
      </c>
      <c r="M2037" t="inlineStr">
        <is>
          <t>X22-X22.4M</t>
        </is>
      </c>
      <c r="N2037" t="inlineStr">
        <is>
          <t>16</t>
        </is>
      </c>
    </row>
    <row r="2038">
      <c r="A2038" t="n">
        <v>2037</v>
      </c>
      <c r="B2038" t="inlineStr">
        <is>
          <t>2037</t>
        </is>
      </c>
      <c r="C2038" t="inlineStr">
        <is>
          <t>1</t>
        </is>
      </c>
      <c r="D2038" t="inlineStr">
        <is>
          <t>1</t>
        </is>
      </c>
      <c r="E2038">
        <f>A02+K1.B1-X22-X22.4M:15</f>
        <v/>
      </c>
      <c r="F2038" t="inlineStr">
        <is>
          <t>A02</t>
        </is>
      </c>
      <c r="G2038" t="inlineStr">
        <is>
          <t>K1.B1</t>
        </is>
      </c>
      <c r="H2038" t="inlineStr">
        <is>
          <t>X22-X22.4M</t>
        </is>
      </c>
      <c r="I2038" t="inlineStr">
        <is>
          <t>15</t>
        </is>
      </c>
      <c r="J2038">
        <f>V01+S1-Y1.13:1</f>
        <v/>
      </c>
      <c r="K2038" t="inlineStr">
        <is>
          <t>V01</t>
        </is>
      </c>
      <c r="L2038" t="inlineStr">
        <is>
          <t>S1</t>
        </is>
      </c>
      <c r="M2038" t="inlineStr">
        <is>
          <t>Y1.13</t>
        </is>
      </c>
      <c r="N2038" t="inlineStr">
        <is>
          <t>1</t>
        </is>
      </c>
    </row>
    <row r="2039">
      <c r="A2039" t="n">
        <v>2038</v>
      </c>
      <c r="B2039" t="inlineStr">
        <is>
          <t>2038</t>
        </is>
      </c>
      <c r="C2039" t="inlineStr">
        <is>
          <t>BU</t>
        </is>
      </c>
      <c r="D2039" t="inlineStr">
        <is>
          <t>BU</t>
        </is>
      </c>
      <c r="E2039">
        <f>V01+K1.B1-A2:6</f>
        <v/>
      </c>
      <c r="F2039" t="inlineStr">
        <is>
          <t>V01</t>
        </is>
      </c>
      <c r="G2039" t="inlineStr">
        <is>
          <t>K1.B1</t>
        </is>
      </c>
      <c r="H2039" t="inlineStr">
        <is>
          <t>A2</t>
        </is>
      </c>
      <c r="I2039" t="inlineStr">
        <is>
          <t>6</t>
        </is>
      </c>
      <c r="J2039">
        <f>A02+K1.B1-X22-X22.4F:15</f>
        <v/>
      </c>
      <c r="K2039" t="inlineStr">
        <is>
          <t>A02</t>
        </is>
      </c>
      <c r="L2039" t="inlineStr">
        <is>
          <t>K1.B1</t>
        </is>
      </c>
      <c r="M2039" t="inlineStr">
        <is>
          <t>X22-X22.4F</t>
        </is>
      </c>
      <c r="N2039" t="inlineStr">
        <is>
          <t>15</t>
        </is>
      </c>
    </row>
    <row r="2040">
      <c r="A2040" t="n">
        <v>2039</v>
      </c>
      <c r="B2040" t="inlineStr">
        <is>
          <t>2039</t>
        </is>
      </c>
      <c r="C2040" t="inlineStr">
        <is>
          <t>GNYE</t>
        </is>
      </c>
      <c r="D2040" t="inlineStr">
        <is>
          <t>GNYE</t>
        </is>
      </c>
      <c r="E2040">
        <f>A02+K1.B1-X22-X22.4M:17</f>
        <v/>
      </c>
      <c r="F2040" t="inlineStr">
        <is>
          <t>A02</t>
        </is>
      </c>
      <c r="G2040" t="inlineStr">
        <is>
          <t>K1.B1</t>
        </is>
      </c>
      <c r="H2040" t="inlineStr">
        <is>
          <t>X22-X22.4M</t>
        </is>
      </c>
      <c r="I2040" t="inlineStr">
        <is>
          <t>17</t>
        </is>
      </c>
      <c r="J2040">
        <f>V01+S1-Y1.13:PE</f>
        <v/>
      </c>
      <c r="K2040" t="inlineStr">
        <is>
          <t>V01</t>
        </is>
      </c>
      <c r="L2040" t="inlineStr">
        <is>
          <t>S1</t>
        </is>
      </c>
      <c r="M2040" t="inlineStr">
        <is>
          <t>Y1.13</t>
        </is>
      </c>
      <c r="N2040" t="inlineStr">
        <is>
          <t>PE</t>
        </is>
      </c>
    </row>
    <row r="2041">
      <c r="A2041" t="n">
        <v>2040</v>
      </c>
      <c r="B2041" t="inlineStr">
        <is>
          <t>2040</t>
        </is>
      </c>
      <c r="C2041" t="inlineStr">
        <is>
          <t>BU</t>
        </is>
      </c>
      <c r="D2041" t="inlineStr">
        <is>
          <t>BU</t>
        </is>
      </c>
      <c r="E2041">
        <f>A02+K1.B1-X22-X22.4F:19</f>
        <v/>
      </c>
      <c r="F2041" t="inlineStr">
        <is>
          <t>A02</t>
        </is>
      </c>
      <c r="G2041" t="inlineStr">
        <is>
          <t>K1.B1</t>
        </is>
      </c>
      <c r="H2041" t="inlineStr">
        <is>
          <t>X22-X22.4F</t>
        </is>
      </c>
      <c r="I2041" t="inlineStr">
        <is>
          <t>19</t>
        </is>
      </c>
      <c r="J2041">
        <f>V01+K1.B1-A4:5</f>
        <v/>
      </c>
      <c r="K2041" t="inlineStr">
        <is>
          <t>V01</t>
        </is>
      </c>
      <c r="L2041" t="inlineStr">
        <is>
          <t>K1.B1</t>
        </is>
      </c>
      <c r="M2041" t="inlineStr">
        <is>
          <t>A4</t>
        </is>
      </c>
      <c r="N2041" t="inlineStr">
        <is>
          <t>5</t>
        </is>
      </c>
    </row>
    <row r="2042">
      <c r="A2042" t="n">
        <v>2041</v>
      </c>
      <c r="B2042" t="inlineStr">
        <is>
          <t>2041</t>
        </is>
      </c>
      <c r="C2042" t="inlineStr">
        <is>
          <t>BN</t>
        </is>
      </c>
      <c r="D2042" t="inlineStr">
        <is>
          <t>BN</t>
        </is>
      </c>
      <c r="E2042">
        <f>V01+S1-S2.3:BU</f>
        <v/>
      </c>
      <c r="F2042" t="inlineStr">
        <is>
          <t>V01</t>
        </is>
      </c>
      <c r="G2042" t="inlineStr">
        <is>
          <t>S1</t>
        </is>
      </c>
      <c r="H2042" t="inlineStr">
        <is>
          <t>S2.3</t>
        </is>
      </c>
      <c r="I2042" t="inlineStr">
        <is>
          <t>BU</t>
        </is>
      </c>
      <c r="J2042">
        <f>A02+K1.B1-X22-X22.4M:19</f>
        <v/>
      </c>
      <c r="K2042" t="inlineStr">
        <is>
          <t>A02</t>
        </is>
      </c>
      <c r="L2042" t="inlineStr">
        <is>
          <t>K1.B1</t>
        </is>
      </c>
      <c r="M2042" t="inlineStr">
        <is>
          <t>X22-X22.4M</t>
        </is>
      </c>
      <c r="N2042" t="inlineStr">
        <is>
          <t>19</t>
        </is>
      </c>
    </row>
    <row r="2043">
      <c r="A2043" t="n">
        <v>2042</v>
      </c>
      <c r="B2043" t="inlineStr">
        <is>
          <t>2042</t>
        </is>
      </c>
      <c r="C2043" t="inlineStr">
        <is>
          <t>WH</t>
        </is>
      </c>
      <c r="D2043" t="inlineStr">
        <is>
          <t>WH</t>
        </is>
      </c>
      <c r="E2043">
        <f>A02+K1.B1-X22-X22.4M:18</f>
        <v/>
      </c>
      <c r="F2043" t="inlineStr">
        <is>
          <t>A02</t>
        </is>
      </c>
      <c r="G2043" t="inlineStr">
        <is>
          <t>K1.B1</t>
        </is>
      </c>
      <c r="H2043" t="inlineStr">
        <is>
          <t>X22-X22.4M</t>
        </is>
      </c>
      <c r="I2043" t="inlineStr">
        <is>
          <t>18</t>
        </is>
      </c>
      <c r="J2043">
        <f>V01+S1-S2.3:BN</f>
        <v/>
      </c>
      <c r="K2043" t="inlineStr">
        <is>
          <t>V01</t>
        </is>
      </c>
      <c r="L2043" t="inlineStr">
        <is>
          <t>S1</t>
        </is>
      </c>
      <c r="M2043" t="inlineStr">
        <is>
          <t>S2.3</t>
        </is>
      </c>
      <c r="N2043" t="inlineStr">
        <is>
          <t>BN</t>
        </is>
      </c>
    </row>
    <row r="2044">
      <c r="A2044" t="n">
        <v>2043</v>
      </c>
      <c r="B2044" t="inlineStr">
        <is>
          <t>2043</t>
        </is>
      </c>
      <c r="C2044" t="inlineStr">
        <is>
          <t>BU</t>
        </is>
      </c>
      <c r="D2044" t="inlineStr">
        <is>
          <t>BU</t>
        </is>
      </c>
      <c r="E2044">
        <f>V01+K1.B1-W6(-P1):P1</f>
        <v/>
      </c>
      <c r="F2044" t="inlineStr">
        <is>
          <t>V01</t>
        </is>
      </c>
      <c r="G2044" t="inlineStr">
        <is>
          <t>K1.B1</t>
        </is>
      </c>
      <c r="H2044" t="inlineStr">
        <is>
          <t>W6(-P1)</t>
        </is>
      </c>
      <c r="I2044" t="inlineStr">
        <is>
          <t>P1</t>
        </is>
      </c>
      <c r="J2044">
        <f>A02+K1.B1-X22-X22.4F:18</f>
        <v/>
      </c>
      <c r="K2044" t="inlineStr">
        <is>
          <t>A02</t>
        </is>
      </c>
      <c r="L2044" t="inlineStr">
        <is>
          <t>K1.B1</t>
        </is>
      </c>
      <c r="M2044" t="inlineStr">
        <is>
          <t>X22-X22.4F</t>
        </is>
      </c>
      <c r="N2044" t="inlineStr">
        <is>
          <t>18</t>
        </is>
      </c>
    </row>
    <row r="2045">
      <c r="A2045" t="n">
        <v>2044</v>
      </c>
      <c r="B2045" t="inlineStr">
        <is>
          <t>2044</t>
        </is>
      </c>
      <c r="C2045" t="inlineStr">
        <is>
          <t>BU</t>
        </is>
      </c>
      <c r="D2045" t="inlineStr">
        <is>
          <t>BU</t>
        </is>
      </c>
      <c r="E2045">
        <f>A02+K1.B1-X22-X22.4F:21</f>
        <v/>
      </c>
      <c r="F2045" t="inlineStr">
        <is>
          <t>A02</t>
        </is>
      </c>
      <c r="G2045" t="inlineStr">
        <is>
          <t>K1.B1</t>
        </is>
      </c>
      <c r="H2045" t="inlineStr">
        <is>
          <t>X22-X22.4F</t>
        </is>
      </c>
      <c r="I2045" t="inlineStr">
        <is>
          <t>21</t>
        </is>
      </c>
      <c r="J2045">
        <f>V01+K1.B1-A4:6</f>
        <v/>
      </c>
      <c r="K2045" t="inlineStr">
        <is>
          <t>V01</t>
        </is>
      </c>
      <c r="L2045" t="inlineStr">
        <is>
          <t>K1.B1</t>
        </is>
      </c>
      <c r="M2045" t="inlineStr">
        <is>
          <t>A4</t>
        </is>
      </c>
      <c r="N2045" t="inlineStr">
        <is>
          <t>6</t>
        </is>
      </c>
    </row>
    <row r="2046">
      <c r="A2046" t="n">
        <v>2045</v>
      </c>
      <c r="B2046" t="inlineStr">
        <is>
          <t>2045</t>
        </is>
      </c>
      <c r="C2046" t="inlineStr">
        <is>
          <t>BN</t>
        </is>
      </c>
      <c r="D2046" t="inlineStr">
        <is>
          <t>BN</t>
        </is>
      </c>
      <c r="E2046">
        <f>V01+S1-S3.3:BU</f>
        <v/>
      </c>
      <c r="F2046" t="inlineStr">
        <is>
          <t>V01</t>
        </is>
      </c>
      <c r="G2046" t="inlineStr">
        <is>
          <t>S1</t>
        </is>
      </c>
      <c r="H2046" t="inlineStr">
        <is>
          <t>S3.3</t>
        </is>
      </c>
      <c r="I2046" t="inlineStr">
        <is>
          <t>BU</t>
        </is>
      </c>
      <c r="J2046">
        <f>A02+K1.B1-X22-X22.4M:21</f>
        <v/>
      </c>
      <c r="K2046" t="inlineStr">
        <is>
          <t>A02</t>
        </is>
      </c>
      <c r="L2046" t="inlineStr">
        <is>
          <t>K1.B1</t>
        </is>
      </c>
      <c r="M2046" t="inlineStr">
        <is>
          <t>X22-X22.4M</t>
        </is>
      </c>
      <c r="N2046" t="inlineStr">
        <is>
          <t>21</t>
        </is>
      </c>
    </row>
    <row r="2047">
      <c r="A2047" t="n">
        <v>2046</v>
      </c>
      <c r="B2047" t="inlineStr">
        <is>
          <t>2046</t>
        </is>
      </c>
      <c r="C2047" t="inlineStr">
        <is>
          <t>WH</t>
        </is>
      </c>
      <c r="D2047" t="inlineStr">
        <is>
          <t>WH</t>
        </is>
      </c>
      <c r="E2047">
        <f>A02+K1.B1-X22-X22.4M:20</f>
        <v/>
      </c>
      <c r="F2047" t="inlineStr">
        <is>
          <t>A02</t>
        </is>
      </c>
      <c r="G2047" t="inlineStr">
        <is>
          <t>K1.B1</t>
        </is>
      </c>
      <c r="H2047" t="inlineStr">
        <is>
          <t>X22-X22.4M</t>
        </is>
      </c>
      <c r="I2047" t="inlineStr">
        <is>
          <t>20</t>
        </is>
      </c>
      <c r="J2047">
        <f>V01+S1-S3.3:BN</f>
        <v/>
      </c>
      <c r="K2047" t="inlineStr">
        <is>
          <t>V01</t>
        </is>
      </c>
      <c r="L2047" t="inlineStr">
        <is>
          <t>S1</t>
        </is>
      </c>
      <c r="M2047" t="inlineStr">
        <is>
          <t>S3.3</t>
        </is>
      </c>
      <c r="N2047" t="inlineStr">
        <is>
          <t>BN</t>
        </is>
      </c>
    </row>
    <row r="2048">
      <c r="A2048" t="n">
        <v>2047</v>
      </c>
      <c r="B2048" t="inlineStr">
        <is>
          <t>2047</t>
        </is>
      </c>
      <c r="C2048" t="inlineStr">
        <is>
          <t>BU</t>
        </is>
      </c>
      <c r="D2048" t="inlineStr">
        <is>
          <t>BU</t>
        </is>
      </c>
      <c r="E2048">
        <f>V01+K1.B1-W6(-P1):P1</f>
        <v/>
      </c>
      <c r="F2048" t="inlineStr">
        <is>
          <t>V01</t>
        </is>
      </c>
      <c r="G2048" t="inlineStr">
        <is>
          <t>K1.B1</t>
        </is>
      </c>
      <c r="H2048" t="inlineStr">
        <is>
          <t>W6(-P1)</t>
        </is>
      </c>
      <c r="I2048" t="inlineStr">
        <is>
          <t>P1</t>
        </is>
      </c>
      <c r="J2048">
        <f>A02+K1.B1-X22-X22.4F:20</f>
        <v/>
      </c>
      <c r="K2048" t="inlineStr">
        <is>
          <t>A02</t>
        </is>
      </c>
      <c r="L2048" t="inlineStr">
        <is>
          <t>K1.B1</t>
        </is>
      </c>
      <c r="M2048" t="inlineStr">
        <is>
          <t>X22-X22.4F</t>
        </is>
      </c>
      <c r="N2048" t="inlineStr">
        <is>
          <t>20</t>
        </is>
      </c>
    </row>
    <row r="2049">
      <c r="A2049" t="n">
        <v>2048</v>
      </c>
      <c r="B2049" t="inlineStr">
        <is>
          <t>2048</t>
        </is>
      </c>
      <c r="C2049" t="inlineStr">
        <is>
          <t>BU</t>
        </is>
      </c>
      <c r="D2049" t="inlineStr">
        <is>
          <t>BU</t>
        </is>
      </c>
      <c r="E2049">
        <f>A02+K1.B1-X22-X22.4F:23</f>
        <v/>
      </c>
      <c r="F2049" t="inlineStr">
        <is>
          <t>A02</t>
        </is>
      </c>
      <c r="G2049" t="inlineStr">
        <is>
          <t>K1.B1</t>
        </is>
      </c>
      <c r="H2049" t="inlineStr">
        <is>
          <t>X22-X22.4F</t>
        </is>
      </c>
      <c r="I2049" t="inlineStr">
        <is>
          <t>23</t>
        </is>
      </c>
      <c r="J2049">
        <f>V01+K1.B1-W6(-P2):P2</f>
        <v/>
      </c>
      <c r="K2049" t="inlineStr">
        <is>
          <t>V01</t>
        </is>
      </c>
      <c r="L2049" t="inlineStr">
        <is>
          <t>K1.B1</t>
        </is>
      </c>
      <c r="M2049" t="inlineStr">
        <is>
          <t>W6(-P2)</t>
        </is>
      </c>
      <c r="N2049" t="inlineStr">
        <is>
          <t>P2</t>
        </is>
      </c>
    </row>
    <row r="2050">
      <c r="A2050" t="n">
        <v>2049</v>
      </c>
      <c r="B2050" t="inlineStr">
        <is>
          <t>2049</t>
        </is>
      </c>
      <c r="C2050" t="inlineStr">
        <is>
          <t>2</t>
        </is>
      </c>
      <c r="D2050" t="inlineStr">
        <is>
          <t>2</t>
        </is>
      </c>
      <c r="E2050">
        <f>V01+S1-Y2.11:2</f>
        <v/>
      </c>
      <c r="F2050" t="inlineStr">
        <is>
          <t>V01</t>
        </is>
      </c>
      <c r="G2050" t="inlineStr">
        <is>
          <t>S1</t>
        </is>
      </c>
      <c r="H2050" t="inlineStr">
        <is>
          <t>Y2.11</t>
        </is>
      </c>
      <c r="I2050" t="inlineStr">
        <is>
          <t>2</t>
        </is>
      </c>
      <c r="J2050">
        <f>A02+K1.B1-X22-X22.4M:23</f>
        <v/>
      </c>
      <c r="K2050" t="inlineStr">
        <is>
          <t>A02</t>
        </is>
      </c>
      <c r="L2050" t="inlineStr">
        <is>
          <t>K1.B1</t>
        </is>
      </c>
      <c r="M2050" t="inlineStr">
        <is>
          <t>X22-X22.4M</t>
        </is>
      </c>
      <c r="N2050" t="inlineStr">
        <is>
          <t>23</t>
        </is>
      </c>
    </row>
    <row r="2051">
      <c r="A2051" t="n">
        <v>2050</v>
      </c>
      <c r="B2051" t="inlineStr">
        <is>
          <t>2050</t>
        </is>
      </c>
      <c r="C2051" t="inlineStr">
        <is>
          <t>1</t>
        </is>
      </c>
      <c r="D2051" t="inlineStr">
        <is>
          <t>1</t>
        </is>
      </c>
      <c r="E2051">
        <f>A02+K1.B1-X22-X22.4M:22</f>
        <v/>
      </c>
      <c r="F2051" t="inlineStr">
        <is>
          <t>A02</t>
        </is>
      </c>
      <c r="G2051" t="inlineStr">
        <is>
          <t>K1.B1</t>
        </is>
      </c>
      <c r="H2051" t="inlineStr">
        <is>
          <t>X22-X22.4M</t>
        </is>
      </c>
      <c r="I2051" t="inlineStr">
        <is>
          <t>22</t>
        </is>
      </c>
      <c r="J2051">
        <f>V01+S1-Y2.11:1</f>
        <v/>
      </c>
      <c r="K2051" t="inlineStr">
        <is>
          <t>V01</t>
        </is>
      </c>
      <c r="L2051" t="inlineStr">
        <is>
          <t>S1</t>
        </is>
      </c>
      <c r="M2051" t="inlineStr">
        <is>
          <t>Y2.11</t>
        </is>
      </c>
      <c r="N2051" t="inlineStr">
        <is>
          <t>1</t>
        </is>
      </c>
    </row>
    <row r="2052">
      <c r="A2052" t="n">
        <v>2051</v>
      </c>
      <c r="B2052" t="inlineStr">
        <is>
          <t>2051</t>
        </is>
      </c>
      <c r="C2052" t="inlineStr">
        <is>
          <t>BU</t>
        </is>
      </c>
      <c r="D2052" t="inlineStr">
        <is>
          <t>BU</t>
        </is>
      </c>
      <c r="E2052">
        <f>V01+K1.B1-A1:10</f>
        <v/>
      </c>
      <c r="F2052" t="inlineStr">
        <is>
          <t>V01</t>
        </is>
      </c>
      <c r="G2052" t="inlineStr">
        <is>
          <t>K1.B1</t>
        </is>
      </c>
      <c r="H2052" t="inlineStr">
        <is>
          <t>A1</t>
        </is>
      </c>
      <c r="I2052" t="inlineStr">
        <is>
          <t>10</t>
        </is>
      </c>
      <c r="J2052">
        <f>A02+K1.B1-X22-X22.4F:22</f>
        <v/>
      </c>
      <c r="K2052" t="inlineStr">
        <is>
          <t>A02</t>
        </is>
      </c>
      <c r="L2052" t="inlineStr">
        <is>
          <t>K1.B1</t>
        </is>
      </c>
      <c r="M2052" t="inlineStr">
        <is>
          <t>X22-X22.4F</t>
        </is>
      </c>
      <c r="N2052" t="inlineStr">
        <is>
          <t>22</t>
        </is>
      </c>
    </row>
    <row r="2053">
      <c r="A2053" t="n">
        <v>2052</v>
      </c>
      <c r="B2053" t="inlineStr">
        <is>
          <t>2052</t>
        </is>
      </c>
      <c r="C2053" t="inlineStr">
        <is>
          <t>GNYE</t>
        </is>
      </c>
      <c r="D2053" t="inlineStr">
        <is>
          <t>GNYE</t>
        </is>
      </c>
      <c r="E2053">
        <f>A02+K1.B1-X22-X22.4M:24</f>
        <v/>
      </c>
      <c r="F2053" t="inlineStr">
        <is>
          <t>A02</t>
        </is>
      </c>
      <c r="G2053" t="inlineStr">
        <is>
          <t>K1.B1</t>
        </is>
      </c>
      <c r="H2053" t="inlineStr">
        <is>
          <t>X22-X22.4M</t>
        </is>
      </c>
      <c r="I2053" t="inlineStr">
        <is>
          <t>24</t>
        </is>
      </c>
      <c r="J2053">
        <f>V01+S1-Y2.11:PE</f>
        <v/>
      </c>
      <c r="K2053" t="inlineStr">
        <is>
          <t>V01</t>
        </is>
      </c>
      <c r="L2053" t="inlineStr">
        <is>
          <t>S1</t>
        </is>
      </c>
      <c r="M2053" t="inlineStr">
        <is>
          <t>Y2.11</t>
        </is>
      </c>
      <c r="N2053" t="inlineStr">
        <is>
          <t>PE</t>
        </is>
      </c>
    </row>
    <row r="2054">
      <c r="A2054" t="n">
        <v>2053</v>
      </c>
      <c r="B2054" t="inlineStr">
        <is>
          <t>2053</t>
        </is>
      </c>
      <c r="C2054" t="inlineStr">
        <is>
          <t>BU</t>
        </is>
      </c>
      <c r="D2054" t="inlineStr">
        <is>
          <t>BU</t>
        </is>
      </c>
      <c r="E2054">
        <f>A02+K1.B1-X22-X22.5F:2</f>
        <v/>
      </c>
      <c r="F2054" t="inlineStr">
        <is>
          <t>A02</t>
        </is>
      </c>
      <c r="G2054" t="inlineStr">
        <is>
          <t>K1.B1</t>
        </is>
      </c>
      <c r="H2054" t="inlineStr">
        <is>
          <t>X22-X22.5F</t>
        </is>
      </c>
      <c r="I2054" t="inlineStr">
        <is>
          <t>2</t>
        </is>
      </c>
      <c r="J2054">
        <f>V01+K1.B1-A4:7</f>
        <v/>
      </c>
      <c r="K2054" t="inlineStr">
        <is>
          <t>V01</t>
        </is>
      </c>
      <c r="L2054" t="inlineStr">
        <is>
          <t>K1.B1</t>
        </is>
      </c>
      <c r="M2054" t="inlineStr">
        <is>
          <t>A4</t>
        </is>
      </c>
      <c r="N2054" t="inlineStr">
        <is>
          <t>7</t>
        </is>
      </c>
    </row>
    <row r="2055">
      <c r="A2055" t="n">
        <v>2054</v>
      </c>
      <c r="B2055" t="inlineStr">
        <is>
          <t>2054</t>
        </is>
      </c>
      <c r="C2055" t="inlineStr">
        <is>
          <t>4</t>
        </is>
      </c>
      <c r="D2055" t="inlineStr">
        <is>
          <t>4</t>
        </is>
      </c>
      <c r="E2055">
        <f>V01+S1-Y2.11:YE</f>
        <v/>
      </c>
      <c r="F2055" t="inlineStr">
        <is>
          <t>V01</t>
        </is>
      </c>
      <c r="G2055" t="inlineStr">
        <is>
          <t>S1</t>
        </is>
      </c>
      <c r="H2055" t="inlineStr">
        <is>
          <t>Y2.11</t>
        </is>
      </c>
      <c r="I2055" t="inlineStr">
        <is>
          <t>YE</t>
        </is>
      </c>
      <c r="J2055">
        <f>A02+K1.B1-X22-X22.5M:2</f>
        <v/>
      </c>
      <c r="K2055" t="inlineStr">
        <is>
          <t>A02</t>
        </is>
      </c>
      <c r="L2055" t="inlineStr">
        <is>
          <t>K1.B1</t>
        </is>
      </c>
      <c r="M2055" t="inlineStr">
        <is>
          <t>X22-X22.5M</t>
        </is>
      </c>
      <c r="N2055" t="inlineStr">
        <is>
          <t>2</t>
        </is>
      </c>
    </row>
    <row r="2056">
      <c r="A2056" t="n">
        <v>2055</v>
      </c>
      <c r="B2056" t="inlineStr">
        <is>
          <t>2055</t>
        </is>
      </c>
      <c r="C2056" t="inlineStr">
        <is>
          <t>3</t>
        </is>
      </c>
      <c r="D2056" t="inlineStr">
        <is>
          <t>3</t>
        </is>
      </c>
      <c r="E2056">
        <f>A02+K1.B1-X22-X22.5M:1</f>
        <v/>
      </c>
      <c r="F2056" t="inlineStr">
        <is>
          <t>A02</t>
        </is>
      </c>
      <c r="G2056" t="inlineStr">
        <is>
          <t>K1.B1</t>
        </is>
      </c>
      <c r="H2056" t="inlineStr">
        <is>
          <t>X22-X22.5M</t>
        </is>
      </c>
      <c r="I2056" t="inlineStr">
        <is>
          <t>1</t>
        </is>
      </c>
      <c r="J2056">
        <f>V01+S1-Y2.11:RD</f>
        <v/>
      </c>
      <c r="K2056" t="inlineStr">
        <is>
          <t>V01</t>
        </is>
      </c>
      <c r="L2056" t="inlineStr">
        <is>
          <t>S1</t>
        </is>
      </c>
      <c r="M2056" t="inlineStr">
        <is>
          <t>Y2.11</t>
        </is>
      </c>
      <c r="N2056" t="inlineStr">
        <is>
          <t>RD</t>
        </is>
      </c>
    </row>
    <row r="2057">
      <c r="A2057" t="n">
        <v>2056</v>
      </c>
      <c r="B2057" t="inlineStr">
        <is>
          <t>2056</t>
        </is>
      </c>
      <c r="C2057" t="inlineStr">
        <is>
          <t>BU</t>
        </is>
      </c>
      <c r="D2057" t="inlineStr">
        <is>
          <t>BU</t>
        </is>
      </c>
      <c r="E2057">
        <f>V01+K1.B1-W6(-P1):X3:2</f>
        <v/>
      </c>
      <c r="F2057" t="inlineStr">
        <is>
          <t>V01</t>
        </is>
      </c>
      <c r="G2057" t="inlineStr">
        <is>
          <t>K1.B1</t>
        </is>
      </c>
      <c r="H2057" t="inlineStr">
        <is>
          <t>W6(-P1)</t>
        </is>
      </c>
      <c r="I2057" t="inlineStr">
        <is>
          <t>X3:2</t>
        </is>
      </c>
      <c r="J2057">
        <f>A02+K1.B1-X22-X22.5F:1</f>
        <v/>
      </c>
      <c r="K2057" t="inlineStr">
        <is>
          <t>A02</t>
        </is>
      </c>
      <c r="L2057" t="inlineStr">
        <is>
          <t>K1.B1</t>
        </is>
      </c>
      <c r="M2057" t="inlineStr">
        <is>
          <t>X22-X22.5F</t>
        </is>
      </c>
      <c r="N2057" t="inlineStr">
        <is>
          <t>1</t>
        </is>
      </c>
    </row>
    <row r="2058">
      <c r="A2058" t="n">
        <v>2057</v>
      </c>
      <c r="B2058" t="inlineStr">
        <is>
          <t>2057</t>
        </is>
      </c>
      <c r="C2058" t="inlineStr">
        <is>
          <t>BU</t>
        </is>
      </c>
      <c r="D2058" t="inlineStr">
        <is>
          <t>BU</t>
        </is>
      </c>
      <c r="E2058">
        <f>A02+K1.B1-X22-X22.5F:4</f>
        <v/>
      </c>
      <c r="F2058" t="inlineStr">
        <is>
          <t>A02</t>
        </is>
      </c>
      <c r="G2058" t="inlineStr">
        <is>
          <t>K1.B1</t>
        </is>
      </c>
      <c r="H2058" t="inlineStr">
        <is>
          <t>X22-X22.5F</t>
        </is>
      </c>
      <c r="I2058" t="inlineStr">
        <is>
          <t>4</t>
        </is>
      </c>
      <c r="J2058">
        <f>V01+K1.B1-A4:8</f>
        <v/>
      </c>
      <c r="K2058" t="inlineStr">
        <is>
          <t>V01</t>
        </is>
      </c>
      <c r="L2058" t="inlineStr">
        <is>
          <t>K1.B1</t>
        </is>
      </c>
      <c r="M2058" t="inlineStr">
        <is>
          <t>A4</t>
        </is>
      </c>
      <c r="N2058" t="inlineStr">
        <is>
          <t>8</t>
        </is>
      </c>
    </row>
    <row r="2059">
      <c r="A2059" t="n">
        <v>2058</v>
      </c>
      <c r="B2059" t="inlineStr">
        <is>
          <t>2058</t>
        </is>
      </c>
      <c r="C2059" t="inlineStr">
        <is>
          <t>6</t>
        </is>
      </c>
      <c r="D2059" t="inlineStr">
        <is>
          <t>6</t>
        </is>
      </c>
      <c r="E2059">
        <f>V01+S1-Y2.11:GN</f>
        <v/>
      </c>
      <c r="F2059" t="inlineStr">
        <is>
          <t>V01</t>
        </is>
      </c>
      <c r="G2059" t="inlineStr">
        <is>
          <t>S1</t>
        </is>
      </c>
      <c r="H2059" t="inlineStr">
        <is>
          <t>Y2.11</t>
        </is>
      </c>
      <c r="I2059" t="inlineStr">
        <is>
          <t>GN</t>
        </is>
      </c>
      <c r="J2059">
        <f>A02+K1.B1-X22-X22.5M:4</f>
        <v/>
      </c>
      <c r="K2059" t="inlineStr">
        <is>
          <t>A02</t>
        </is>
      </c>
      <c r="L2059" t="inlineStr">
        <is>
          <t>K1.B1</t>
        </is>
      </c>
      <c r="M2059" t="inlineStr">
        <is>
          <t>X22-X22.5M</t>
        </is>
      </c>
      <c r="N2059" t="inlineStr">
        <is>
          <t>4</t>
        </is>
      </c>
    </row>
    <row r="2060">
      <c r="A2060" t="n">
        <v>2059</v>
      </c>
      <c r="B2060" t="inlineStr">
        <is>
          <t>2059</t>
        </is>
      </c>
      <c r="C2060" t="inlineStr">
        <is>
          <t>5</t>
        </is>
      </c>
      <c r="D2060" t="inlineStr">
        <is>
          <t>5</t>
        </is>
      </c>
      <c r="E2060">
        <f>A02+K1.B1-X22-X22.5M:3</f>
        <v/>
      </c>
      <c r="F2060" t="inlineStr">
        <is>
          <t>A02</t>
        </is>
      </c>
      <c r="G2060" t="inlineStr">
        <is>
          <t>K1.B1</t>
        </is>
      </c>
      <c r="H2060" t="inlineStr">
        <is>
          <t>X22-X22.5M</t>
        </is>
      </c>
      <c r="I2060" t="inlineStr">
        <is>
          <t>3</t>
        </is>
      </c>
      <c r="J2060">
        <f>V01+S1-Y2.11</f>
        <v/>
      </c>
      <c r="K2060" t="inlineStr">
        <is>
          <t>V01</t>
        </is>
      </c>
      <c r="L2060" t="inlineStr">
        <is>
          <t>S1</t>
        </is>
      </c>
      <c r="M2060" t="inlineStr">
        <is>
          <t>Y2.11</t>
        </is>
      </c>
      <c r="N2060" t="inlineStr"/>
    </row>
    <row r="2061">
      <c r="A2061" t="n">
        <v>2060</v>
      </c>
      <c r="B2061" t="inlineStr">
        <is>
          <t>2060</t>
        </is>
      </c>
      <c r="C2061" t="inlineStr">
        <is>
          <t>BU</t>
        </is>
      </c>
      <c r="D2061" t="inlineStr">
        <is>
          <t>BU</t>
        </is>
      </c>
      <c r="E2061">
        <f>A02+K1.B1-X22-X22.5F:3</f>
        <v/>
      </c>
      <c r="F2061" t="inlineStr">
        <is>
          <t>A02</t>
        </is>
      </c>
      <c r="G2061" t="inlineStr">
        <is>
          <t>K1.B1</t>
        </is>
      </c>
      <c r="H2061" t="inlineStr">
        <is>
          <t>X22-X22.5F</t>
        </is>
      </c>
      <c r="I2061" t="inlineStr">
        <is>
          <t>3</t>
        </is>
      </c>
      <c r="J2061">
        <f>V01+K1.B1-W6(-P1):X3:3</f>
        <v/>
      </c>
      <c r="K2061" t="inlineStr">
        <is>
          <t>V01</t>
        </is>
      </c>
      <c r="L2061" t="inlineStr">
        <is>
          <t>K1.B1</t>
        </is>
      </c>
      <c r="M2061" t="inlineStr">
        <is>
          <t>W6(-P1)</t>
        </is>
      </c>
      <c r="N2061" t="inlineStr">
        <is>
          <t>X3:3</t>
        </is>
      </c>
    </row>
    <row r="2062">
      <c r="A2062" t="n">
        <v>2061</v>
      </c>
      <c r="B2062" t="inlineStr">
        <is>
          <t>2061</t>
        </is>
      </c>
      <c r="C2062" t="inlineStr">
        <is>
          <t>BU</t>
        </is>
      </c>
      <c r="D2062" t="inlineStr">
        <is>
          <t>BU</t>
        </is>
      </c>
      <c r="E2062">
        <f>A02+K1.B1-X22-X22.5F:6</f>
        <v/>
      </c>
      <c r="F2062" t="inlineStr">
        <is>
          <t>A02</t>
        </is>
      </c>
      <c r="G2062" t="inlineStr">
        <is>
          <t>K1.B1</t>
        </is>
      </c>
      <c r="H2062" t="inlineStr">
        <is>
          <t>X22-X22.5F</t>
        </is>
      </c>
      <c r="I2062" t="inlineStr">
        <is>
          <t>6</t>
        </is>
      </c>
      <c r="J2062">
        <f>V01+K1.B1-W6(-P2):P2</f>
        <v/>
      </c>
      <c r="K2062" t="inlineStr">
        <is>
          <t>V01</t>
        </is>
      </c>
      <c r="L2062" t="inlineStr">
        <is>
          <t>K1.B1</t>
        </is>
      </c>
      <c r="M2062" t="inlineStr">
        <is>
          <t>W6(-P2)</t>
        </is>
      </c>
      <c r="N2062" t="inlineStr">
        <is>
          <t>P2</t>
        </is>
      </c>
    </row>
    <row r="2063">
      <c r="A2063" t="n">
        <v>2062</v>
      </c>
      <c r="B2063" t="inlineStr">
        <is>
          <t>2062</t>
        </is>
      </c>
      <c r="C2063" t="inlineStr">
        <is>
          <t>2</t>
        </is>
      </c>
      <c r="D2063" t="inlineStr">
        <is>
          <t>2</t>
        </is>
      </c>
      <c r="E2063">
        <f>V01+S1-Y2.12:2</f>
        <v/>
      </c>
      <c r="F2063" t="inlineStr">
        <is>
          <t>V01</t>
        </is>
      </c>
      <c r="G2063" t="inlineStr">
        <is>
          <t>S1</t>
        </is>
      </c>
      <c r="H2063" t="inlineStr">
        <is>
          <t>Y2.12</t>
        </is>
      </c>
      <c r="I2063" t="inlineStr">
        <is>
          <t>2</t>
        </is>
      </c>
      <c r="J2063">
        <f>A02+K1.B1-X22-X22.5M:6</f>
        <v/>
      </c>
      <c r="K2063" t="inlineStr">
        <is>
          <t>A02</t>
        </is>
      </c>
      <c r="L2063" t="inlineStr">
        <is>
          <t>K1.B1</t>
        </is>
      </c>
      <c r="M2063" t="inlineStr">
        <is>
          <t>X22-X22.5M</t>
        </is>
      </c>
      <c r="N2063" t="inlineStr">
        <is>
          <t>6</t>
        </is>
      </c>
    </row>
    <row r="2064">
      <c r="A2064" t="n">
        <v>2063</v>
      </c>
      <c r="B2064" t="inlineStr">
        <is>
          <t>2063</t>
        </is>
      </c>
      <c r="C2064" t="inlineStr">
        <is>
          <t>1</t>
        </is>
      </c>
      <c r="D2064" t="inlineStr">
        <is>
          <t>1</t>
        </is>
      </c>
      <c r="E2064">
        <f>A02+K1.B1-X22-X22.5M:5</f>
        <v/>
      </c>
      <c r="F2064" t="inlineStr">
        <is>
          <t>A02</t>
        </is>
      </c>
      <c r="G2064" t="inlineStr">
        <is>
          <t>K1.B1</t>
        </is>
      </c>
      <c r="H2064" t="inlineStr">
        <is>
          <t>X22-X22.5M</t>
        </is>
      </c>
      <c r="I2064" t="inlineStr">
        <is>
          <t>5</t>
        </is>
      </c>
      <c r="J2064">
        <f>V01+S1-Y2.12:1</f>
        <v/>
      </c>
      <c r="K2064" t="inlineStr">
        <is>
          <t>V01</t>
        </is>
      </c>
      <c r="L2064" t="inlineStr">
        <is>
          <t>S1</t>
        </is>
      </c>
      <c r="M2064" t="inlineStr">
        <is>
          <t>Y2.12</t>
        </is>
      </c>
      <c r="N2064" t="inlineStr">
        <is>
          <t>1</t>
        </is>
      </c>
    </row>
    <row r="2065">
      <c r="A2065" t="n">
        <v>2064</v>
      </c>
      <c r="B2065" t="inlineStr">
        <is>
          <t>2064</t>
        </is>
      </c>
      <c r="C2065" t="inlineStr">
        <is>
          <t>BU</t>
        </is>
      </c>
      <c r="D2065" t="inlineStr">
        <is>
          <t>BU</t>
        </is>
      </c>
      <c r="E2065">
        <f>V01+K1.B1-A1:11</f>
        <v/>
      </c>
      <c r="F2065" t="inlineStr">
        <is>
          <t>V01</t>
        </is>
      </c>
      <c r="G2065" t="inlineStr">
        <is>
          <t>K1.B1</t>
        </is>
      </c>
      <c r="H2065" t="inlineStr">
        <is>
          <t>A1</t>
        </is>
      </c>
      <c r="I2065" t="inlineStr">
        <is>
          <t>11</t>
        </is>
      </c>
      <c r="J2065">
        <f>A02+K1.B1-X22-X22.5F:5</f>
        <v/>
      </c>
      <c r="K2065" t="inlineStr">
        <is>
          <t>A02</t>
        </is>
      </c>
      <c r="L2065" t="inlineStr">
        <is>
          <t>K1.B1</t>
        </is>
      </c>
      <c r="M2065" t="inlineStr">
        <is>
          <t>X22-X22.5F</t>
        </is>
      </c>
      <c r="N2065" t="inlineStr">
        <is>
          <t>5</t>
        </is>
      </c>
    </row>
    <row r="2066">
      <c r="A2066" t="n">
        <v>2065</v>
      </c>
      <c r="B2066" t="inlineStr">
        <is>
          <t>2065</t>
        </is>
      </c>
      <c r="C2066" t="inlineStr">
        <is>
          <t>GNYE</t>
        </is>
      </c>
      <c r="D2066" t="inlineStr">
        <is>
          <t>GNYE</t>
        </is>
      </c>
      <c r="E2066">
        <f>A02+K1.B1-X22-X22.5M:7</f>
        <v/>
      </c>
      <c r="F2066" t="inlineStr">
        <is>
          <t>A02</t>
        </is>
      </c>
      <c r="G2066" t="inlineStr">
        <is>
          <t>K1.B1</t>
        </is>
      </c>
      <c r="H2066" t="inlineStr">
        <is>
          <t>X22-X22.5M</t>
        </is>
      </c>
      <c r="I2066" t="inlineStr">
        <is>
          <t>7</t>
        </is>
      </c>
      <c r="J2066">
        <f>V01+S1-Y2.12:PE</f>
        <v/>
      </c>
      <c r="K2066" t="inlineStr">
        <is>
          <t>V01</t>
        </is>
      </c>
      <c r="L2066" t="inlineStr">
        <is>
          <t>S1</t>
        </is>
      </c>
      <c r="M2066" t="inlineStr">
        <is>
          <t>Y2.12</t>
        </is>
      </c>
      <c r="N2066" t="inlineStr">
        <is>
          <t>PE</t>
        </is>
      </c>
    </row>
    <row r="2067">
      <c r="A2067" t="n">
        <v>2066</v>
      </c>
      <c r="B2067" t="inlineStr">
        <is>
          <t>2066</t>
        </is>
      </c>
      <c r="C2067" t="inlineStr">
        <is>
          <t>BU</t>
        </is>
      </c>
      <c r="D2067" t="inlineStr">
        <is>
          <t>BU</t>
        </is>
      </c>
      <c r="E2067">
        <f>A02+K1.B1-X22-X22.5F:9</f>
        <v/>
      </c>
      <c r="F2067" t="inlineStr">
        <is>
          <t>A02</t>
        </is>
      </c>
      <c r="G2067" t="inlineStr">
        <is>
          <t>K1.B1</t>
        </is>
      </c>
      <c r="H2067" t="inlineStr">
        <is>
          <t>X22-X22.5F</t>
        </is>
      </c>
      <c r="I2067" t="inlineStr">
        <is>
          <t>9</t>
        </is>
      </c>
      <c r="J2067">
        <f>V01+K1.B1-A4:9</f>
        <v/>
      </c>
      <c r="K2067" t="inlineStr">
        <is>
          <t>V01</t>
        </is>
      </c>
      <c r="L2067" t="inlineStr">
        <is>
          <t>K1.B1</t>
        </is>
      </c>
      <c r="M2067" t="inlineStr">
        <is>
          <t>A4</t>
        </is>
      </c>
      <c r="N2067" t="inlineStr">
        <is>
          <t>9</t>
        </is>
      </c>
    </row>
    <row r="2068">
      <c r="A2068" t="n">
        <v>2067</v>
      </c>
      <c r="B2068" t="inlineStr">
        <is>
          <t>2067</t>
        </is>
      </c>
      <c r="C2068" t="inlineStr">
        <is>
          <t>4</t>
        </is>
      </c>
      <c r="D2068" t="inlineStr">
        <is>
          <t>4</t>
        </is>
      </c>
      <c r="E2068">
        <f>V01+S1-Y2.12:YE</f>
        <v/>
      </c>
      <c r="F2068" t="inlineStr">
        <is>
          <t>V01</t>
        </is>
      </c>
      <c r="G2068" t="inlineStr">
        <is>
          <t>S1</t>
        </is>
      </c>
      <c r="H2068" t="inlineStr">
        <is>
          <t>Y2.12</t>
        </is>
      </c>
      <c r="I2068" t="inlineStr">
        <is>
          <t>YE</t>
        </is>
      </c>
      <c r="J2068">
        <f>A02+K1.B1-X22-X22.5M:9</f>
        <v/>
      </c>
      <c r="K2068" t="inlineStr">
        <is>
          <t>A02</t>
        </is>
      </c>
      <c r="L2068" t="inlineStr">
        <is>
          <t>K1.B1</t>
        </is>
      </c>
      <c r="M2068" t="inlineStr">
        <is>
          <t>X22-X22.5M</t>
        </is>
      </c>
      <c r="N2068" t="inlineStr">
        <is>
          <t>9</t>
        </is>
      </c>
    </row>
    <row r="2069">
      <c r="A2069" t="n">
        <v>2068</v>
      </c>
      <c r="B2069" t="inlineStr">
        <is>
          <t>2068</t>
        </is>
      </c>
      <c r="C2069" t="inlineStr">
        <is>
          <t>3</t>
        </is>
      </c>
      <c r="D2069" t="inlineStr">
        <is>
          <t>3</t>
        </is>
      </c>
      <c r="E2069">
        <f>A02+K1.B1-X22-X22.5M:8</f>
        <v/>
      </c>
      <c r="F2069" t="inlineStr">
        <is>
          <t>A02</t>
        </is>
      </c>
      <c r="G2069" t="inlineStr">
        <is>
          <t>K1.B1</t>
        </is>
      </c>
      <c r="H2069" t="inlineStr">
        <is>
          <t>X22-X22.5M</t>
        </is>
      </c>
      <c r="I2069" t="inlineStr">
        <is>
          <t>8</t>
        </is>
      </c>
      <c r="J2069">
        <f>V01+S1-Y2.12:RD</f>
        <v/>
      </c>
      <c r="K2069" t="inlineStr">
        <is>
          <t>V01</t>
        </is>
      </c>
      <c r="L2069" t="inlineStr">
        <is>
          <t>S1</t>
        </is>
      </c>
      <c r="M2069" t="inlineStr">
        <is>
          <t>Y2.12</t>
        </is>
      </c>
      <c r="N2069" t="inlineStr">
        <is>
          <t>RD</t>
        </is>
      </c>
    </row>
    <row r="2070">
      <c r="A2070" t="n">
        <v>2069</v>
      </c>
      <c r="B2070" t="inlineStr">
        <is>
          <t>2069</t>
        </is>
      </c>
      <c r="C2070" t="inlineStr">
        <is>
          <t>BU</t>
        </is>
      </c>
      <c r="D2070" t="inlineStr">
        <is>
          <t>BU</t>
        </is>
      </c>
      <c r="E2070">
        <f>V01+K1.B1-W6(-P1):X3:2</f>
        <v/>
      </c>
      <c r="F2070" t="inlineStr">
        <is>
          <t>V01</t>
        </is>
      </c>
      <c r="G2070" t="inlineStr">
        <is>
          <t>K1.B1</t>
        </is>
      </c>
      <c r="H2070" t="inlineStr">
        <is>
          <t>W6(-P1)</t>
        </is>
      </c>
      <c r="I2070" t="inlineStr">
        <is>
          <t>X3:2</t>
        </is>
      </c>
      <c r="J2070">
        <f>A02+K1.B1-X22-X22.5F:8</f>
        <v/>
      </c>
      <c r="K2070" t="inlineStr">
        <is>
          <t>A02</t>
        </is>
      </c>
      <c r="L2070" t="inlineStr">
        <is>
          <t>K1.B1</t>
        </is>
      </c>
      <c r="M2070" t="inlineStr">
        <is>
          <t>X22-X22.5F</t>
        </is>
      </c>
      <c r="N2070" t="inlineStr">
        <is>
          <t>8</t>
        </is>
      </c>
    </row>
    <row r="2071">
      <c r="A2071" t="n">
        <v>2070</v>
      </c>
      <c r="B2071" t="inlineStr">
        <is>
          <t>2070</t>
        </is>
      </c>
      <c r="C2071" t="inlineStr">
        <is>
          <t>BU</t>
        </is>
      </c>
      <c r="D2071" t="inlineStr">
        <is>
          <t>BU</t>
        </is>
      </c>
      <c r="E2071">
        <f>A02+K1.B1-X22-X22.5F:11</f>
        <v/>
      </c>
      <c r="F2071" t="inlineStr">
        <is>
          <t>A02</t>
        </is>
      </c>
      <c r="G2071" t="inlineStr">
        <is>
          <t>K1.B1</t>
        </is>
      </c>
      <c r="H2071" t="inlineStr">
        <is>
          <t>X22-X22.5F</t>
        </is>
      </c>
      <c r="I2071" t="inlineStr">
        <is>
          <t>11</t>
        </is>
      </c>
      <c r="J2071">
        <f>V01+K1.B1-A4:10</f>
        <v/>
      </c>
      <c r="K2071" t="inlineStr">
        <is>
          <t>V01</t>
        </is>
      </c>
      <c r="L2071" t="inlineStr">
        <is>
          <t>K1.B1</t>
        </is>
      </c>
      <c r="M2071" t="inlineStr">
        <is>
          <t>A4</t>
        </is>
      </c>
      <c r="N2071" t="inlineStr">
        <is>
          <t>10</t>
        </is>
      </c>
    </row>
    <row r="2072">
      <c r="A2072" t="n">
        <v>2071</v>
      </c>
      <c r="B2072" t="inlineStr">
        <is>
          <t>2071</t>
        </is>
      </c>
      <c r="C2072" t="inlineStr">
        <is>
          <t>6</t>
        </is>
      </c>
      <c r="D2072" t="inlineStr">
        <is>
          <t>6</t>
        </is>
      </c>
      <c r="E2072">
        <f>V01+S1-Y2.12:GN</f>
        <v/>
      </c>
      <c r="F2072" t="inlineStr">
        <is>
          <t>V01</t>
        </is>
      </c>
      <c r="G2072" t="inlineStr">
        <is>
          <t>S1</t>
        </is>
      </c>
      <c r="H2072" t="inlineStr">
        <is>
          <t>Y2.12</t>
        </is>
      </c>
      <c r="I2072" t="inlineStr">
        <is>
          <t>GN</t>
        </is>
      </c>
      <c r="J2072">
        <f>A02+K1.B1-X22-X22.5M:11</f>
        <v/>
      </c>
      <c r="K2072" t="inlineStr">
        <is>
          <t>A02</t>
        </is>
      </c>
      <c r="L2072" t="inlineStr">
        <is>
          <t>K1.B1</t>
        </is>
      </c>
      <c r="M2072" t="inlineStr">
        <is>
          <t>X22-X22.5M</t>
        </is>
      </c>
      <c r="N2072" t="inlineStr">
        <is>
          <t>11</t>
        </is>
      </c>
    </row>
    <row r="2073">
      <c r="A2073" t="n">
        <v>2072</v>
      </c>
      <c r="B2073" t="inlineStr">
        <is>
          <t>2072</t>
        </is>
      </c>
      <c r="C2073" t="inlineStr">
        <is>
          <t>5</t>
        </is>
      </c>
      <c r="D2073" t="inlineStr">
        <is>
          <t>5</t>
        </is>
      </c>
      <c r="E2073">
        <f>A02+K1.B1-X22-X22.5M:10</f>
        <v/>
      </c>
      <c r="F2073" t="inlineStr">
        <is>
          <t>A02</t>
        </is>
      </c>
      <c r="G2073" t="inlineStr">
        <is>
          <t>K1.B1</t>
        </is>
      </c>
      <c r="H2073" t="inlineStr">
        <is>
          <t>X22-X22.5M</t>
        </is>
      </c>
      <c r="I2073" t="inlineStr">
        <is>
          <t>10</t>
        </is>
      </c>
      <c r="J2073">
        <f>V01+S1-Y2.12</f>
        <v/>
      </c>
      <c r="K2073" t="inlineStr">
        <is>
          <t>V01</t>
        </is>
      </c>
      <c r="L2073" t="inlineStr">
        <is>
          <t>S1</t>
        </is>
      </c>
      <c r="M2073" t="inlineStr">
        <is>
          <t>Y2.12</t>
        </is>
      </c>
      <c r="N2073" t="inlineStr"/>
    </row>
    <row r="2074">
      <c r="A2074" t="n">
        <v>2073</v>
      </c>
      <c r="B2074" t="inlineStr">
        <is>
          <t>2073</t>
        </is>
      </c>
      <c r="C2074" t="inlineStr">
        <is>
          <t>BU</t>
        </is>
      </c>
      <c r="D2074" t="inlineStr">
        <is>
          <t>BU</t>
        </is>
      </c>
      <c r="E2074">
        <f>A02+K1.B1-X22-X22.5F:10</f>
        <v/>
      </c>
      <c r="F2074" t="inlineStr">
        <is>
          <t>A02</t>
        </is>
      </c>
      <c r="G2074" t="inlineStr">
        <is>
          <t>K1.B1</t>
        </is>
      </c>
      <c r="H2074" t="inlineStr">
        <is>
          <t>X22-X22.5F</t>
        </is>
      </c>
      <c r="I2074" t="inlineStr">
        <is>
          <t>10</t>
        </is>
      </c>
      <c r="J2074">
        <f>V01+K1.B1-W6(-P1):X3:3</f>
        <v/>
      </c>
      <c r="K2074" t="inlineStr">
        <is>
          <t>V01</t>
        </is>
      </c>
      <c r="L2074" t="inlineStr">
        <is>
          <t>K1.B1</t>
        </is>
      </c>
      <c r="M2074" t="inlineStr">
        <is>
          <t>W6(-P1)</t>
        </is>
      </c>
      <c r="N2074" t="inlineStr">
        <is>
          <t>X3:3</t>
        </is>
      </c>
    </row>
    <row r="2075">
      <c r="A2075" t="n">
        <v>2074</v>
      </c>
      <c r="B2075" t="inlineStr">
        <is>
          <t>2074</t>
        </is>
      </c>
      <c r="C2075" t="inlineStr">
        <is>
          <t>BU</t>
        </is>
      </c>
      <c r="D2075" t="inlineStr">
        <is>
          <t>BU</t>
        </is>
      </c>
      <c r="E2075">
        <f>A02+K1.B1-X22-X22.5F:6</f>
        <v/>
      </c>
      <c r="F2075" t="inlineStr">
        <is>
          <t>A02</t>
        </is>
      </c>
      <c r="G2075" t="inlineStr">
        <is>
          <t>K1.B1</t>
        </is>
      </c>
      <c r="H2075" t="inlineStr">
        <is>
          <t>X22-X22.5F</t>
        </is>
      </c>
      <c r="I2075" t="inlineStr">
        <is>
          <t>6</t>
        </is>
      </c>
      <c r="J2075">
        <f>V01+K1.B1-W6(-P2):P2</f>
        <v/>
      </c>
      <c r="K2075" t="inlineStr">
        <is>
          <t>V01</t>
        </is>
      </c>
      <c r="L2075" t="inlineStr">
        <is>
          <t>K1.B1</t>
        </is>
      </c>
      <c r="M2075" t="inlineStr">
        <is>
          <t>W6(-P2)</t>
        </is>
      </c>
      <c r="N2075" t="inlineStr">
        <is>
          <t>P2</t>
        </is>
      </c>
    </row>
    <row r="2076">
      <c r="A2076" t="n">
        <v>2075</v>
      </c>
      <c r="B2076" t="inlineStr">
        <is>
          <t>2075</t>
        </is>
      </c>
      <c r="C2076" t="inlineStr">
        <is>
          <t>2</t>
        </is>
      </c>
      <c r="D2076" t="inlineStr">
        <is>
          <t>2</t>
        </is>
      </c>
      <c r="E2076">
        <f>V01+S1-Y2.13:2</f>
        <v/>
      </c>
      <c r="F2076" t="inlineStr">
        <is>
          <t>V01</t>
        </is>
      </c>
      <c r="G2076" t="inlineStr">
        <is>
          <t>S1</t>
        </is>
      </c>
      <c r="H2076" t="inlineStr">
        <is>
          <t>Y2.13</t>
        </is>
      </c>
      <c r="I2076" t="inlineStr">
        <is>
          <t>2</t>
        </is>
      </c>
      <c r="J2076">
        <f>A02+K1.B1-X22-X22.5M:6</f>
        <v/>
      </c>
      <c r="K2076" t="inlineStr">
        <is>
          <t>A02</t>
        </is>
      </c>
      <c r="L2076" t="inlineStr">
        <is>
          <t>K1.B1</t>
        </is>
      </c>
      <c r="M2076" t="inlineStr">
        <is>
          <t>X22-X22.5M</t>
        </is>
      </c>
      <c r="N2076" t="inlineStr">
        <is>
          <t>6</t>
        </is>
      </c>
    </row>
    <row r="2077">
      <c r="A2077" t="n">
        <v>2076</v>
      </c>
      <c r="B2077" t="inlineStr">
        <is>
          <t>2076</t>
        </is>
      </c>
      <c r="C2077" t="inlineStr">
        <is>
          <t>1</t>
        </is>
      </c>
      <c r="D2077" t="inlineStr">
        <is>
          <t>1</t>
        </is>
      </c>
      <c r="E2077">
        <f>A02+K1.B1-X22-X22.5M:5</f>
        <v/>
      </c>
      <c r="F2077" t="inlineStr">
        <is>
          <t>A02</t>
        </is>
      </c>
      <c r="G2077" t="inlineStr">
        <is>
          <t>K1.B1</t>
        </is>
      </c>
      <c r="H2077" t="inlineStr">
        <is>
          <t>X22-X22.5M</t>
        </is>
      </c>
      <c r="I2077" t="inlineStr">
        <is>
          <t>5</t>
        </is>
      </c>
      <c r="J2077">
        <f>V01+S1-Y2.13:1</f>
        <v/>
      </c>
      <c r="K2077" t="inlineStr">
        <is>
          <t>V01</t>
        </is>
      </c>
      <c r="L2077" t="inlineStr">
        <is>
          <t>S1</t>
        </is>
      </c>
      <c r="M2077" t="inlineStr">
        <is>
          <t>Y2.13</t>
        </is>
      </c>
      <c r="N2077" t="inlineStr">
        <is>
          <t>1</t>
        </is>
      </c>
    </row>
    <row r="2078">
      <c r="A2078" t="n">
        <v>2077</v>
      </c>
      <c r="B2078" t="inlineStr">
        <is>
          <t>2077</t>
        </is>
      </c>
      <c r="C2078" t="inlineStr">
        <is>
          <t>BU</t>
        </is>
      </c>
      <c r="D2078" t="inlineStr">
        <is>
          <t>BU</t>
        </is>
      </c>
      <c r="E2078">
        <f>V01+K1.B1-A1:12</f>
        <v/>
      </c>
      <c r="F2078" t="inlineStr">
        <is>
          <t>V01</t>
        </is>
      </c>
      <c r="G2078" t="inlineStr">
        <is>
          <t>K1.B1</t>
        </is>
      </c>
      <c r="H2078" t="inlineStr">
        <is>
          <t>A1</t>
        </is>
      </c>
      <c r="I2078" t="inlineStr">
        <is>
          <t>12</t>
        </is>
      </c>
      <c r="J2078">
        <f>A02+K1.B1-X22-X22.5F:5</f>
        <v/>
      </c>
      <c r="K2078" t="inlineStr">
        <is>
          <t>A02</t>
        </is>
      </c>
      <c r="L2078" t="inlineStr">
        <is>
          <t>K1.B1</t>
        </is>
      </c>
      <c r="M2078" t="inlineStr">
        <is>
          <t>X22-X22.5F</t>
        </is>
      </c>
      <c r="N2078" t="inlineStr">
        <is>
          <t>5</t>
        </is>
      </c>
    </row>
    <row r="2079">
      <c r="A2079" t="n">
        <v>2078</v>
      </c>
      <c r="B2079" t="inlineStr">
        <is>
          <t>2078</t>
        </is>
      </c>
      <c r="C2079" t="inlineStr">
        <is>
          <t>GNYE</t>
        </is>
      </c>
      <c r="D2079" t="inlineStr">
        <is>
          <t>GNYE</t>
        </is>
      </c>
      <c r="E2079">
        <f>A02+K1.B1-X22-X22.5M:7</f>
        <v/>
      </c>
      <c r="F2079" t="inlineStr">
        <is>
          <t>A02</t>
        </is>
      </c>
      <c r="G2079" t="inlineStr">
        <is>
          <t>K1.B1</t>
        </is>
      </c>
      <c r="H2079" t="inlineStr">
        <is>
          <t>X22-X22.5M</t>
        </is>
      </c>
      <c r="I2079" t="inlineStr">
        <is>
          <t>7</t>
        </is>
      </c>
      <c r="J2079">
        <f>V01+S1-Y2.13:PE</f>
        <v/>
      </c>
      <c r="K2079" t="inlineStr">
        <is>
          <t>V01</t>
        </is>
      </c>
      <c r="L2079" t="inlineStr">
        <is>
          <t>S1</t>
        </is>
      </c>
      <c r="M2079" t="inlineStr">
        <is>
          <t>Y2.13</t>
        </is>
      </c>
      <c r="N2079" t="inlineStr">
        <is>
          <t>PE</t>
        </is>
      </c>
    </row>
    <row r="2080">
      <c r="A2080" t="n">
        <v>2079</v>
      </c>
      <c r="B2080" t="inlineStr">
        <is>
          <t>2079</t>
        </is>
      </c>
      <c r="C2080" t="inlineStr">
        <is>
          <t>BU</t>
        </is>
      </c>
      <c r="D2080" t="inlineStr">
        <is>
          <t>BU</t>
        </is>
      </c>
      <c r="E2080">
        <f>A02+K1.B1-X22-X22.5F:9</f>
        <v/>
      </c>
      <c r="F2080" t="inlineStr">
        <is>
          <t>A02</t>
        </is>
      </c>
      <c r="G2080" t="inlineStr">
        <is>
          <t>K1.B1</t>
        </is>
      </c>
      <c r="H2080" t="inlineStr">
        <is>
          <t>X22-X22.5F</t>
        </is>
      </c>
      <c r="I2080" t="inlineStr">
        <is>
          <t>9</t>
        </is>
      </c>
      <c r="J2080">
        <f>V01+K1.B1-A4:11</f>
        <v/>
      </c>
      <c r="K2080" t="inlineStr">
        <is>
          <t>V01</t>
        </is>
      </c>
      <c r="L2080" t="inlineStr">
        <is>
          <t>K1.B1</t>
        </is>
      </c>
      <c r="M2080" t="inlineStr">
        <is>
          <t>A4</t>
        </is>
      </c>
      <c r="N2080" t="inlineStr">
        <is>
          <t>11</t>
        </is>
      </c>
    </row>
    <row r="2081">
      <c r="A2081" t="n">
        <v>2080</v>
      </c>
      <c r="B2081" t="inlineStr">
        <is>
          <t>2080</t>
        </is>
      </c>
      <c r="C2081" t="inlineStr">
        <is>
          <t>4</t>
        </is>
      </c>
      <c r="D2081" t="inlineStr">
        <is>
          <t>4</t>
        </is>
      </c>
      <c r="E2081">
        <f>V01+S1-Y2.13:YE</f>
        <v/>
      </c>
      <c r="F2081" t="inlineStr">
        <is>
          <t>V01</t>
        </is>
      </c>
      <c r="G2081" t="inlineStr">
        <is>
          <t>S1</t>
        </is>
      </c>
      <c r="H2081" t="inlineStr">
        <is>
          <t>Y2.13</t>
        </is>
      </c>
      <c r="I2081" t="inlineStr">
        <is>
          <t>YE</t>
        </is>
      </c>
      <c r="J2081">
        <f>A02+K1.B1-X22-X22.5M:9</f>
        <v/>
      </c>
      <c r="K2081" t="inlineStr">
        <is>
          <t>A02</t>
        </is>
      </c>
      <c r="L2081" t="inlineStr">
        <is>
          <t>K1.B1</t>
        </is>
      </c>
      <c r="M2081" t="inlineStr">
        <is>
          <t>X22-X22.5M</t>
        </is>
      </c>
      <c r="N2081" t="inlineStr">
        <is>
          <t>9</t>
        </is>
      </c>
    </row>
    <row r="2082">
      <c r="A2082" t="n">
        <v>2081</v>
      </c>
      <c r="B2082" t="inlineStr">
        <is>
          <t>2081</t>
        </is>
      </c>
      <c r="C2082" t="inlineStr">
        <is>
          <t>3</t>
        </is>
      </c>
      <c r="D2082" t="inlineStr">
        <is>
          <t>3</t>
        </is>
      </c>
      <c r="E2082">
        <f>A02+K1.B1-X22-X22.5M:8</f>
        <v/>
      </c>
      <c r="F2082" t="inlineStr">
        <is>
          <t>A02</t>
        </is>
      </c>
      <c r="G2082" t="inlineStr">
        <is>
          <t>K1.B1</t>
        </is>
      </c>
      <c r="H2082" t="inlineStr">
        <is>
          <t>X22-X22.5M</t>
        </is>
      </c>
      <c r="I2082" t="inlineStr">
        <is>
          <t>8</t>
        </is>
      </c>
      <c r="J2082">
        <f>V01+S1-Y2.13:RD</f>
        <v/>
      </c>
      <c r="K2082" t="inlineStr">
        <is>
          <t>V01</t>
        </is>
      </c>
      <c r="L2082" t="inlineStr">
        <is>
          <t>S1</t>
        </is>
      </c>
      <c r="M2082" t="inlineStr">
        <is>
          <t>Y2.13</t>
        </is>
      </c>
      <c r="N2082" t="inlineStr">
        <is>
          <t>RD</t>
        </is>
      </c>
    </row>
    <row r="2083">
      <c r="A2083" t="n">
        <v>2082</v>
      </c>
      <c r="B2083" t="inlineStr">
        <is>
          <t>2082</t>
        </is>
      </c>
      <c r="C2083" t="inlineStr">
        <is>
          <t>BU</t>
        </is>
      </c>
      <c r="D2083" t="inlineStr">
        <is>
          <t>BU</t>
        </is>
      </c>
      <c r="E2083">
        <f>V01+K1.B1-W6(-P1):X3:2</f>
        <v/>
      </c>
      <c r="F2083" t="inlineStr">
        <is>
          <t>V01</t>
        </is>
      </c>
      <c r="G2083" t="inlineStr">
        <is>
          <t>K1.B1</t>
        </is>
      </c>
      <c r="H2083" t="inlineStr">
        <is>
          <t>W6(-P1)</t>
        </is>
      </c>
      <c r="I2083" t="inlineStr">
        <is>
          <t>X3:2</t>
        </is>
      </c>
      <c r="J2083">
        <f>A02+K1.B1-X22-X22.5F:8</f>
        <v/>
      </c>
      <c r="K2083" t="inlineStr">
        <is>
          <t>A02</t>
        </is>
      </c>
      <c r="L2083" t="inlineStr">
        <is>
          <t>K1.B1</t>
        </is>
      </c>
      <c r="M2083" t="inlineStr">
        <is>
          <t>X22-X22.5F</t>
        </is>
      </c>
      <c r="N2083" t="inlineStr">
        <is>
          <t>8</t>
        </is>
      </c>
    </row>
    <row r="2084">
      <c r="A2084" t="n">
        <v>2083</v>
      </c>
      <c r="B2084" t="inlineStr">
        <is>
          <t>2083</t>
        </is>
      </c>
      <c r="C2084" t="inlineStr">
        <is>
          <t>BU</t>
        </is>
      </c>
      <c r="D2084" t="inlineStr">
        <is>
          <t>BU</t>
        </is>
      </c>
      <c r="E2084">
        <f>A02+K1.B1-X22-X22.5F:11</f>
        <v/>
      </c>
      <c r="F2084" t="inlineStr">
        <is>
          <t>A02</t>
        </is>
      </c>
      <c r="G2084" t="inlineStr">
        <is>
          <t>K1.B1</t>
        </is>
      </c>
      <c r="H2084" t="inlineStr">
        <is>
          <t>X22-X22.5F</t>
        </is>
      </c>
      <c r="I2084" t="inlineStr">
        <is>
          <t>11</t>
        </is>
      </c>
      <c r="J2084">
        <f>V01+K1.B1-A4:12</f>
        <v/>
      </c>
      <c r="K2084" t="inlineStr">
        <is>
          <t>V01</t>
        </is>
      </c>
      <c r="L2084" t="inlineStr">
        <is>
          <t>K1.B1</t>
        </is>
      </c>
      <c r="M2084" t="inlineStr">
        <is>
          <t>A4</t>
        </is>
      </c>
      <c r="N2084" t="inlineStr">
        <is>
          <t>12</t>
        </is>
      </c>
    </row>
    <row r="2085">
      <c r="A2085" t="n">
        <v>2084</v>
      </c>
      <c r="B2085" t="inlineStr">
        <is>
          <t>2084</t>
        </is>
      </c>
      <c r="C2085" t="inlineStr">
        <is>
          <t>6</t>
        </is>
      </c>
      <c r="D2085" t="inlineStr">
        <is>
          <t>6</t>
        </is>
      </c>
      <c r="E2085">
        <f>V01+S1-Y2.13:GN</f>
        <v/>
      </c>
      <c r="F2085" t="inlineStr">
        <is>
          <t>V01</t>
        </is>
      </c>
      <c r="G2085" t="inlineStr">
        <is>
          <t>S1</t>
        </is>
      </c>
      <c r="H2085" t="inlineStr">
        <is>
          <t>Y2.13</t>
        </is>
      </c>
      <c r="I2085" t="inlineStr">
        <is>
          <t>GN</t>
        </is>
      </c>
      <c r="J2085">
        <f>A02+K1.B1-X22-X22.5M:11</f>
        <v/>
      </c>
      <c r="K2085" t="inlineStr">
        <is>
          <t>A02</t>
        </is>
      </c>
      <c r="L2085" t="inlineStr">
        <is>
          <t>K1.B1</t>
        </is>
      </c>
      <c r="M2085" t="inlineStr">
        <is>
          <t>X22-X22.5M</t>
        </is>
      </c>
      <c r="N2085" t="inlineStr">
        <is>
          <t>11</t>
        </is>
      </c>
    </row>
    <row r="2086">
      <c r="A2086" t="n">
        <v>2085</v>
      </c>
      <c r="B2086" t="inlineStr">
        <is>
          <t>2085</t>
        </is>
      </c>
      <c r="C2086" t="inlineStr">
        <is>
          <t>5</t>
        </is>
      </c>
      <c r="D2086" t="inlineStr">
        <is>
          <t>5</t>
        </is>
      </c>
      <c r="E2086">
        <f>A02+K1.B1-X22-X22.5M:10</f>
        <v/>
      </c>
      <c r="F2086" t="inlineStr">
        <is>
          <t>A02</t>
        </is>
      </c>
      <c r="G2086" t="inlineStr">
        <is>
          <t>K1.B1</t>
        </is>
      </c>
      <c r="H2086" t="inlineStr">
        <is>
          <t>X22-X22.5M</t>
        </is>
      </c>
      <c r="I2086" t="inlineStr">
        <is>
          <t>10</t>
        </is>
      </c>
      <c r="J2086">
        <f>V01+S1-Y2.13</f>
        <v/>
      </c>
      <c r="K2086" t="inlineStr">
        <is>
          <t>V01</t>
        </is>
      </c>
      <c r="L2086" t="inlineStr">
        <is>
          <t>S1</t>
        </is>
      </c>
      <c r="M2086" t="inlineStr">
        <is>
          <t>Y2.13</t>
        </is>
      </c>
      <c r="N2086" t="inlineStr"/>
    </row>
    <row r="2087">
      <c r="A2087" t="n">
        <v>2086</v>
      </c>
      <c r="B2087" t="inlineStr">
        <is>
          <t>2086</t>
        </is>
      </c>
      <c r="C2087" t="inlineStr">
        <is>
          <t>BU</t>
        </is>
      </c>
      <c r="D2087" t="inlineStr">
        <is>
          <t>BU</t>
        </is>
      </c>
      <c r="E2087">
        <f>A02+K1.B1-X22-X22.5F:10</f>
        <v/>
      </c>
      <c r="F2087" t="inlineStr">
        <is>
          <t>A02</t>
        </is>
      </c>
      <c r="G2087" t="inlineStr">
        <is>
          <t>K1.B1</t>
        </is>
      </c>
      <c r="H2087" t="inlineStr">
        <is>
          <t>X22-X22.5F</t>
        </is>
      </c>
      <c r="I2087" t="inlineStr">
        <is>
          <t>10</t>
        </is>
      </c>
      <c r="J2087">
        <f>V01+K1.B1-W6(-P1):X3:3</f>
        <v/>
      </c>
      <c r="K2087" t="inlineStr">
        <is>
          <t>V01</t>
        </is>
      </c>
      <c r="L2087" t="inlineStr">
        <is>
          <t>K1.B1</t>
        </is>
      </c>
      <c r="M2087" t="inlineStr">
        <is>
          <t>W6(-P1)</t>
        </is>
      </c>
      <c r="N2087" t="inlineStr">
        <is>
          <t>X3:3</t>
        </is>
      </c>
    </row>
    <row r="2088">
      <c r="A2088" t="n">
        <v>2087</v>
      </c>
      <c r="B2088" t="inlineStr">
        <is>
          <t>2087</t>
        </is>
      </c>
      <c r="C2088" t="inlineStr">
        <is>
          <t>BU</t>
        </is>
      </c>
      <c r="D2088" t="inlineStr">
        <is>
          <t>BU</t>
        </is>
      </c>
      <c r="E2088">
        <f>A02+K1.B1-X22-X22.5F:20</f>
        <v/>
      </c>
      <c r="F2088" t="inlineStr">
        <is>
          <t>A02</t>
        </is>
      </c>
      <c r="G2088" t="inlineStr">
        <is>
          <t>K1.B1</t>
        </is>
      </c>
      <c r="H2088" t="inlineStr">
        <is>
          <t>X22-X22.5F</t>
        </is>
      </c>
      <c r="I2088" t="inlineStr">
        <is>
          <t>20</t>
        </is>
      </c>
      <c r="J2088">
        <f>V01+K1.B1-W6(-P2):P2</f>
        <v/>
      </c>
      <c r="K2088" t="inlineStr">
        <is>
          <t>V01</t>
        </is>
      </c>
      <c r="L2088" t="inlineStr">
        <is>
          <t>K1.B1</t>
        </is>
      </c>
      <c r="M2088" t="inlineStr">
        <is>
          <t>W6(-P2)</t>
        </is>
      </c>
      <c r="N2088" t="inlineStr">
        <is>
          <t>P2</t>
        </is>
      </c>
    </row>
    <row r="2089">
      <c r="A2089" t="n">
        <v>2088</v>
      </c>
      <c r="B2089" t="inlineStr">
        <is>
          <t>2088</t>
        </is>
      </c>
      <c r="C2089" t="inlineStr">
        <is>
          <t>2</t>
        </is>
      </c>
      <c r="D2089" t="inlineStr">
        <is>
          <t>2</t>
        </is>
      </c>
      <c r="E2089">
        <f>V01+S1-Y3.11:2</f>
        <v/>
      </c>
      <c r="F2089" t="inlineStr">
        <is>
          <t>V01</t>
        </is>
      </c>
      <c r="G2089" t="inlineStr">
        <is>
          <t>S1</t>
        </is>
      </c>
      <c r="H2089" t="inlineStr">
        <is>
          <t>Y3.11</t>
        </is>
      </c>
      <c r="I2089" t="inlineStr">
        <is>
          <t>2</t>
        </is>
      </c>
      <c r="J2089">
        <f>A02+K1.B1-X22-X22.5M:20</f>
        <v/>
      </c>
      <c r="K2089" t="inlineStr">
        <is>
          <t>A02</t>
        </is>
      </c>
      <c r="L2089" t="inlineStr">
        <is>
          <t>K1.B1</t>
        </is>
      </c>
      <c r="M2089" t="inlineStr">
        <is>
          <t>X22-X22.5M</t>
        </is>
      </c>
      <c r="N2089" t="inlineStr">
        <is>
          <t>20</t>
        </is>
      </c>
    </row>
    <row r="2090">
      <c r="A2090" t="n">
        <v>2089</v>
      </c>
      <c r="B2090" t="inlineStr">
        <is>
          <t>2089</t>
        </is>
      </c>
      <c r="C2090" t="inlineStr">
        <is>
          <t>1</t>
        </is>
      </c>
      <c r="D2090" t="inlineStr">
        <is>
          <t>1</t>
        </is>
      </c>
      <c r="E2090">
        <f>A02+K1.B1-X22-X22.5M:19</f>
        <v/>
      </c>
      <c r="F2090" t="inlineStr">
        <is>
          <t>A02</t>
        </is>
      </c>
      <c r="G2090" t="inlineStr">
        <is>
          <t>K1.B1</t>
        </is>
      </c>
      <c r="H2090" t="inlineStr">
        <is>
          <t>X22-X22.5M</t>
        </is>
      </c>
      <c r="I2090" t="inlineStr">
        <is>
          <t>19</t>
        </is>
      </c>
      <c r="J2090">
        <f>V01+S1-Y3.11:1</f>
        <v/>
      </c>
      <c r="K2090" t="inlineStr">
        <is>
          <t>V01</t>
        </is>
      </c>
      <c r="L2090" t="inlineStr">
        <is>
          <t>S1</t>
        </is>
      </c>
      <c r="M2090" t="inlineStr">
        <is>
          <t>Y3.11</t>
        </is>
      </c>
      <c r="N2090" t="inlineStr">
        <is>
          <t>1</t>
        </is>
      </c>
    </row>
    <row r="2091">
      <c r="A2091" t="n">
        <v>2090</v>
      </c>
      <c r="B2091" t="inlineStr">
        <is>
          <t>2090</t>
        </is>
      </c>
      <c r="C2091" t="inlineStr">
        <is>
          <t>BU</t>
        </is>
      </c>
      <c r="D2091" t="inlineStr">
        <is>
          <t>BU</t>
        </is>
      </c>
      <c r="E2091">
        <f>V01+K1.B1-A2:7</f>
        <v/>
      </c>
      <c r="F2091" t="inlineStr">
        <is>
          <t>V01</t>
        </is>
      </c>
      <c r="G2091" t="inlineStr">
        <is>
          <t>K1.B1</t>
        </is>
      </c>
      <c r="H2091" t="inlineStr">
        <is>
          <t>A2</t>
        </is>
      </c>
      <c r="I2091" t="inlineStr">
        <is>
          <t>7</t>
        </is>
      </c>
      <c r="J2091">
        <f>A02+K1.B1-X22-X22.5F:19</f>
        <v/>
      </c>
      <c r="K2091" t="inlineStr">
        <is>
          <t>A02</t>
        </is>
      </c>
      <c r="L2091" t="inlineStr">
        <is>
          <t>K1.B1</t>
        </is>
      </c>
      <c r="M2091" t="inlineStr">
        <is>
          <t>X22-X22.5F</t>
        </is>
      </c>
      <c r="N2091" t="inlineStr">
        <is>
          <t>19</t>
        </is>
      </c>
    </row>
    <row r="2092">
      <c r="A2092" t="n">
        <v>2091</v>
      </c>
      <c r="B2092" t="inlineStr">
        <is>
          <t>2091</t>
        </is>
      </c>
      <c r="C2092" t="inlineStr">
        <is>
          <t>GNYE</t>
        </is>
      </c>
      <c r="D2092" t="inlineStr">
        <is>
          <t>GNYE</t>
        </is>
      </c>
      <c r="E2092">
        <f>A02+K1.B1-X22-X22.5M:21</f>
        <v/>
      </c>
      <c r="F2092" t="inlineStr">
        <is>
          <t>A02</t>
        </is>
      </c>
      <c r="G2092" t="inlineStr">
        <is>
          <t>K1.B1</t>
        </is>
      </c>
      <c r="H2092" t="inlineStr">
        <is>
          <t>X22-X22.5M</t>
        </is>
      </c>
      <c r="I2092" t="inlineStr">
        <is>
          <t>21</t>
        </is>
      </c>
      <c r="J2092">
        <f>V01+S1-Y3.11:PE</f>
        <v/>
      </c>
      <c r="K2092" t="inlineStr">
        <is>
          <t>V01</t>
        </is>
      </c>
      <c r="L2092" t="inlineStr">
        <is>
          <t>S1</t>
        </is>
      </c>
      <c r="M2092" t="inlineStr">
        <is>
          <t>Y3.11</t>
        </is>
      </c>
      <c r="N2092" t="inlineStr">
        <is>
          <t>PE</t>
        </is>
      </c>
    </row>
    <row r="2093">
      <c r="A2093" t="n">
        <v>2092</v>
      </c>
      <c r="B2093" t="inlineStr">
        <is>
          <t>2092</t>
        </is>
      </c>
      <c r="C2093" t="inlineStr">
        <is>
          <t>BU</t>
        </is>
      </c>
      <c r="D2093" t="inlineStr">
        <is>
          <t>BU</t>
        </is>
      </c>
      <c r="E2093">
        <f>A02+K1.B1-X22-X22.5F:23</f>
        <v/>
      </c>
      <c r="F2093" t="inlineStr">
        <is>
          <t>A02</t>
        </is>
      </c>
      <c r="G2093" t="inlineStr">
        <is>
          <t>K1.B1</t>
        </is>
      </c>
      <c r="H2093" t="inlineStr">
        <is>
          <t>X22-X22.5F</t>
        </is>
      </c>
      <c r="I2093" t="inlineStr">
        <is>
          <t>23</t>
        </is>
      </c>
      <c r="J2093">
        <f>V01+K1.B1-A4:13</f>
        <v/>
      </c>
      <c r="K2093" t="inlineStr">
        <is>
          <t>V01</t>
        </is>
      </c>
      <c r="L2093" t="inlineStr">
        <is>
          <t>K1.B1</t>
        </is>
      </c>
      <c r="M2093" t="inlineStr">
        <is>
          <t>A4</t>
        </is>
      </c>
      <c r="N2093" t="inlineStr">
        <is>
          <t>13</t>
        </is>
      </c>
    </row>
    <row r="2094">
      <c r="A2094" t="n">
        <v>2093</v>
      </c>
      <c r="B2094" t="inlineStr">
        <is>
          <t>2093</t>
        </is>
      </c>
      <c r="C2094" t="inlineStr">
        <is>
          <t>4</t>
        </is>
      </c>
      <c r="D2094" t="inlineStr">
        <is>
          <t>4</t>
        </is>
      </c>
      <c r="E2094">
        <f>V01+S1-Y3.11:YE</f>
        <v/>
      </c>
      <c r="F2094" t="inlineStr">
        <is>
          <t>V01</t>
        </is>
      </c>
      <c r="G2094" t="inlineStr">
        <is>
          <t>S1</t>
        </is>
      </c>
      <c r="H2094" t="inlineStr">
        <is>
          <t>Y3.11</t>
        </is>
      </c>
      <c r="I2094" t="inlineStr">
        <is>
          <t>YE</t>
        </is>
      </c>
      <c r="J2094">
        <f>A02+K1.B1-X22-X22.5M:23</f>
        <v/>
      </c>
      <c r="K2094" t="inlineStr">
        <is>
          <t>A02</t>
        </is>
      </c>
      <c r="L2094" t="inlineStr">
        <is>
          <t>K1.B1</t>
        </is>
      </c>
      <c r="M2094" t="inlineStr">
        <is>
          <t>X22-X22.5M</t>
        </is>
      </c>
      <c r="N2094" t="inlineStr">
        <is>
          <t>23</t>
        </is>
      </c>
    </row>
    <row r="2095">
      <c r="A2095" t="n">
        <v>2094</v>
      </c>
      <c r="B2095" t="inlineStr">
        <is>
          <t>2094</t>
        </is>
      </c>
      <c r="C2095" t="inlineStr">
        <is>
          <t>3</t>
        </is>
      </c>
      <c r="D2095" t="inlineStr">
        <is>
          <t>3</t>
        </is>
      </c>
      <c r="E2095">
        <f>A02+K1.B1-X22-X22.5M:22</f>
        <v/>
      </c>
      <c r="F2095" t="inlineStr">
        <is>
          <t>A02</t>
        </is>
      </c>
      <c r="G2095" t="inlineStr">
        <is>
          <t>K1.B1</t>
        </is>
      </c>
      <c r="H2095" t="inlineStr">
        <is>
          <t>X22-X22.5M</t>
        </is>
      </c>
      <c r="I2095" t="inlineStr">
        <is>
          <t>22</t>
        </is>
      </c>
      <c r="J2095">
        <f>V01+S1-Y3.11:RD</f>
        <v/>
      </c>
      <c r="K2095" t="inlineStr">
        <is>
          <t>V01</t>
        </is>
      </c>
      <c r="L2095" t="inlineStr">
        <is>
          <t>S1</t>
        </is>
      </c>
      <c r="M2095" t="inlineStr">
        <is>
          <t>Y3.11</t>
        </is>
      </c>
      <c r="N2095" t="inlineStr">
        <is>
          <t>RD</t>
        </is>
      </c>
    </row>
    <row r="2096">
      <c r="A2096" t="n">
        <v>2095</v>
      </c>
      <c r="B2096" t="inlineStr">
        <is>
          <t>2095</t>
        </is>
      </c>
      <c r="C2096" t="inlineStr">
        <is>
          <t>BU</t>
        </is>
      </c>
      <c r="D2096" t="inlineStr">
        <is>
          <t>BU</t>
        </is>
      </c>
      <c r="E2096">
        <f>V01+K1.B1-W6(-P1):X3:2</f>
        <v/>
      </c>
      <c r="F2096" t="inlineStr">
        <is>
          <t>V01</t>
        </is>
      </c>
      <c r="G2096" t="inlineStr">
        <is>
          <t>K1.B1</t>
        </is>
      </c>
      <c r="H2096" t="inlineStr">
        <is>
          <t>W6(-P1)</t>
        </is>
      </c>
      <c r="I2096" t="inlineStr">
        <is>
          <t>X3:2</t>
        </is>
      </c>
      <c r="J2096">
        <f>A02+K1.B1-X22-X22.5F:22</f>
        <v/>
      </c>
      <c r="K2096" t="inlineStr">
        <is>
          <t>A02</t>
        </is>
      </c>
      <c r="L2096" t="inlineStr">
        <is>
          <t>K1.B1</t>
        </is>
      </c>
      <c r="M2096" t="inlineStr">
        <is>
          <t>X22-X22.5F</t>
        </is>
      </c>
      <c r="N2096" t="inlineStr">
        <is>
          <t>22</t>
        </is>
      </c>
    </row>
    <row r="2097">
      <c r="A2097" t="n">
        <v>2096</v>
      </c>
      <c r="B2097" t="inlineStr">
        <is>
          <t>2096</t>
        </is>
      </c>
      <c r="C2097" t="inlineStr">
        <is>
          <t>BU</t>
        </is>
      </c>
      <c r="D2097" t="inlineStr">
        <is>
          <t>BU</t>
        </is>
      </c>
      <c r="E2097">
        <f>A02+K1.B1-X22-X22.6F:1</f>
        <v/>
      </c>
      <c r="F2097" t="inlineStr">
        <is>
          <t>A02</t>
        </is>
      </c>
      <c r="G2097" t="inlineStr">
        <is>
          <t>K1.B1</t>
        </is>
      </c>
      <c r="H2097" t="inlineStr">
        <is>
          <t>X22-X22.6F</t>
        </is>
      </c>
      <c r="I2097" t="inlineStr">
        <is>
          <t>1</t>
        </is>
      </c>
      <c r="J2097">
        <f>V01+K1.B1-A4:14</f>
        <v/>
      </c>
      <c r="K2097" t="inlineStr">
        <is>
          <t>V01</t>
        </is>
      </c>
      <c r="L2097" t="inlineStr">
        <is>
          <t>K1.B1</t>
        </is>
      </c>
      <c r="M2097" t="inlineStr">
        <is>
          <t>A4</t>
        </is>
      </c>
      <c r="N2097" t="inlineStr">
        <is>
          <t>14</t>
        </is>
      </c>
    </row>
    <row r="2098">
      <c r="A2098" t="n">
        <v>2097</v>
      </c>
      <c r="B2098" t="inlineStr">
        <is>
          <t>2097</t>
        </is>
      </c>
      <c r="C2098" t="inlineStr">
        <is>
          <t>6</t>
        </is>
      </c>
      <c r="D2098" t="inlineStr">
        <is>
          <t>6</t>
        </is>
      </c>
      <c r="E2098">
        <f>V01+S1-Y3.11:GN</f>
        <v/>
      </c>
      <c r="F2098" t="inlineStr">
        <is>
          <t>V01</t>
        </is>
      </c>
      <c r="G2098" t="inlineStr">
        <is>
          <t>S1</t>
        </is>
      </c>
      <c r="H2098" t="inlineStr">
        <is>
          <t>Y3.11</t>
        </is>
      </c>
      <c r="I2098" t="inlineStr">
        <is>
          <t>GN</t>
        </is>
      </c>
      <c r="J2098">
        <f>A02+K1.B1-X22-X22.6M:1</f>
        <v/>
      </c>
      <c r="K2098" t="inlineStr">
        <is>
          <t>A02</t>
        </is>
      </c>
      <c r="L2098" t="inlineStr">
        <is>
          <t>K1.B1</t>
        </is>
      </c>
      <c r="M2098" t="inlineStr">
        <is>
          <t>X22-X22.6M</t>
        </is>
      </c>
      <c r="N2098" t="inlineStr">
        <is>
          <t>1</t>
        </is>
      </c>
    </row>
    <row r="2099">
      <c r="A2099" t="n">
        <v>2098</v>
      </c>
      <c r="B2099" t="inlineStr">
        <is>
          <t>2098</t>
        </is>
      </c>
      <c r="C2099" t="inlineStr">
        <is>
          <t>5</t>
        </is>
      </c>
      <c r="D2099" t="inlineStr">
        <is>
          <t>5</t>
        </is>
      </c>
      <c r="E2099">
        <f>A02+K1.B1-X22-X22.5M:24</f>
        <v/>
      </c>
      <c r="F2099" t="inlineStr">
        <is>
          <t>A02</t>
        </is>
      </c>
      <c r="G2099" t="inlineStr">
        <is>
          <t>K1.B1</t>
        </is>
      </c>
      <c r="H2099" t="inlineStr">
        <is>
          <t>X22-X22.5M</t>
        </is>
      </c>
      <c r="I2099" t="inlineStr">
        <is>
          <t>24</t>
        </is>
      </c>
      <c r="J2099">
        <f>V01+S1-Y3.11</f>
        <v/>
      </c>
      <c r="K2099" t="inlineStr">
        <is>
          <t>V01</t>
        </is>
      </c>
      <c r="L2099" t="inlineStr">
        <is>
          <t>S1</t>
        </is>
      </c>
      <c r="M2099" t="inlineStr">
        <is>
          <t>Y3.11</t>
        </is>
      </c>
      <c r="N2099" t="inlineStr"/>
    </row>
    <row r="2100">
      <c r="A2100" t="n">
        <v>2099</v>
      </c>
      <c r="B2100" t="inlineStr">
        <is>
          <t>2099</t>
        </is>
      </c>
      <c r="C2100" t="inlineStr">
        <is>
          <t>BU</t>
        </is>
      </c>
      <c r="D2100" t="inlineStr">
        <is>
          <t>BU</t>
        </is>
      </c>
      <c r="E2100">
        <f>A02+K1.B1-X22-X22.5F:24</f>
        <v/>
      </c>
      <c r="F2100" t="inlineStr">
        <is>
          <t>A02</t>
        </is>
      </c>
      <c r="G2100" t="inlineStr">
        <is>
          <t>K1.B1</t>
        </is>
      </c>
      <c r="H2100" t="inlineStr">
        <is>
          <t>X22-X22.5F</t>
        </is>
      </c>
      <c r="I2100" t="inlineStr">
        <is>
          <t>24</t>
        </is>
      </c>
      <c r="J2100">
        <f>V01+K1.B1-W6(-P1):X3:3</f>
        <v/>
      </c>
      <c r="K2100" t="inlineStr">
        <is>
          <t>V01</t>
        </is>
      </c>
      <c r="L2100" t="inlineStr">
        <is>
          <t>K1.B1</t>
        </is>
      </c>
      <c r="M2100" t="inlineStr">
        <is>
          <t>W6(-P1)</t>
        </is>
      </c>
      <c r="N2100" t="inlineStr">
        <is>
          <t>X3:3</t>
        </is>
      </c>
    </row>
    <row r="2101">
      <c r="A2101" t="n">
        <v>2100</v>
      </c>
      <c r="B2101" t="inlineStr">
        <is>
          <t>2100</t>
        </is>
      </c>
      <c r="C2101" t="inlineStr">
        <is>
          <t>BU</t>
        </is>
      </c>
      <c r="D2101" t="inlineStr">
        <is>
          <t>BU</t>
        </is>
      </c>
      <c r="E2101">
        <f>A02+K1.B1-X22-X22.6F:3</f>
        <v/>
      </c>
      <c r="F2101" t="inlineStr">
        <is>
          <t>A02</t>
        </is>
      </c>
      <c r="G2101" t="inlineStr">
        <is>
          <t>K1.B1</t>
        </is>
      </c>
      <c r="H2101" t="inlineStr">
        <is>
          <t>X22-X22.6F</t>
        </is>
      </c>
      <c r="I2101" t="inlineStr">
        <is>
          <t>3</t>
        </is>
      </c>
      <c r="J2101">
        <f>V01+K1.B1-W6(-P2):P2</f>
        <v/>
      </c>
      <c r="K2101" t="inlineStr">
        <is>
          <t>V01</t>
        </is>
      </c>
      <c r="L2101" t="inlineStr">
        <is>
          <t>K1.B1</t>
        </is>
      </c>
      <c r="M2101" t="inlineStr">
        <is>
          <t>W6(-P2)</t>
        </is>
      </c>
      <c r="N2101" t="inlineStr">
        <is>
          <t>P2</t>
        </is>
      </c>
    </row>
    <row r="2102">
      <c r="A2102" t="n">
        <v>2101</v>
      </c>
      <c r="B2102" t="inlineStr">
        <is>
          <t>2101</t>
        </is>
      </c>
      <c r="C2102" t="inlineStr">
        <is>
          <t>2</t>
        </is>
      </c>
      <c r="D2102" t="inlineStr">
        <is>
          <t>2</t>
        </is>
      </c>
      <c r="E2102">
        <f>V01+S1-Y3.12:2</f>
        <v/>
      </c>
      <c r="F2102" t="inlineStr">
        <is>
          <t>V01</t>
        </is>
      </c>
      <c r="G2102" t="inlineStr">
        <is>
          <t>S1</t>
        </is>
      </c>
      <c r="H2102" t="inlineStr">
        <is>
          <t>Y3.12</t>
        </is>
      </c>
      <c r="I2102" t="inlineStr">
        <is>
          <t>2</t>
        </is>
      </c>
      <c r="J2102">
        <f>A02+K1.B1-X22-X22.6M:3</f>
        <v/>
      </c>
      <c r="K2102" t="inlineStr">
        <is>
          <t>A02</t>
        </is>
      </c>
      <c r="L2102" t="inlineStr">
        <is>
          <t>K1.B1</t>
        </is>
      </c>
      <c r="M2102" t="inlineStr">
        <is>
          <t>X22-X22.6M</t>
        </is>
      </c>
      <c r="N2102" t="inlineStr">
        <is>
          <t>3</t>
        </is>
      </c>
    </row>
    <row r="2103">
      <c r="A2103" t="n">
        <v>2102</v>
      </c>
      <c r="B2103" t="inlineStr">
        <is>
          <t>2102</t>
        </is>
      </c>
      <c r="C2103" t="inlineStr">
        <is>
          <t>1</t>
        </is>
      </c>
      <c r="D2103" t="inlineStr">
        <is>
          <t>1</t>
        </is>
      </c>
      <c r="E2103">
        <f>A02+K1.B1-X22-X22.6M:2</f>
        <v/>
      </c>
      <c r="F2103" t="inlineStr">
        <is>
          <t>A02</t>
        </is>
      </c>
      <c r="G2103" t="inlineStr">
        <is>
          <t>K1.B1</t>
        </is>
      </c>
      <c r="H2103" t="inlineStr">
        <is>
          <t>X22-X22.6M</t>
        </is>
      </c>
      <c r="I2103" t="inlineStr">
        <is>
          <t>2</t>
        </is>
      </c>
      <c r="J2103">
        <f>V01+S1-Y3.12:1</f>
        <v/>
      </c>
      <c r="K2103" t="inlineStr">
        <is>
          <t>V01</t>
        </is>
      </c>
      <c r="L2103" t="inlineStr">
        <is>
          <t>S1</t>
        </is>
      </c>
      <c r="M2103" t="inlineStr">
        <is>
          <t>Y3.12</t>
        </is>
      </c>
      <c r="N2103" t="inlineStr">
        <is>
          <t>1</t>
        </is>
      </c>
    </row>
    <row r="2104">
      <c r="A2104" t="n">
        <v>2103</v>
      </c>
      <c r="B2104" t="inlineStr">
        <is>
          <t>2103</t>
        </is>
      </c>
      <c r="C2104" t="inlineStr">
        <is>
          <t>BU</t>
        </is>
      </c>
      <c r="D2104" t="inlineStr">
        <is>
          <t>BU</t>
        </is>
      </c>
      <c r="E2104">
        <f>V01+K1.B1-A2:8</f>
        <v/>
      </c>
      <c r="F2104" t="inlineStr">
        <is>
          <t>V01</t>
        </is>
      </c>
      <c r="G2104" t="inlineStr">
        <is>
          <t>K1.B1</t>
        </is>
      </c>
      <c r="H2104" t="inlineStr">
        <is>
          <t>A2</t>
        </is>
      </c>
      <c r="I2104" t="inlineStr">
        <is>
          <t>8</t>
        </is>
      </c>
      <c r="J2104">
        <f>A02+K1.B1-X22-X22.6F:2</f>
        <v/>
      </c>
      <c r="K2104" t="inlineStr">
        <is>
          <t>A02</t>
        </is>
      </c>
      <c r="L2104" t="inlineStr">
        <is>
          <t>K1.B1</t>
        </is>
      </c>
      <c r="M2104" t="inlineStr">
        <is>
          <t>X22-X22.6F</t>
        </is>
      </c>
      <c r="N2104" t="inlineStr">
        <is>
          <t>2</t>
        </is>
      </c>
    </row>
    <row r="2105">
      <c r="A2105" t="n">
        <v>2104</v>
      </c>
      <c r="B2105" t="inlineStr">
        <is>
          <t>2104</t>
        </is>
      </c>
      <c r="C2105" t="inlineStr">
        <is>
          <t>GNYE</t>
        </is>
      </c>
      <c r="D2105" t="inlineStr">
        <is>
          <t>GNYE</t>
        </is>
      </c>
      <c r="E2105">
        <f>A02+K1.B1-X22-X22.6M:4</f>
        <v/>
      </c>
      <c r="F2105" t="inlineStr">
        <is>
          <t>A02</t>
        </is>
      </c>
      <c r="G2105" t="inlineStr">
        <is>
          <t>K1.B1</t>
        </is>
      </c>
      <c r="H2105" t="inlineStr">
        <is>
          <t>X22-X22.6M</t>
        </is>
      </c>
      <c r="I2105" t="inlineStr">
        <is>
          <t>4</t>
        </is>
      </c>
      <c r="J2105">
        <f>V01+S1-Y3.12:PE</f>
        <v/>
      </c>
      <c r="K2105" t="inlineStr">
        <is>
          <t>V01</t>
        </is>
      </c>
      <c r="L2105" t="inlineStr">
        <is>
          <t>S1</t>
        </is>
      </c>
      <c r="M2105" t="inlineStr">
        <is>
          <t>Y3.12</t>
        </is>
      </c>
      <c r="N2105" t="inlineStr">
        <is>
          <t>PE</t>
        </is>
      </c>
    </row>
    <row r="2106">
      <c r="A2106" t="n">
        <v>2105</v>
      </c>
      <c r="B2106" t="inlineStr">
        <is>
          <t>2105</t>
        </is>
      </c>
      <c r="C2106" t="inlineStr">
        <is>
          <t>BU</t>
        </is>
      </c>
      <c r="D2106" t="inlineStr">
        <is>
          <t>BU</t>
        </is>
      </c>
      <c r="E2106">
        <f>A02+K1.B1-X22-X22.6F:6</f>
        <v/>
      </c>
      <c r="F2106" t="inlineStr">
        <is>
          <t>A02</t>
        </is>
      </c>
      <c r="G2106" t="inlineStr">
        <is>
          <t>K1.B1</t>
        </is>
      </c>
      <c r="H2106" t="inlineStr">
        <is>
          <t>X22-X22.6F</t>
        </is>
      </c>
      <c r="I2106" t="inlineStr">
        <is>
          <t>6</t>
        </is>
      </c>
      <c r="J2106">
        <f>V01+K1.B1-A4:15</f>
        <v/>
      </c>
      <c r="K2106" t="inlineStr">
        <is>
          <t>V01</t>
        </is>
      </c>
      <c r="L2106" t="inlineStr">
        <is>
          <t>K1.B1</t>
        </is>
      </c>
      <c r="M2106" t="inlineStr">
        <is>
          <t>A4</t>
        </is>
      </c>
      <c r="N2106" t="inlineStr">
        <is>
          <t>15</t>
        </is>
      </c>
    </row>
    <row r="2107">
      <c r="A2107" t="n">
        <v>2106</v>
      </c>
      <c r="B2107" t="inlineStr">
        <is>
          <t>2106</t>
        </is>
      </c>
      <c r="C2107" t="inlineStr">
        <is>
          <t>4</t>
        </is>
      </c>
      <c r="D2107" t="inlineStr">
        <is>
          <t>4</t>
        </is>
      </c>
      <c r="E2107">
        <f>V01+S1-Y3.12:YE</f>
        <v/>
      </c>
      <c r="F2107" t="inlineStr">
        <is>
          <t>V01</t>
        </is>
      </c>
      <c r="G2107" t="inlineStr">
        <is>
          <t>S1</t>
        </is>
      </c>
      <c r="H2107" t="inlineStr">
        <is>
          <t>Y3.12</t>
        </is>
      </c>
      <c r="I2107" t="inlineStr">
        <is>
          <t>YE</t>
        </is>
      </c>
      <c r="J2107">
        <f>A02+K1.B1-X22-X22.6M:6</f>
        <v/>
      </c>
      <c r="K2107" t="inlineStr">
        <is>
          <t>A02</t>
        </is>
      </c>
      <c r="L2107" t="inlineStr">
        <is>
          <t>K1.B1</t>
        </is>
      </c>
      <c r="M2107" t="inlineStr">
        <is>
          <t>X22-X22.6M</t>
        </is>
      </c>
      <c r="N2107" t="inlineStr">
        <is>
          <t>6</t>
        </is>
      </c>
    </row>
    <row r="2108">
      <c r="A2108" t="n">
        <v>2107</v>
      </c>
      <c r="B2108" t="inlineStr">
        <is>
          <t>2107</t>
        </is>
      </c>
      <c r="C2108" t="inlineStr">
        <is>
          <t>3</t>
        </is>
      </c>
      <c r="D2108" t="inlineStr">
        <is>
          <t>3</t>
        </is>
      </c>
      <c r="E2108">
        <f>A02+K1.B1-X22-X22.6M:5</f>
        <v/>
      </c>
      <c r="F2108" t="inlineStr">
        <is>
          <t>A02</t>
        </is>
      </c>
      <c r="G2108" t="inlineStr">
        <is>
          <t>K1.B1</t>
        </is>
      </c>
      <c r="H2108" t="inlineStr">
        <is>
          <t>X22-X22.6M</t>
        </is>
      </c>
      <c r="I2108" t="inlineStr">
        <is>
          <t>5</t>
        </is>
      </c>
      <c r="J2108">
        <f>V01+S1-Y3.12:RD</f>
        <v/>
      </c>
      <c r="K2108" t="inlineStr">
        <is>
          <t>V01</t>
        </is>
      </c>
      <c r="L2108" t="inlineStr">
        <is>
          <t>S1</t>
        </is>
      </c>
      <c r="M2108" t="inlineStr">
        <is>
          <t>Y3.12</t>
        </is>
      </c>
      <c r="N2108" t="inlineStr">
        <is>
          <t>RD</t>
        </is>
      </c>
    </row>
    <row r="2109">
      <c r="A2109" t="n">
        <v>2108</v>
      </c>
      <c r="B2109" t="inlineStr">
        <is>
          <t>2108</t>
        </is>
      </c>
      <c r="C2109" t="inlineStr">
        <is>
          <t>BU</t>
        </is>
      </c>
      <c r="D2109" t="inlineStr">
        <is>
          <t>BU</t>
        </is>
      </c>
      <c r="E2109">
        <f>V01+K1.B1-W6(-P1):X3:2</f>
        <v/>
      </c>
      <c r="F2109" t="inlineStr">
        <is>
          <t>V01</t>
        </is>
      </c>
      <c r="G2109" t="inlineStr">
        <is>
          <t>K1.B1</t>
        </is>
      </c>
      <c r="H2109" t="inlineStr">
        <is>
          <t>W6(-P1)</t>
        </is>
      </c>
      <c r="I2109" t="inlineStr">
        <is>
          <t>X3:2</t>
        </is>
      </c>
      <c r="J2109">
        <f>A02+K1.B1-X22-X22.6F:5</f>
        <v/>
      </c>
      <c r="K2109" t="inlineStr">
        <is>
          <t>A02</t>
        </is>
      </c>
      <c r="L2109" t="inlineStr">
        <is>
          <t>K1.B1</t>
        </is>
      </c>
      <c r="M2109" t="inlineStr">
        <is>
          <t>X22-X22.6F</t>
        </is>
      </c>
      <c r="N2109" t="inlineStr">
        <is>
          <t>5</t>
        </is>
      </c>
    </row>
    <row r="2110">
      <c r="A2110" t="n">
        <v>2109</v>
      </c>
      <c r="B2110" t="inlineStr">
        <is>
          <t>2109</t>
        </is>
      </c>
      <c r="C2110" t="inlineStr">
        <is>
          <t>BU</t>
        </is>
      </c>
      <c r="D2110" t="inlineStr">
        <is>
          <t>BU</t>
        </is>
      </c>
      <c r="E2110">
        <f>A02+K1.B1-X22-X22.6F:8</f>
        <v/>
      </c>
      <c r="F2110" t="inlineStr">
        <is>
          <t>A02</t>
        </is>
      </c>
      <c r="G2110" t="inlineStr">
        <is>
          <t>K1.B1</t>
        </is>
      </c>
      <c r="H2110" t="inlineStr">
        <is>
          <t>X22-X22.6F</t>
        </is>
      </c>
      <c r="I2110" t="inlineStr">
        <is>
          <t>8</t>
        </is>
      </c>
      <c r="J2110">
        <f>V01+K1.B1-A4:16</f>
        <v/>
      </c>
      <c r="K2110" t="inlineStr">
        <is>
          <t>V01</t>
        </is>
      </c>
      <c r="L2110" t="inlineStr">
        <is>
          <t>K1.B1</t>
        </is>
      </c>
      <c r="M2110" t="inlineStr">
        <is>
          <t>A4</t>
        </is>
      </c>
      <c r="N2110" t="inlineStr">
        <is>
          <t>16</t>
        </is>
      </c>
    </row>
    <row r="2111">
      <c r="A2111" t="n">
        <v>2110</v>
      </c>
      <c r="B2111" t="inlineStr">
        <is>
          <t>2110</t>
        </is>
      </c>
      <c r="C2111" t="inlineStr">
        <is>
          <t>6</t>
        </is>
      </c>
      <c r="D2111" t="inlineStr">
        <is>
          <t>6</t>
        </is>
      </c>
      <c r="E2111">
        <f>V01+S1-Y3.12:GN</f>
        <v/>
      </c>
      <c r="F2111" t="inlineStr">
        <is>
          <t>V01</t>
        </is>
      </c>
      <c r="G2111" t="inlineStr">
        <is>
          <t>S1</t>
        </is>
      </c>
      <c r="H2111" t="inlineStr">
        <is>
          <t>Y3.12</t>
        </is>
      </c>
      <c r="I2111" t="inlineStr">
        <is>
          <t>GN</t>
        </is>
      </c>
      <c r="J2111">
        <f>A02+K1.B1-X22-X22.6M:8</f>
        <v/>
      </c>
      <c r="K2111" t="inlineStr">
        <is>
          <t>A02</t>
        </is>
      </c>
      <c r="L2111" t="inlineStr">
        <is>
          <t>K1.B1</t>
        </is>
      </c>
      <c r="M2111" t="inlineStr">
        <is>
          <t>X22-X22.6M</t>
        </is>
      </c>
      <c r="N2111" t="inlineStr">
        <is>
          <t>8</t>
        </is>
      </c>
    </row>
    <row r="2112">
      <c r="A2112" t="n">
        <v>2111</v>
      </c>
      <c r="B2112" t="inlineStr">
        <is>
          <t>2111</t>
        </is>
      </c>
      <c r="C2112" t="inlineStr">
        <is>
          <t>5</t>
        </is>
      </c>
      <c r="D2112" t="inlineStr">
        <is>
          <t>5</t>
        </is>
      </c>
      <c r="E2112">
        <f>A02+K1.B1-X22-X22.6M:7</f>
        <v/>
      </c>
      <c r="F2112" t="inlineStr">
        <is>
          <t>A02</t>
        </is>
      </c>
      <c r="G2112" t="inlineStr">
        <is>
          <t>K1.B1</t>
        </is>
      </c>
      <c r="H2112" t="inlineStr">
        <is>
          <t>X22-X22.6M</t>
        </is>
      </c>
      <c r="I2112" t="inlineStr">
        <is>
          <t>7</t>
        </is>
      </c>
      <c r="J2112">
        <f>V01+S1-Y3.12</f>
        <v/>
      </c>
      <c r="K2112" t="inlineStr">
        <is>
          <t>V01</t>
        </is>
      </c>
      <c r="L2112" t="inlineStr">
        <is>
          <t>S1</t>
        </is>
      </c>
      <c r="M2112" t="inlineStr">
        <is>
          <t>Y3.12</t>
        </is>
      </c>
      <c r="N2112" t="inlineStr"/>
    </row>
    <row r="2113">
      <c r="A2113" t="n">
        <v>2112</v>
      </c>
      <c r="B2113" t="inlineStr">
        <is>
          <t>2112</t>
        </is>
      </c>
      <c r="C2113" t="inlineStr">
        <is>
          <t>BU</t>
        </is>
      </c>
      <c r="D2113" t="inlineStr">
        <is>
          <t>BU</t>
        </is>
      </c>
      <c r="E2113">
        <f>A02+K1.B1-X22-X22.6F:7</f>
        <v/>
      </c>
      <c r="F2113" t="inlineStr">
        <is>
          <t>A02</t>
        </is>
      </c>
      <c r="G2113" t="inlineStr">
        <is>
          <t>K1.B1</t>
        </is>
      </c>
      <c r="H2113" t="inlineStr">
        <is>
          <t>X22-X22.6F</t>
        </is>
      </c>
      <c r="I2113" t="inlineStr">
        <is>
          <t>7</t>
        </is>
      </c>
      <c r="J2113">
        <f>V01+K1.B1-W6(-P1):X3:3</f>
        <v/>
      </c>
      <c r="K2113" t="inlineStr">
        <is>
          <t>V01</t>
        </is>
      </c>
      <c r="L2113" t="inlineStr">
        <is>
          <t>K1.B1</t>
        </is>
      </c>
      <c r="M2113" t="inlineStr">
        <is>
          <t>W6(-P1)</t>
        </is>
      </c>
      <c r="N2113" t="inlineStr">
        <is>
          <t>X3:3</t>
        </is>
      </c>
    </row>
    <row r="2114">
      <c r="A2114" t="n">
        <v>2113</v>
      </c>
      <c r="B2114" t="inlineStr">
        <is>
          <t>2113</t>
        </is>
      </c>
      <c r="C2114" t="inlineStr">
        <is>
          <t>BU</t>
        </is>
      </c>
      <c r="D2114" t="inlineStr">
        <is>
          <t>BU</t>
        </is>
      </c>
      <c r="E2114">
        <f>A02+K1.B1-X22-X22.6F:10</f>
        <v/>
      </c>
      <c r="F2114" t="inlineStr">
        <is>
          <t>A02</t>
        </is>
      </c>
      <c r="G2114" t="inlineStr">
        <is>
          <t>K1.B1</t>
        </is>
      </c>
      <c r="H2114" t="inlineStr">
        <is>
          <t>X22-X22.6F</t>
        </is>
      </c>
      <c r="I2114" t="inlineStr">
        <is>
          <t>10</t>
        </is>
      </c>
      <c r="J2114">
        <f>V01+K1.B1-W6(-P2):P2</f>
        <v/>
      </c>
      <c r="K2114" t="inlineStr">
        <is>
          <t>V01</t>
        </is>
      </c>
      <c r="L2114" t="inlineStr">
        <is>
          <t>K1.B1</t>
        </is>
      </c>
      <c r="M2114" t="inlineStr">
        <is>
          <t>W6(-P2)</t>
        </is>
      </c>
      <c r="N2114" t="inlineStr">
        <is>
          <t>P2</t>
        </is>
      </c>
    </row>
    <row r="2115">
      <c r="A2115" t="n">
        <v>2114</v>
      </c>
      <c r="B2115" t="inlineStr">
        <is>
          <t>2114</t>
        </is>
      </c>
      <c r="C2115" t="inlineStr">
        <is>
          <t>2</t>
        </is>
      </c>
      <c r="D2115" t="inlineStr">
        <is>
          <t>2</t>
        </is>
      </c>
      <c r="E2115">
        <f>V01+S1-Y4.11:2</f>
        <v/>
      </c>
      <c r="F2115" t="inlineStr">
        <is>
          <t>V01</t>
        </is>
      </c>
      <c r="G2115" t="inlineStr">
        <is>
          <t>S1</t>
        </is>
      </c>
      <c r="H2115" t="inlineStr">
        <is>
          <t>Y4.11</t>
        </is>
      </c>
      <c r="I2115" t="inlineStr">
        <is>
          <t>2</t>
        </is>
      </c>
      <c r="J2115">
        <f>A02+K1.B1-X22-X22.6M:10</f>
        <v/>
      </c>
      <c r="K2115" t="inlineStr">
        <is>
          <t>A02</t>
        </is>
      </c>
      <c r="L2115" t="inlineStr">
        <is>
          <t>K1.B1</t>
        </is>
      </c>
      <c r="M2115" t="inlineStr">
        <is>
          <t>X22-X22.6M</t>
        </is>
      </c>
      <c r="N2115" t="inlineStr">
        <is>
          <t>10</t>
        </is>
      </c>
    </row>
    <row r="2116">
      <c r="A2116" t="n">
        <v>2115</v>
      </c>
      <c r="B2116" t="inlineStr">
        <is>
          <t>2115</t>
        </is>
      </c>
      <c r="C2116" t="inlineStr">
        <is>
          <t>1</t>
        </is>
      </c>
      <c r="D2116" t="inlineStr">
        <is>
          <t>1</t>
        </is>
      </c>
      <c r="E2116">
        <f>A02+K1.B1-X22-X22.6M:9</f>
        <v/>
      </c>
      <c r="F2116" t="inlineStr">
        <is>
          <t>A02</t>
        </is>
      </c>
      <c r="G2116" t="inlineStr">
        <is>
          <t>K1.B1</t>
        </is>
      </c>
      <c r="H2116" t="inlineStr">
        <is>
          <t>X22-X22.6M</t>
        </is>
      </c>
      <c r="I2116" t="inlineStr">
        <is>
          <t>9</t>
        </is>
      </c>
      <c r="J2116">
        <f>V01+S1-Y4.11:1</f>
        <v/>
      </c>
      <c r="K2116" t="inlineStr">
        <is>
          <t>V01</t>
        </is>
      </c>
      <c r="L2116" t="inlineStr">
        <is>
          <t>S1</t>
        </is>
      </c>
      <c r="M2116" t="inlineStr">
        <is>
          <t>Y4.11</t>
        </is>
      </c>
      <c r="N2116" t="inlineStr">
        <is>
          <t>1</t>
        </is>
      </c>
    </row>
    <row r="2117">
      <c r="A2117" t="n">
        <v>2116</v>
      </c>
      <c r="B2117" t="inlineStr">
        <is>
          <t>2116</t>
        </is>
      </c>
      <c r="C2117" t="inlineStr">
        <is>
          <t>BU</t>
        </is>
      </c>
      <c r="D2117" t="inlineStr">
        <is>
          <t>BU</t>
        </is>
      </c>
      <c r="E2117">
        <f>A02+K1.B1-K22:24</f>
        <v/>
      </c>
      <c r="F2117" t="inlineStr">
        <is>
          <t>A02</t>
        </is>
      </c>
      <c r="G2117" t="inlineStr">
        <is>
          <t>K1.B1</t>
        </is>
      </c>
      <c r="H2117" t="inlineStr">
        <is>
          <t>K22</t>
        </is>
      </c>
      <c r="I2117" t="inlineStr">
        <is>
          <t>24</t>
        </is>
      </c>
      <c r="J2117">
        <f>A02+K1.B1-X22-X22.6F:9</f>
        <v/>
      </c>
      <c r="K2117" t="inlineStr">
        <is>
          <t>A02</t>
        </is>
      </c>
      <c r="L2117" t="inlineStr">
        <is>
          <t>K1.B1</t>
        </is>
      </c>
      <c r="M2117" t="inlineStr">
        <is>
          <t>X22-X22.6F</t>
        </is>
      </c>
      <c r="N2117" t="inlineStr">
        <is>
          <t>9</t>
        </is>
      </c>
    </row>
    <row r="2118">
      <c r="A2118" t="n">
        <v>2117</v>
      </c>
      <c r="B2118" t="inlineStr">
        <is>
          <t>2117</t>
        </is>
      </c>
      <c r="C2118" t="inlineStr">
        <is>
          <t>BU</t>
        </is>
      </c>
      <c r="D2118" t="inlineStr">
        <is>
          <t>BU</t>
        </is>
      </c>
      <c r="E2118">
        <f>A02+K1.B1-K22:23</f>
        <v/>
      </c>
      <c r="F2118" t="inlineStr">
        <is>
          <t>A02</t>
        </is>
      </c>
      <c r="G2118" t="inlineStr">
        <is>
          <t>K1.B1</t>
        </is>
      </c>
      <c r="H2118" t="inlineStr">
        <is>
          <t>K22</t>
        </is>
      </c>
      <c r="I2118" t="inlineStr">
        <is>
          <t>23</t>
        </is>
      </c>
      <c r="J2118">
        <f>V01+K1.B1-A2:9</f>
        <v/>
      </c>
      <c r="K2118" t="inlineStr">
        <is>
          <t>V01</t>
        </is>
      </c>
      <c r="L2118" t="inlineStr">
        <is>
          <t>K1.B1</t>
        </is>
      </c>
      <c r="M2118" t="inlineStr">
        <is>
          <t>A2</t>
        </is>
      </c>
      <c r="N2118" t="inlineStr">
        <is>
          <t>9</t>
        </is>
      </c>
    </row>
    <row r="2119">
      <c r="A2119" t="n">
        <v>2118</v>
      </c>
      <c r="B2119" t="inlineStr">
        <is>
          <t>2118</t>
        </is>
      </c>
      <c r="C2119" t="inlineStr">
        <is>
          <t>GNYE</t>
        </is>
      </c>
      <c r="D2119" t="inlineStr">
        <is>
          <t>GNYE</t>
        </is>
      </c>
      <c r="E2119">
        <f>A02+K1.B1-X22-X22.6M:11</f>
        <v/>
      </c>
      <c r="F2119" t="inlineStr">
        <is>
          <t>A02</t>
        </is>
      </c>
      <c r="G2119" t="inlineStr">
        <is>
          <t>K1.B1</t>
        </is>
      </c>
      <c r="H2119" t="inlineStr">
        <is>
          <t>X22-X22.6M</t>
        </is>
      </c>
      <c r="I2119" t="inlineStr">
        <is>
          <t>11</t>
        </is>
      </c>
      <c r="J2119">
        <f>V01+S1-Y4.11:PE</f>
        <v/>
      </c>
      <c r="K2119" t="inlineStr">
        <is>
          <t>V01</t>
        </is>
      </c>
      <c r="L2119" t="inlineStr">
        <is>
          <t>S1</t>
        </is>
      </c>
      <c r="M2119" t="inlineStr">
        <is>
          <t>Y4.11</t>
        </is>
      </c>
      <c r="N2119" t="inlineStr">
        <is>
          <t>PE</t>
        </is>
      </c>
    </row>
    <row r="2120">
      <c r="A2120" t="n">
        <v>2119</v>
      </c>
      <c r="B2120" t="inlineStr">
        <is>
          <t>2119</t>
        </is>
      </c>
      <c r="C2120" t="inlineStr">
        <is>
          <t>BU</t>
        </is>
      </c>
      <c r="D2120" t="inlineStr">
        <is>
          <t>BU</t>
        </is>
      </c>
      <c r="E2120">
        <f>A02+K1.B1-X22-X22.6F:13</f>
        <v/>
      </c>
      <c r="F2120" t="inlineStr">
        <is>
          <t>A02</t>
        </is>
      </c>
      <c r="G2120" t="inlineStr">
        <is>
          <t>K1.B1</t>
        </is>
      </c>
      <c r="H2120" t="inlineStr">
        <is>
          <t>X22-X22.6F</t>
        </is>
      </c>
      <c r="I2120" t="inlineStr">
        <is>
          <t>13</t>
        </is>
      </c>
      <c r="J2120">
        <f>V01+K1.B1-W6(-P2):P2</f>
        <v/>
      </c>
      <c r="K2120" t="inlineStr">
        <is>
          <t>V01</t>
        </is>
      </c>
      <c r="L2120" t="inlineStr">
        <is>
          <t>K1.B1</t>
        </is>
      </c>
      <c r="M2120" t="inlineStr">
        <is>
          <t>W6(-P2)</t>
        </is>
      </c>
      <c r="N2120" t="inlineStr">
        <is>
          <t>P2</t>
        </is>
      </c>
    </row>
    <row r="2121">
      <c r="A2121" t="n">
        <v>2120</v>
      </c>
      <c r="B2121" t="inlineStr">
        <is>
          <t>2120</t>
        </is>
      </c>
      <c r="C2121" t="inlineStr">
        <is>
          <t>2</t>
        </is>
      </c>
      <c r="D2121" t="inlineStr">
        <is>
          <t>2</t>
        </is>
      </c>
      <c r="E2121">
        <f>V01+S1-Y4.12:2</f>
        <v/>
      </c>
      <c r="F2121" t="inlineStr">
        <is>
          <t>V01</t>
        </is>
      </c>
      <c r="G2121" t="inlineStr">
        <is>
          <t>S1</t>
        </is>
      </c>
      <c r="H2121" t="inlineStr">
        <is>
          <t>Y4.12</t>
        </is>
      </c>
      <c r="I2121" t="inlineStr">
        <is>
          <t>2</t>
        </is>
      </c>
      <c r="J2121">
        <f>A02+K1.B1-X22-X22.6M:13</f>
        <v/>
      </c>
      <c r="K2121" t="inlineStr">
        <is>
          <t>A02</t>
        </is>
      </c>
      <c r="L2121" t="inlineStr">
        <is>
          <t>K1.B1</t>
        </is>
      </c>
      <c r="M2121" t="inlineStr">
        <is>
          <t>X22-X22.6M</t>
        </is>
      </c>
      <c r="N2121" t="inlineStr">
        <is>
          <t>13</t>
        </is>
      </c>
    </row>
    <row r="2122">
      <c r="A2122" t="n">
        <v>2121</v>
      </c>
      <c r="B2122" t="inlineStr">
        <is>
          <t>2121</t>
        </is>
      </c>
      <c r="C2122" t="inlineStr">
        <is>
          <t>1</t>
        </is>
      </c>
      <c r="D2122" t="inlineStr">
        <is>
          <t>1</t>
        </is>
      </c>
      <c r="E2122">
        <f>A02+K1.B1-X22-X22.6M:12</f>
        <v/>
      </c>
      <c r="F2122" t="inlineStr">
        <is>
          <t>A02</t>
        </is>
      </c>
      <c r="G2122" t="inlineStr">
        <is>
          <t>K1.B1</t>
        </is>
      </c>
      <c r="H2122" t="inlineStr">
        <is>
          <t>X22-X22.6M</t>
        </is>
      </c>
      <c r="I2122" t="inlineStr">
        <is>
          <t>12</t>
        </is>
      </c>
      <c r="J2122">
        <f>V01+S1-Y4.12:1</f>
        <v/>
      </c>
      <c r="K2122" t="inlineStr">
        <is>
          <t>V01</t>
        </is>
      </c>
      <c r="L2122" t="inlineStr">
        <is>
          <t>S1</t>
        </is>
      </c>
      <c r="M2122" t="inlineStr">
        <is>
          <t>Y4.12</t>
        </is>
      </c>
      <c r="N2122" t="inlineStr">
        <is>
          <t>1</t>
        </is>
      </c>
    </row>
    <row r="2123">
      <c r="A2123" t="n">
        <v>2122</v>
      </c>
      <c r="B2123" t="inlineStr">
        <is>
          <t>2122</t>
        </is>
      </c>
      <c r="C2123" t="inlineStr">
        <is>
          <t>BU</t>
        </is>
      </c>
      <c r="D2123" t="inlineStr">
        <is>
          <t>BU</t>
        </is>
      </c>
      <c r="E2123">
        <f>A02+K1.B1-K22:64</f>
        <v/>
      </c>
      <c r="F2123" t="inlineStr">
        <is>
          <t>A02</t>
        </is>
      </c>
      <c r="G2123" t="inlineStr">
        <is>
          <t>K1.B1</t>
        </is>
      </c>
      <c r="H2123" t="inlineStr">
        <is>
          <t>K22</t>
        </is>
      </c>
      <c r="I2123" t="inlineStr">
        <is>
          <t>64</t>
        </is>
      </c>
      <c r="J2123">
        <f>A02+K1.B1-X22-X22.6F:12</f>
        <v/>
      </c>
      <c r="K2123" t="inlineStr">
        <is>
          <t>A02</t>
        </is>
      </c>
      <c r="L2123" t="inlineStr">
        <is>
          <t>K1.B1</t>
        </is>
      </c>
      <c r="M2123" t="inlineStr">
        <is>
          <t>X22-X22.6F</t>
        </is>
      </c>
      <c r="N2123" t="inlineStr">
        <is>
          <t>12</t>
        </is>
      </c>
    </row>
    <row r="2124">
      <c r="A2124" t="n">
        <v>2123</v>
      </c>
      <c r="B2124" t="inlineStr">
        <is>
          <t>2123</t>
        </is>
      </c>
      <c r="C2124" t="inlineStr">
        <is>
          <t>BU</t>
        </is>
      </c>
      <c r="D2124" t="inlineStr">
        <is>
          <t>BU</t>
        </is>
      </c>
      <c r="E2124">
        <f>A02+K1.B1-K22:63</f>
        <v/>
      </c>
      <c r="F2124" t="inlineStr">
        <is>
          <t>A02</t>
        </is>
      </c>
      <c r="G2124" t="inlineStr">
        <is>
          <t>K1.B1</t>
        </is>
      </c>
      <c r="H2124" t="inlineStr">
        <is>
          <t>K22</t>
        </is>
      </c>
      <c r="I2124" t="inlineStr">
        <is>
          <t>63</t>
        </is>
      </c>
      <c r="J2124">
        <f>V01+K1.B1-A2:10</f>
        <v/>
      </c>
      <c r="K2124" t="inlineStr">
        <is>
          <t>V01</t>
        </is>
      </c>
      <c r="L2124" t="inlineStr">
        <is>
          <t>K1.B1</t>
        </is>
      </c>
      <c r="M2124" t="inlineStr">
        <is>
          <t>A2</t>
        </is>
      </c>
      <c r="N2124" t="inlineStr">
        <is>
          <t>10</t>
        </is>
      </c>
    </row>
    <row r="2125">
      <c r="A2125" t="n">
        <v>2124</v>
      </c>
      <c r="B2125" t="inlineStr">
        <is>
          <t>2124</t>
        </is>
      </c>
      <c r="C2125" t="inlineStr">
        <is>
          <t>GNYE</t>
        </is>
      </c>
      <c r="D2125" t="inlineStr">
        <is>
          <t>GNYE</t>
        </is>
      </c>
      <c r="E2125">
        <f>A02+K1.B1-X22-X22.6M:14</f>
        <v/>
      </c>
      <c r="F2125" t="inlineStr">
        <is>
          <t>A02</t>
        </is>
      </c>
      <c r="G2125" t="inlineStr">
        <is>
          <t>K1.B1</t>
        </is>
      </c>
      <c r="H2125" t="inlineStr">
        <is>
          <t>X22-X22.6M</t>
        </is>
      </c>
      <c r="I2125" t="inlineStr">
        <is>
          <t>14</t>
        </is>
      </c>
      <c r="J2125">
        <f>V01+S1-Y4.12:PE</f>
        <v/>
      </c>
      <c r="K2125" t="inlineStr">
        <is>
          <t>V01</t>
        </is>
      </c>
      <c r="L2125" t="inlineStr">
        <is>
          <t>S1</t>
        </is>
      </c>
      <c r="M2125" t="inlineStr">
        <is>
          <t>Y4.12</t>
        </is>
      </c>
      <c r="N2125" t="inlineStr">
        <is>
          <t>PE</t>
        </is>
      </c>
    </row>
    <row r="2126">
      <c r="A2126" t="n">
        <v>2125</v>
      </c>
      <c r="B2126" t="inlineStr">
        <is>
          <t>2125</t>
        </is>
      </c>
      <c r="C2126" t="inlineStr">
        <is>
          <t>BU</t>
        </is>
      </c>
      <c r="D2126" t="inlineStr">
        <is>
          <t>BU</t>
        </is>
      </c>
      <c r="E2126">
        <f>A02+K1.B1-X22-X22.6F:16</f>
        <v/>
      </c>
      <c r="F2126" t="inlineStr">
        <is>
          <t>A02</t>
        </is>
      </c>
      <c r="G2126" t="inlineStr">
        <is>
          <t>K1.B1</t>
        </is>
      </c>
      <c r="H2126" t="inlineStr">
        <is>
          <t>X22-X22.6F</t>
        </is>
      </c>
      <c r="I2126" t="inlineStr">
        <is>
          <t>16</t>
        </is>
      </c>
      <c r="J2126">
        <f>V01+K1.B1-W6(-P2):P2</f>
        <v/>
      </c>
      <c r="K2126" t="inlineStr">
        <is>
          <t>V01</t>
        </is>
      </c>
      <c r="L2126" t="inlineStr">
        <is>
          <t>K1.B1</t>
        </is>
      </c>
      <c r="M2126" t="inlineStr">
        <is>
          <t>W6(-P2)</t>
        </is>
      </c>
      <c r="N2126" t="inlineStr">
        <is>
          <t>P2</t>
        </is>
      </c>
    </row>
    <row r="2127">
      <c r="A2127" t="n">
        <v>2126</v>
      </c>
      <c r="B2127" t="inlineStr">
        <is>
          <t>2126</t>
        </is>
      </c>
      <c r="C2127" t="inlineStr">
        <is>
          <t>2</t>
        </is>
      </c>
      <c r="D2127" t="inlineStr">
        <is>
          <t>2</t>
        </is>
      </c>
      <c r="E2127">
        <f>V01+S1-Y4.51:2</f>
        <v/>
      </c>
      <c r="F2127" t="inlineStr">
        <is>
          <t>V01</t>
        </is>
      </c>
      <c r="G2127" t="inlineStr">
        <is>
          <t>S1</t>
        </is>
      </c>
      <c r="H2127" t="inlineStr">
        <is>
          <t>Y4.51</t>
        </is>
      </c>
      <c r="I2127" t="inlineStr">
        <is>
          <t>2</t>
        </is>
      </c>
      <c r="J2127">
        <f>A02+K1.B1-X22-X22.6M:16</f>
        <v/>
      </c>
      <c r="K2127" t="inlineStr">
        <is>
          <t>A02</t>
        </is>
      </c>
      <c r="L2127" t="inlineStr">
        <is>
          <t>K1.B1</t>
        </is>
      </c>
      <c r="M2127" t="inlineStr">
        <is>
          <t>X22-X22.6M</t>
        </is>
      </c>
      <c r="N2127" t="inlineStr">
        <is>
          <t>16</t>
        </is>
      </c>
    </row>
    <row r="2128">
      <c r="A2128" t="n">
        <v>2127</v>
      </c>
      <c r="B2128" t="inlineStr">
        <is>
          <t>2127</t>
        </is>
      </c>
      <c r="C2128" t="inlineStr">
        <is>
          <t>1</t>
        </is>
      </c>
      <c r="D2128" t="inlineStr">
        <is>
          <t>1</t>
        </is>
      </c>
      <c r="E2128">
        <f>A02+K1.B1-X22-X22.6M:15</f>
        <v/>
      </c>
      <c r="F2128" t="inlineStr">
        <is>
          <t>A02</t>
        </is>
      </c>
      <c r="G2128" t="inlineStr">
        <is>
          <t>K1.B1</t>
        </is>
      </c>
      <c r="H2128" t="inlineStr">
        <is>
          <t>X22-X22.6M</t>
        </is>
      </c>
      <c r="I2128" t="inlineStr">
        <is>
          <t>15</t>
        </is>
      </c>
      <c r="J2128">
        <f>V01+S1-Y4.51:1</f>
        <v/>
      </c>
      <c r="K2128" t="inlineStr">
        <is>
          <t>V01</t>
        </is>
      </c>
      <c r="L2128" t="inlineStr">
        <is>
          <t>S1</t>
        </is>
      </c>
      <c r="M2128" t="inlineStr">
        <is>
          <t>Y4.51</t>
        </is>
      </c>
      <c r="N2128" t="inlineStr">
        <is>
          <t>1</t>
        </is>
      </c>
    </row>
    <row r="2129">
      <c r="A2129" t="n">
        <v>2128</v>
      </c>
      <c r="B2129" t="inlineStr">
        <is>
          <t>2128</t>
        </is>
      </c>
      <c r="C2129" t="inlineStr">
        <is>
          <t>BU</t>
        </is>
      </c>
      <c r="D2129" t="inlineStr">
        <is>
          <t>BU</t>
        </is>
      </c>
      <c r="E2129">
        <f>V01+K1.B1-A1:13</f>
        <v/>
      </c>
      <c r="F2129" t="inlineStr">
        <is>
          <t>V01</t>
        </is>
      </c>
      <c r="G2129" t="inlineStr">
        <is>
          <t>K1.B1</t>
        </is>
      </c>
      <c r="H2129" t="inlineStr">
        <is>
          <t>A1</t>
        </is>
      </c>
      <c r="I2129" t="inlineStr">
        <is>
          <t>13</t>
        </is>
      </c>
      <c r="J2129">
        <f>A02+K1.B1-X22-X22.6F:15</f>
        <v/>
      </c>
      <c r="K2129" t="inlineStr">
        <is>
          <t>A02</t>
        </is>
      </c>
      <c r="L2129" t="inlineStr">
        <is>
          <t>K1.B1</t>
        </is>
      </c>
      <c r="M2129" t="inlineStr">
        <is>
          <t>X22-X22.6F</t>
        </is>
      </c>
      <c r="N2129" t="inlineStr">
        <is>
          <t>15</t>
        </is>
      </c>
    </row>
    <row r="2130">
      <c r="A2130" t="n">
        <v>2129</v>
      </c>
      <c r="B2130" t="inlineStr">
        <is>
          <t>2129</t>
        </is>
      </c>
      <c r="C2130" t="inlineStr">
        <is>
          <t>GNYE</t>
        </is>
      </c>
      <c r="D2130" t="inlineStr">
        <is>
          <t>GNYE</t>
        </is>
      </c>
      <c r="E2130">
        <f>A02+K1.B1-X22-X22.6M:17</f>
        <v/>
      </c>
      <c r="F2130" t="inlineStr">
        <is>
          <t>A02</t>
        </is>
      </c>
      <c r="G2130" t="inlineStr">
        <is>
          <t>K1.B1</t>
        </is>
      </c>
      <c r="H2130" t="inlineStr">
        <is>
          <t>X22-X22.6M</t>
        </is>
      </c>
      <c r="I2130" t="inlineStr">
        <is>
          <t>17</t>
        </is>
      </c>
      <c r="J2130">
        <f>V01+S1-Y4.51:PE</f>
        <v/>
      </c>
      <c r="K2130" t="inlineStr">
        <is>
          <t>V01</t>
        </is>
      </c>
      <c r="L2130" t="inlineStr">
        <is>
          <t>S1</t>
        </is>
      </c>
      <c r="M2130" t="inlineStr">
        <is>
          <t>Y4.51</t>
        </is>
      </c>
      <c r="N2130" t="inlineStr">
        <is>
          <t>PE</t>
        </is>
      </c>
    </row>
    <row r="2131">
      <c r="A2131" t="n">
        <v>2130</v>
      </c>
      <c r="B2131" t="inlineStr">
        <is>
          <t>2130</t>
        </is>
      </c>
      <c r="C2131" t="inlineStr">
        <is>
          <t>BU</t>
        </is>
      </c>
      <c r="D2131" t="inlineStr">
        <is>
          <t>BU</t>
        </is>
      </c>
      <c r="E2131">
        <f>A02+K1.B1-X22-X22.6F:19</f>
        <v/>
      </c>
      <c r="F2131" t="inlineStr">
        <is>
          <t>A02</t>
        </is>
      </c>
      <c r="G2131" t="inlineStr">
        <is>
          <t>K1.B1</t>
        </is>
      </c>
      <c r="H2131" t="inlineStr">
        <is>
          <t>X22-X22.6F</t>
        </is>
      </c>
      <c r="I2131" t="inlineStr">
        <is>
          <t>19</t>
        </is>
      </c>
      <c r="J2131">
        <f>V01+K1.B1-A5:1</f>
        <v/>
      </c>
      <c r="K2131" t="inlineStr">
        <is>
          <t>V01</t>
        </is>
      </c>
      <c r="L2131" t="inlineStr">
        <is>
          <t>K1.B1</t>
        </is>
      </c>
      <c r="M2131" t="inlineStr">
        <is>
          <t>A5</t>
        </is>
      </c>
      <c r="N2131" t="inlineStr">
        <is>
          <t>1</t>
        </is>
      </c>
    </row>
    <row r="2132">
      <c r="A2132" t="n">
        <v>2131</v>
      </c>
      <c r="B2132" t="inlineStr">
        <is>
          <t>2131</t>
        </is>
      </c>
      <c r="C2132" t="inlineStr">
        <is>
          <t>4</t>
        </is>
      </c>
      <c r="D2132" t="inlineStr">
        <is>
          <t>4</t>
        </is>
      </c>
      <c r="E2132">
        <f>V01+S1-Y4.51:YE</f>
        <v/>
      </c>
      <c r="F2132" t="inlineStr">
        <is>
          <t>V01</t>
        </is>
      </c>
      <c r="G2132" t="inlineStr">
        <is>
          <t>S1</t>
        </is>
      </c>
      <c r="H2132" t="inlineStr">
        <is>
          <t>Y4.51</t>
        </is>
      </c>
      <c r="I2132" t="inlineStr">
        <is>
          <t>YE</t>
        </is>
      </c>
      <c r="J2132">
        <f>A02+K1.B1-X22-X22.6M:19</f>
        <v/>
      </c>
      <c r="K2132" t="inlineStr">
        <is>
          <t>A02</t>
        </is>
      </c>
      <c r="L2132" t="inlineStr">
        <is>
          <t>K1.B1</t>
        </is>
      </c>
      <c r="M2132" t="inlineStr">
        <is>
          <t>X22-X22.6M</t>
        </is>
      </c>
      <c r="N2132" t="inlineStr">
        <is>
          <t>19</t>
        </is>
      </c>
    </row>
    <row r="2133">
      <c r="A2133" t="n">
        <v>2132</v>
      </c>
      <c r="B2133" t="inlineStr">
        <is>
          <t>2132</t>
        </is>
      </c>
      <c r="C2133" t="inlineStr">
        <is>
          <t>3</t>
        </is>
      </c>
      <c r="D2133" t="inlineStr">
        <is>
          <t>3</t>
        </is>
      </c>
      <c r="E2133">
        <f>A02+K1.B1-X22-X22.6M:18</f>
        <v/>
      </c>
      <c r="F2133" t="inlineStr">
        <is>
          <t>A02</t>
        </is>
      </c>
      <c r="G2133" t="inlineStr">
        <is>
          <t>K1.B1</t>
        </is>
      </c>
      <c r="H2133" t="inlineStr">
        <is>
          <t>X22-X22.6M</t>
        </is>
      </c>
      <c r="I2133" t="inlineStr">
        <is>
          <t>18</t>
        </is>
      </c>
      <c r="J2133">
        <f>V01+S1-Y4.51:RD</f>
        <v/>
      </c>
      <c r="K2133" t="inlineStr">
        <is>
          <t>V01</t>
        </is>
      </c>
      <c r="L2133" t="inlineStr">
        <is>
          <t>S1</t>
        </is>
      </c>
      <c r="M2133" t="inlineStr">
        <is>
          <t>Y4.51</t>
        </is>
      </c>
      <c r="N2133" t="inlineStr">
        <is>
          <t>RD</t>
        </is>
      </c>
    </row>
    <row r="2134">
      <c r="A2134" t="n">
        <v>2133</v>
      </c>
      <c r="B2134" t="inlineStr">
        <is>
          <t>2133</t>
        </is>
      </c>
      <c r="C2134" t="inlineStr">
        <is>
          <t>BU</t>
        </is>
      </c>
      <c r="D2134" t="inlineStr">
        <is>
          <t>BU</t>
        </is>
      </c>
      <c r="E2134">
        <f>V01+K1.B1-W6(-P1):X3:2</f>
        <v/>
      </c>
      <c r="F2134" t="inlineStr">
        <is>
          <t>V01</t>
        </is>
      </c>
      <c r="G2134" t="inlineStr">
        <is>
          <t>K1.B1</t>
        </is>
      </c>
      <c r="H2134" t="inlineStr">
        <is>
          <t>W6(-P1)</t>
        </is>
      </c>
      <c r="I2134" t="inlineStr">
        <is>
          <t>X3:2</t>
        </is>
      </c>
      <c r="J2134">
        <f>A02+K1.B1-X22-X22.6F:18</f>
        <v/>
      </c>
      <c r="K2134" t="inlineStr">
        <is>
          <t>A02</t>
        </is>
      </c>
      <c r="L2134" t="inlineStr">
        <is>
          <t>K1.B1</t>
        </is>
      </c>
      <c r="M2134" t="inlineStr">
        <is>
          <t>X22-X22.6F</t>
        </is>
      </c>
      <c r="N2134" t="inlineStr">
        <is>
          <t>18</t>
        </is>
      </c>
    </row>
    <row r="2135">
      <c r="A2135" t="n">
        <v>2134</v>
      </c>
      <c r="B2135" t="inlineStr">
        <is>
          <t>2134</t>
        </is>
      </c>
      <c r="C2135" t="inlineStr">
        <is>
          <t>BU</t>
        </is>
      </c>
      <c r="D2135" t="inlineStr">
        <is>
          <t>BU</t>
        </is>
      </c>
      <c r="E2135">
        <f>A02+K1.B1-X22-X22.6F:21</f>
        <v/>
      </c>
      <c r="F2135" t="inlineStr">
        <is>
          <t>A02</t>
        </is>
      </c>
      <c r="G2135" t="inlineStr">
        <is>
          <t>K1.B1</t>
        </is>
      </c>
      <c r="H2135" t="inlineStr">
        <is>
          <t>X22-X22.6F</t>
        </is>
      </c>
      <c r="I2135" t="inlineStr">
        <is>
          <t>21</t>
        </is>
      </c>
      <c r="J2135">
        <f>V01+K1.B1-A5:2</f>
        <v/>
      </c>
      <c r="K2135" t="inlineStr">
        <is>
          <t>V01</t>
        </is>
      </c>
      <c r="L2135" t="inlineStr">
        <is>
          <t>K1.B1</t>
        </is>
      </c>
      <c r="M2135" t="inlineStr">
        <is>
          <t>A5</t>
        </is>
      </c>
      <c r="N2135" t="inlineStr">
        <is>
          <t>2</t>
        </is>
      </c>
    </row>
    <row r="2136">
      <c r="A2136" t="n">
        <v>2135</v>
      </c>
      <c r="B2136" t="inlineStr">
        <is>
          <t>2135</t>
        </is>
      </c>
      <c r="C2136" t="inlineStr">
        <is>
          <t>6</t>
        </is>
      </c>
      <c r="D2136" t="inlineStr">
        <is>
          <t>6</t>
        </is>
      </c>
      <c r="E2136">
        <f>V01+S1-Y4.51:GN</f>
        <v/>
      </c>
      <c r="F2136" t="inlineStr">
        <is>
          <t>V01</t>
        </is>
      </c>
      <c r="G2136" t="inlineStr">
        <is>
          <t>S1</t>
        </is>
      </c>
      <c r="H2136" t="inlineStr">
        <is>
          <t>Y4.51</t>
        </is>
      </c>
      <c r="I2136" t="inlineStr">
        <is>
          <t>GN</t>
        </is>
      </c>
      <c r="J2136">
        <f>A02+K1.B1-X22-X22.6M:21</f>
        <v/>
      </c>
      <c r="K2136" t="inlineStr">
        <is>
          <t>A02</t>
        </is>
      </c>
      <c r="L2136" t="inlineStr">
        <is>
          <t>K1.B1</t>
        </is>
      </c>
      <c r="M2136" t="inlineStr">
        <is>
          <t>X22-X22.6M</t>
        </is>
      </c>
      <c r="N2136" t="inlineStr">
        <is>
          <t>21</t>
        </is>
      </c>
    </row>
    <row r="2137">
      <c r="A2137" t="n">
        <v>2136</v>
      </c>
      <c r="B2137" t="inlineStr">
        <is>
          <t>2136</t>
        </is>
      </c>
      <c r="C2137" t="inlineStr">
        <is>
          <t>5</t>
        </is>
      </c>
      <c r="D2137" t="inlineStr">
        <is>
          <t>5</t>
        </is>
      </c>
      <c r="E2137">
        <f>A02+K1.B1-X22-X22.6M:20</f>
        <v/>
      </c>
      <c r="F2137" t="inlineStr">
        <is>
          <t>A02</t>
        </is>
      </c>
      <c r="G2137" t="inlineStr">
        <is>
          <t>K1.B1</t>
        </is>
      </c>
      <c r="H2137" t="inlineStr">
        <is>
          <t>X22-X22.6M</t>
        </is>
      </c>
      <c r="I2137" t="inlineStr">
        <is>
          <t>20</t>
        </is>
      </c>
      <c r="J2137">
        <f>V01+S1-Y4.51</f>
        <v/>
      </c>
      <c r="K2137" t="inlineStr">
        <is>
          <t>V01</t>
        </is>
      </c>
      <c r="L2137" t="inlineStr">
        <is>
          <t>S1</t>
        </is>
      </c>
      <c r="M2137" t="inlineStr">
        <is>
          <t>Y4.51</t>
        </is>
      </c>
      <c r="N2137" t="inlineStr"/>
    </row>
    <row r="2138">
      <c r="A2138" t="n">
        <v>2137</v>
      </c>
      <c r="B2138" t="inlineStr">
        <is>
          <t>2137</t>
        </is>
      </c>
      <c r="C2138" t="inlineStr">
        <is>
          <t>BU</t>
        </is>
      </c>
      <c r="D2138" t="inlineStr">
        <is>
          <t>BU</t>
        </is>
      </c>
      <c r="E2138">
        <f>A02+K1.B1-X22-X22.6F:20</f>
        <v/>
      </c>
      <c r="F2138" t="inlineStr">
        <is>
          <t>A02</t>
        </is>
      </c>
      <c r="G2138" t="inlineStr">
        <is>
          <t>K1.B1</t>
        </is>
      </c>
      <c r="H2138" t="inlineStr">
        <is>
          <t>X22-X22.6F</t>
        </is>
      </c>
      <c r="I2138" t="inlineStr">
        <is>
          <t>20</t>
        </is>
      </c>
      <c r="J2138">
        <f>V01+K1.B1-W6(-P1):X3:3</f>
        <v/>
      </c>
      <c r="K2138" t="inlineStr">
        <is>
          <t>V01</t>
        </is>
      </c>
      <c r="L2138" t="inlineStr">
        <is>
          <t>K1.B1</t>
        </is>
      </c>
      <c r="M2138" t="inlineStr">
        <is>
          <t>W6(-P1)</t>
        </is>
      </c>
      <c r="N2138" t="inlineStr">
        <is>
          <t>X3:3</t>
        </is>
      </c>
    </row>
    <row r="2139">
      <c r="A2139" t="n">
        <v>2138</v>
      </c>
      <c r="B2139" t="inlineStr">
        <is>
          <t>2138</t>
        </is>
      </c>
      <c r="C2139" t="inlineStr">
        <is>
          <t>BU</t>
        </is>
      </c>
      <c r="D2139" t="inlineStr">
        <is>
          <t>BU</t>
        </is>
      </c>
      <c r="E2139">
        <f>V01+K1.B1-V1:2.1</f>
        <v/>
      </c>
      <c r="F2139" t="inlineStr">
        <is>
          <t>V01</t>
        </is>
      </c>
      <c r="G2139" t="inlineStr">
        <is>
          <t>K1.B1</t>
        </is>
      </c>
      <c r="H2139" t="inlineStr">
        <is>
          <t>V1</t>
        </is>
      </c>
      <c r="I2139" t="inlineStr">
        <is>
          <t>2.1</t>
        </is>
      </c>
      <c r="J2139">
        <f>V01+K1.B1-W5(-P1):X1:9</f>
        <v/>
      </c>
      <c r="K2139" t="inlineStr">
        <is>
          <t>V01</t>
        </is>
      </c>
      <c r="L2139" t="inlineStr">
        <is>
          <t>K1.B1</t>
        </is>
      </c>
      <c r="M2139" t="inlineStr">
        <is>
          <t>W5(-P1)</t>
        </is>
      </c>
      <c r="N2139" t="inlineStr">
        <is>
          <t>X1:9</t>
        </is>
      </c>
    </row>
    <row r="2140">
      <c r="A2140" t="n">
        <v>2139</v>
      </c>
      <c r="B2140" t="inlineStr">
        <is>
          <t>2139</t>
        </is>
      </c>
      <c r="C2140" t="inlineStr">
        <is>
          <t>BU</t>
        </is>
      </c>
      <c r="D2140" t="inlineStr">
        <is>
          <t>BU</t>
        </is>
      </c>
      <c r="E2140">
        <f>A02+K1.B1-W6(-P2):X2:3</f>
        <v/>
      </c>
      <c r="F2140" t="inlineStr">
        <is>
          <t>A02</t>
        </is>
      </c>
      <c r="G2140" t="inlineStr">
        <is>
          <t>K1.B1</t>
        </is>
      </c>
      <c r="H2140" t="inlineStr">
        <is>
          <t>W6(-P2)</t>
        </is>
      </c>
      <c r="I2140" t="inlineStr">
        <is>
          <t>X2:3</t>
        </is>
      </c>
      <c r="J2140">
        <f>V01+K1.B1-W5(-P2):X1:9</f>
        <v/>
      </c>
      <c r="K2140" t="inlineStr">
        <is>
          <t>V01</t>
        </is>
      </c>
      <c r="L2140" t="inlineStr">
        <is>
          <t>K1.B1</t>
        </is>
      </c>
      <c r="M2140" t="inlineStr">
        <is>
          <t>W5(-P2)</t>
        </is>
      </c>
      <c r="N2140" t="inlineStr">
        <is>
          <t>X1:9</t>
        </is>
      </c>
    </row>
    <row r="2141">
      <c r="A2141" t="n">
        <v>2140</v>
      </c>
      <c r="B2141" t="inlineStr">
        <is>
          <t>2140</t>
        </is>
      </c>
      <c r="C2141" t="inlineStr">
        <is>
          <t>BU</t>
        </is>
      </c>
      <c r="D2141" t="inlineStr">
        <is>
          <t>BU</t>
        </is>
      </c>
      <c r="E2141">
        <f>V01+K1.B1-V2:2.1</f>
        <v/>
      </c>
      <c r="F2141" t="inlineStr">
        <is>
          <t>V01</t>
        </is>
      </c>
      <c r="G2141" t="inlineStr">
        <is>
          <t>K1.B1</t>
        </is>
      </c>
      <c r="H2141" t="inlineStr">
        <is>
          <t>V2</t>
        </is>
      </c>
      <c r="I2141" t="inlineStr">
        <is>
          <t>2.1</t>
        </is>
      </c>
      <c r="J2141">
        <f>V01+K1.B1-W6(-P1):X1:9</f>
        <v/>
      </c>
      <c r="K2141" t="inlineStr">
        <is>
          <t>V01</t>
        </is>
      </c>
      <c r="L2141" t="inlineStr">
        <is>
          <t>K1.B1</t>
        </is>
      </c>
      <c r="M2141" t="inlineStr">
        <is>
          <t>W6(-P1)</t>
        </is>
      </c>
      <c r="N2141" t="inlineStr">
        <is>
          <t>X1:9</t>
        </is>
      </c>
    </row>
    <row r="2142">
      <c r="A2142" t="n">
        <v>2141</v>
      </c>
      <c r="B2142" t="inlineStr">
        <is>
          <t>2141</t>
        </is>
      </c>
      <c r="C2142" t="inlineStr">
        <is>
          <t>BU</t>
        </is>
      </c>
      <c r="D2142" t="inlineStr">
        <is>
          <t>BU</t>
        </is>
      </c>
      <c r="E2142">
        <f>A02+K1.B1-W6(-P2):X2:4</f>
        <v/>
      </c>
      <c r="F2142" t="inlineStr">
        <is>
          <t>A02</t>
        </is>
      </c>
      <c r="G2142" t="inlineStr">
        <is>
          <t>K1.B1</t>
        </is>
      </c>
      <c r="H2142" t="inlineStr">
        <is>
          <t>W6(-P2)</t>
        </is>
      </c>
      <c r="I2142" t="inlineStr">
        <is>
          <t>X2:4</t>
        </is>
      </c>
      <c r="J2142">
        <f>V01+K1.B1-W6(-P2):X1:9</f>
        <v/>
      </c>
      <c r="K2142" t="inlineStr">
        <is>
          <t>V01</t>
        </is>
      </c>
      <c r="L2142" t="inlineStr">
        <is>
          <t>K1.B1</t>
        </is>
      </c>
      <c r="M2142" t="inlineStr">
        <is>
          <t>W6(-P2)</t>
        </is>
      </c>
      <c r="N2142" t="inlineStr">
        <is>
          <t>X1:9</t>
        </is>
      </c>
    </row>
    <row r="2143">
      <c r="A2143" t="n">
        <v>2142</v>
      </c>
      <c r="B2143" t="inlineStr">
        <is>
          <t>2142</t>
        </is>
      </c>
      <c r="C2143" t="inlineStr">
        <is>
          <t>BU</t>
        </is>
      </c>
      <c r="D2143" t="inlineStr">
        <is>
          <t>BU</t>
        </is>
      </c>
      <c r="E2143">
        <f>V01+K1.B1-W5(-P1):X1:8</f>
        <v/>
      </c>
      <c r="F2143" t="inlineStr">
        <is>
          <t>V01</t>
        </is>
      </c>
      <c r="G2143" t="inlineStr">
        <is>
          <t>K1.B1</t>
        </is>
      </c>
      <c r="H2143" t="inlineStr">
        <is>
          <t>W5(-P1)</t>
        </is>
      </c>
      <c r="I2143" t="inlineStr">
        <is>
          <t>X1:8</t>
        </is>
      </c>
      <c r="J2143">
        <f>A02+K1.B1-K21.1:44</f>
        <v/>
      </c>
      <c r="K2143" t="inlineStr">
        <is>
          <t>A02</t>
        </is>
      </c>
      <c r="L2143" t="inlineStr">
        <is>
          <t>K1.B1</t>
        </is>
      </c>
      <c r="M2143" t="inlineStr">
        <is>
          <t>K21.1</t>
        </is>
      </c>
      <c r="N2143" t="inlineStr">
        <is>
          <t>44</t>
        </is>
      </c>
    </row>
    <row r="2144">
      <c r="A2144" t="n">
        <v>2143</v>
      </c>
      <c r="B2144" t="inlineStr">
        <is>
          <t>2143</t>
        </is>
      </c>
      <c r="C2144" t="inlineStr">
        <is>
          <t>BU</t>
        </is>
      </c>
      <c r="D2144" t="inlineStr">
        <is>
          <t>BU</t>
        </is>
      </c>
      <c r="E2144">
        <f>V01+K1.B1-A1.1:2</f>
        <v/>
      </c>
      <c r="F2144" t="inlineStr">
        <is>
          <t>V01</t>
        </is>
      </c>
      <c r="G2144" t="inlineStr">
        <is>
          <t>K1.B1</t>
        </is>
      </c>
      <c r="H2144" t="inlineStr">
        <is>
          <t>A1.1</t>
        </is>
      </c>
      <c r="I2144" t="inlineStr">
        <is>
          <t>2</t>
        </is>
      </c>
      <c r="J2144">
        <f>A02+K1.B1-K21.1:43</f>
        <v/>
      </c>
      <c r="K2144" t="inlineStr">
        <is>
          <t>A02</t>
        </is>
      </c>
      <c r="L2144" t="inlineStr">
        <is>
          <t>K1.B1</t>
        </is>
      </c>
      <c r="M2144" t="inlineStr">
        <is>
          <t>K21.1</t>
        </is>
      </c>
      <c r="N2144" t="inlineStr">
        <is>
          <t>43</t>
        </is>
      </c>
    </row>
    <row r="2145">
      <c r="A2145" t="n">
        <v>2144</v>
      </c>
      <c r="B2145" t="inlineStr">
        <is>
          <t>2144</t>
        </is>
      </c>
      <c r="C2145" t="inlineStr">
        <is>
          <t>BU</t>
        </is>
      </c>
      <c r="D2145" t="inlineStr">
        <is>
          <t>BU</t>
        </is>
      </c>
      <c r="E2145">
        <f>V01+K1.B1-W5(-P2):X2:4</f>
        <v/>
      </c>
      <c r="F2145" t="inlineStr">
        <is>
          <t>V01</t>
        </is>
      </c>
      <c r="G2145" t="inlineStr">
        <is>
          <t>K1.B1</t>
        </is>
      </c>
      <c r="H2145" t="inlineStr">
        <is>
          <t>W5(-P2)</t>
        </is>
      </c>
      <c r="I2145" t="inlineStr">
        <is>
          <t>X2:4</t>
        </is>
      </c>
      <c r="J2145">
        <f>V01+K1.B1-A1.1:7</f>
        <v/>
      </c>
      <c r="K2145" t="inlineStr">
        <is>
          <t>V01</t>
        </is>
      </c>
      <c r="L2145" t="inlineStr">
        <is>
          <t>K1.B1</t>
        </is>
      </c>
      <c r="M2145" t="inlineStr">
        <is>
          <t>A1.1</t>
        </is>
      </c>
      <c r="N2145" t="inlineStr">
        <is>
          <t>7</t>
        </is>
      </c>
    </row>
    <row r="2146">
      <c r="A2146" t="n">
        <v>2145</v>
      </c>
      <c r="B2146" t="inlineStr">
        <is>
          <t>2145</t>
        </is>
      </c>
      <c r="C2146" t="inlineStr">
        <is>
          <t>BU</t>
        </is>
      </c>
      <c r="D2146" t="inlineStr">
        <is>
          <t>BU</t>
        </is>
      </c>
      <c r="E2146">
        <f>V01+K1.B1-A2.1:2</f>
        <v/>
      </c>
      <c r="F2146" t="inlineStr">
        <is>
          <t>V01</t>
        </is>
      </c>
      <c r="G2146" t="inlineStr">
        <is>
          <t>K1.B1</t>
        </is>
      </c>
      <c r="H2146" t="inlineStr">
        <is>
          <t>A2.1</t>
        </is>
      </c>
      <c r="I2146" t="inlineStr">
        <is>
          <t>2</t>
        </is>
      </c>
      <c r="J2146">
        <f>V01+K1.B1-W5(-P1):X2:1</f>
        <v/>
      </c>
      <c r="K2146" t="inlineStr">
        <is>
          <t>V01</t>
        </is>
      </c>
      <c r="L2146" t="inlineStr">
        <is>
          <t>K1.B1</t>
        </is>
      </c>
      <c r="M2146" t="inlineStr">
        <is>
          <t>W5(-P1)</t>
        </is>
      </c>
      <c r="N2146" t="inlineStr">
        <is>
          <t>X2:1</t>
        </is>
      </c>
    </row>
    <row r="2147">
      <c r="A2147" t="n">
        <v>2146</v>
      </c>
      <c r="B2147" t="inlineStr">
        <is>
          <t>2146</t>
        </is>
      </c>
      <c r="C2147" t="inlineStr">
        <is>
          <t>BU</t>
        </is>
      </c>
      <c r="D2147" t="inlineStr">
        <is>
          <t>BU</t>
        </is>
      </c>
      <c r="E2147">
        <f>V01+K1.B1-A2.1:7</f>
        <v/>
      </c>
      <c r="F2147" t="inlineStr">
        <is>
          <t>V01</t>
        </is>
      </c>
      <c r="G2147" t="inlineStr">
        <is>
          <t>K1.B1</t>
        </is>
      </c>
      <c r="H2147" t="inlineStr">
        <is>
          <t>A2.1</t>
        </is>
      </c>
      <c r="I2147" t="inlineStr">
        <is>
          <t>7</t>
        </is>
      </c>
      <c r="J2147">
        <f>V01+K1.B1-W5(-P2):X2:5</f>
        <v/>
      </c>
      <c r="K2147" t="inlineStr">
        <is>
          <t>V01</t>
        </is>
      </c>
      <c r="L2147" t="inlineStr">
        <is>
          <t>K1.B1</t>
        </is>
      </c>
      <c r="M2147" t="inlineStr">
        <is>
          <t>W5(-P2)</t>
        </is>
      </c>
      <c r="N2147" t="inlineStr">
        <is>
          <t>X2:5</t>
        </is>
      </c>
    </row>
    <row r="2148">
      <c r="A2148" t="n">
        <v>2147</v>
      </c>
      <c r="B2148" t="inlineStr">
        <is>
          <t>2147</t>
        </is>
      </c>
      <c r="C2148" t="inlineStr">
        <is>
          <t>BU</t>
        </is>
      </c>
      <c r="D2148" t="inlineStr">
        <is>
          <t>BU</t>
        </is>
      </c>
      <c r="E2148">
        <f>V01+K1.B1-A5.1:2</f>
        <v/>
      </c>
      <c r="F2148" t="inlineStr">
        <is>
          <t>V01</t>
        </is>
      </c>
      <c r="G2148" t="inlineStr">
        <is>
          <t>K1.B1</t>
        </is>
      </c>
      <c r="H2148" t="inlineStr">
        <is>
          <t>A5.1</t>
        </is>
      </c>
      <c r="I2148" t="inlineStr">
        <is>
          <t>2</t>
        </is>
      </c>
      <c r="J2148">
        <f>V01+K1.B1-W5(-P1):X2:2</f>
        <v/>
      </c>
      <c r="K2148" t="inlineStr">
        <is>
          <t>V01</t>
        </is>
      </c>
      <c r="L2148" t="inlineStr">
        <is>
          <t>K1.B1</t>
        </is>
      </c>
      <c r="M2148" t="inlineStr">
        <is>
          <t>W5(-P1)</t>
        </is>
      </c>
      <c r="N2148" t="inlineStr">
        <is>
          <t>X2:2</t>
        </is>
      </c>
    </row>
    <row r="2149">
      <c r="A2149" t="n">
        <v>2148</v>
      </c>
      <c r="B2149" t="inlineStr">
        <is>
          <t>2148</t>
        </is>
      </c>
      <c r="C2149" t="inlineStr">
        <is>
          <t>BU</t>
        </is>
      </c>
      <c r="D2149" t="inlineStr">
        <is>
          <t>BU</t>
        </is>
      </c>
      <c r="E2149">
        <f>V01+K1.B1-A5.1:7</f>
        <v/>
      </c>
      <c r="F2149" t="inlineStr">
        <is>
          <t>V01</t>
        </is>
      </c>
      <c r="G2149" t="inlineStr">
        <is>
          <t>K1.B1</t>
        </is>
      </c>
      <c r="H2149" t="inlineStr">
        <is>
          <t>A5.1</t>
        </is>
      </c>
      <c r="I2149" t="inlineStr">
        <is>
          <t>7</t>
        </is>
      </c>
      <c r="J2149">
        <f>V01+K1.B1-W5(-P2):X3:6</f>
        <v/>
      </c>
      <c r="K2149" t="inlineStr">
        <is>
          <t>V01</t>
        </is>
      </c>
      <c r="L2149" t="inlineStr">
        <is>
          <t>K1.B1</t>
        </is>
      </c>
      <c r="M2149" t="inlineStr">
        <is>
          <t>W5(-P2)</t>
        </is>
      </c>
      <c r="N2149" t="inlineStr">
        <is>
          <t>X3:6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2025-01-09T19:00:49Z</dcterms:created>
  <dcterms:modified xsi:type="dcterms:W3CDTF">2025-01-09T19:00:49Z</dcterms:modified>
</cp:coreProperties>
</file>