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LandUse_ForestCSink\AIMPLUM\individual\ForestCsink\"/>
    </mc:Choice>
  </mc:AlternateContent>
  <xr:revisionPtr revIDLastSave="0" documentId="8_{EF8EF625-B591-4A90-B403-F13BBE4873DF}" xr6:coauthVersionLast="47" xr6:coauthVersionMax="47" xr10:uidLastSave="{00000000-0000-0000-0000-000000000000}"/>
  <bookViews>
    <workbookView xWindow="2208" yWindow="4320" windowWidth="17280" windowHeight="9108" activeTab="2"/>
  </bookViews>
  <sheets>
    <sheet name="readme" sheetId="2" r:id="rId1"/>
    <sheet name="Table4_7-8b_w0" sheetId="4" r:id="rId2"/>
    <sheet name="Table4_9-10g_w0" sheetId="1" r:id="rId3"/>
  </sheets>
  <definedNames>
    <definedName name="_xlnm._FilterDatabase" localSheetId="1" hidden="1">'Table4_7-8b_w0'!$A$1:$G$115</definedName>
    <definedName name="_xlnm._FilterDatabase" localSheetId="2" hidden="1">'Table4_9-10g_w0'!$A$1:$G$115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9" i="1" l="1"/>
  <c r="F98" i="1"/>
  <c r="E99" i="1"/>
  <c r="E98" i="1"/>
  <c r="F113" i="1"/>
  <c r="E113" i="1"/>
  <c r="F112" i="1"/>
  <c r="E112" i="1"/>
  <c r="F109" i="1"/>
  <c r="E109" i="1"/>
  <c r="F108" i="1"/>
  <c r="E108" i="1"/>
  <c r="F97" i="1"/>
  <c r="F93" i="1"/>
  <c r="F91" i="1"/>
  <c r="F89" i="1"/>
  <c r="F87" i="1"/>
  <c r="F85" i="1"/>
  <c r="F83" i="1"/>
  <c r="F96" i="1"/>
  <c r="F92" i="1"/>
  <c r="F90" i="1"/>
  <c r="F88" i="1"/>
  <c r="F86" i="1"/>
  <c r="F84" i="1"/>
  <c r="F82" i="1"/>
  <c r="F81" i="1"/>
  <c r="F80" i="1"/>
  <c r="F79" i="1"/>
  <c r="F78" i="1"/>
  <c r="E97" i="1"/>
  <c r="E96" i="1"/>
  <c r="E87" i="1"/>
  <c r="E86" i="1"/>
  <c r="F75" i="1"/>
  <c r="E75" i="1"/>
  <c r="F74" i="1"/>
  <c r="E74" i="1"/>
  <c r="F71" i="1"/>
  <c r="E71" i="1"/>
  <c r="F70" i="1"/>
  <c r="E70" i="1"/>
  <c r="E59" i="1"/>
  <c r="E58" i="1"/>
  <c r="F55" i="1"/>
  <c r="F54" i="1"/>
  <c r="F52" i="1"/>
  <c r="F44" i="1"/>
  <c r="F47" i="1"/>
  <c r="F46" i="1"/>
  <c r="F43" i="1"/>
  <c r="F42" i="1"/>
  <c r="F41" i="1"/>
  <c r="F40" i="1"/>
  <c r="E49" i="1"/>
  <c r="E48" i="1"/>
  <c r="E46" i="1"/>
  <c r="F101" i="4"/>
  <c r="F99" i="4"/>
  <c r="F97" i="4"/>
  <c r="F93" i="4"/>
  <c r="F91" i="4"/>
  <c r="F89" i="4"/>
  <c r="F87" i="4"/>
  <c r="F85" i="4"/>
  <c r="F83" i="4"/>
  <c r="F81" i="4"/>
  <c r="F79" i="4"/>
  <c r="F107" i="4"/>
  <c r="F106" i="4"/>
  <c r="F100" i="4"/>
  <c r="F98" i="4"/>
  <c r="F96" i="4"/>
  <c r="F92" i="4"/>
  <c r="F90" i="4"/>
  <c r="F88" i="4"/>
  <c r="F86" i="4"/>
  <c r="F84" i="4"/>
  <c r="F82" i="4"/>
  <c r="F80" i="4"/>
  <c r="F78" i="4"/>
  <c r="E99" i="4"/>
  <c r="E97" i="4"/>
  <c r="E96" i="4"/>
  <c r="E87" i="4"/>
  <c r="E113" i="4"/>
  <c r="E112" i="4"/>
  <c r="E111" i="4"/>
  <c r="E110" i="4"/>
  <c r="E109" i="4"/>
  <c r="E108" i="4"/>
  <c r="E98" i="4"/>
  <c r="E86" i="4"/>
  <c r="F69" i="4"/>
  <c r="F68" i="4"/>
  <c r="F62" i="4"/>
  <c r="F61" i="4"/>
  <c r="F63" i="4"/>
  <c r="F60" i="4"/>
  <c r="E71" i="4"/>
  <c r="E75" i="4"/>
  <c r="E74" i="4"/>
  <c r="E73" i="4"/>
  <c r="E72" i="4"/>
  <c r="E70" i="4"/>
  <c r="F59" i="4"/>
  <c r="F58" i="4"/>
  <c r="F53" i="4"/>
  <c r="F52" i="4"/>
  <c r="F49" i="4"/>
  <c r="F48" i="4"/>
  <c r="F45" i="4"/>
  <c r="F44" i="4"/>
  <c r="F43" i="4"/>
  <c r="F42" i="4"/>
  <c r="F41" i="4"/>
  <c r="F40" i="4"/>
  <c r="E49" i="4"/>
  <c r="E48" i="4"/>
  <c r="F37" i="1"/>
  <c r="F36" i="1"/>
  <c r="F33" i="1"/>
  <c r="F32" i="1"/>
  <c r="F21" i="4"/>
  <c r="F15" i="4"/>
  <c r="F13" i="4"/>
  <c r="F11" i="4"/>
  <c r="F9" i="4"/>
  <c r="F7" i="4"/>
  <c r="F5" i="4"/>
  <c r="F3" i="4"/>
  <c r="E17" i="4"/>
  <c r="E16" i="4"/>
  <c r="E15" i="4"/>
  <c r="E13" i="4"/>
  <c r="E11" i="4"/>
  <c r="E9" i="4"/>
  <c r="E7" i="4"/>
  <c r="E5" i="4"/>
  <c r="E3" i="4"/>
  <c r="E21" i="4"/>
  <c r="E37" i="4"/>
  <c r="E36" i="4"/>
  <c r="E35" i="4"/>
  <c r="E34" i="4"/>
  <c r="E33" i="4"/>
  <c r="E32" i="4"/>
  <c r="E20" i="4"/>
  <c r="E14" i="4"/>
  <c r="E12" i="4"/>
  <c r="E10" i="4"/>
  <c r="E8" i="4"/>
  <c r="E6" i="4"/>
  <c r="E4" i="4"/>
  <c r="E2" i="4"/>
  <c r="F21" i="1"/>
  <c r="F20" i="1"/>
  <c r="F15" i="1"/>
  <c r="F14" i="1"/>
  <c r="F11" i="1"/>
  <c r="F10" i="1"/>
  <c r="F7" i="1"/>
  <c r="F6" i="1"/>
  <c r="F31" i="4"/>
  <c r="F30" i="4"/>
  <c r="F25" i="4"/>
  <c r="F24" i="4"/>
  <c r="F23" i="4"/>
  <c r="F22" i="4"/>
  <c r="F20" i="4"/>
  <c r="F17" i="4"/>
  <c r="F16" i="4"/>
  <c r="F14" i="4"/>
  <c r="F12" i="4"/>
  <c r="F10" i="4"/>
  <c r="F8" i="4"/>
  <c r="F6" i="4"/>
  <c r="F4" i="4"/>
  <c r="F2" i="4"/>
  <c r="E37" i="1"/>
  <c r="E36" i="1"/>
  <c r="E33" i="1"/>
  <c r="E32" i="1"/>
  <c r="E21" i="1"/>
  <c r="E20" i="1"/>
  <c r="E11" i="1"/>
  <c r="E10" i="1"/>
</calcChain>
</file>

<file path=xl/sharedStrings.xml><?xml version="1.0" encoding="utf-8"?>
<sst xmlns="http://schemas.openxmlformats.org/spreadsheetml/2006/main" count="1229" uniqueCount="55">
  <si>
    <t>clim</t>
    <phoneticPr fontId="1"/>
  </si>
  <si>
    <t>Zeco</t>
    <phoneticPr fontId="1"/>
  </si>
  <si>
    <t>continent</t>
    <phoneticPr fontId="1"/>
  </si>
  <si>
    <t>Stc</t>
    <phoneticPr fontId="1"/>
  </si>
  <si>
    <t>tropical</t>
  </si>
  <si>
    <t>tar</t>
  </si>
  <si>
    <t>subtropical</t>
  </si>
  <si>
    <t>temperate</t>
  </si>
  <si>
    <t>boreal</t>
  </si>
  <si>
    <t>polar</t>
  </si>
  <si>
    <t>Tropical rain forest</t>
  </si>
  <si>
    <t>Tropical moist deciduous forest</t>
  </si>
  <si>
    <t>tawa</t>
  </si>
  <si>
    <t>Tropical dry forest</t>
  </si>
  <si>
    <t>tawb</t>
  </si>
  <si>
    <t>Tropical shrubland</t>
  </si>
  <si>
    <t>tbsh</t>
  </si>
  <si>
    <t>Tropical mountain systems</t>
  </si>
  <si>
    <t>tm</t>
  </si>
  <si>
    <t>Subtropical humid forest</t>
  </si>
  <si>
    <t>scf</t>
  </si>
  <si>
    <t>Subtropical dry forest</t>
  </si>
  <si>
    <t>scs</t>
  </si>
  <si>
    <t>Subtropical steppe</t>
  </si>
  <si>
    <t>sbsh</t>
  </si>
  <si>
    <t>Subtropical desert</t>
  </si>
  <si>
    <t>sbwh</t>
  </si>
  <si>
    <t>Subtropical mountain systems</t>
  </si>
  <si>
    <t>sm</t>
  </si>
  <si>
    <t>Temperate oceanic forest</t>
  </si>
  <si>
    <t>tedo</t>
  </si>
  <si>
    <t>Temperate continental forest</t>
  </si>
  <si>
    <t>tedc</t>
  </si>
  <si>
    <t>Temperate steppe</t>
  </si>
  <si>
    <t>tebsk</t>
  </si>
  <si>
    <t>Temperate desert</t>
  </si>
  <si>
    <t>tebwk</t>
  </si>
  <si>
    <t>Temperate mountain systems</t>
  </si>
  <si>
    <t>tem</t>
  </si>
  <si>
    <t xml:space="preserve">Boreal coniferous forest </t>
  </si>
  <si>
    <t>ba</t>
  </si>
  <si>
    <t>Boreal tundra woodland</t>
  </si>
  <si>
    <t>bb</t>
  </si>
  <si>
    <t>Boreal mountain systems</t>
  </si>
  <si>
    <t>bm</t>
  </si>
  <si>
    <t>Polar</t>
  </si>
  <si>
    <t>p</t>
  </si>
  <si>
    <t>Asia</t>
    <phoneticPr fontId="1"/>
  </si>
  <si>
    <t>G20</t>
    <phoneticPr fontId="1"/>
  </si>
  <si>
    <t>LE20</t>
    <phoneticPr fontId="1"/>
  </si>
  <si>
    <t>N</t>
    <phoneticPr fontId="1"/>
  </si>
  <si>
    <t>P</t>
    <phoneticPr fontId="1"/>
  </si>
  <si>
    <t>Africa</t>
    <phoneticPr fontId="1"/>
  </si>
  <si>
    <t>Europe</t>
    <phoneticPr fontId="1"/>
  </si>
  <si>
    <t>America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</si>
</sst>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"/>
  </numFmts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0061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0" fontId="2" fillId="2" borderId="0" xfId="1">
      <alignment vertical="center"/>
    </xf>
    <xf numFmtId="180" fontId="0" fillId="0" borderId="0" xfId="0" applyNumberFormat="1">
      <alignment vertical="center"/>
    </xf>
    <xf numFmtId="180" fontId="3" fillId="0" borderId="0" xfId="0" applyNumberFormat="1" applyFont="1">
      <alignment vertical="center"/>
    </xf>
  </cellXfs>
  <cellStyles count="2">
    <cellStyle name="標準" xfId="0" builtinId="0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39"/>
  <sheetViews>
    <sheetView topLeftCell="A4" workbookViewId="0">
      <selection activeCell="D25" sqref="D25"/>
    </sheetView>
  </sheetViews>
  <sheetFormatPr defaultRowHeight="13.5" x14ac:dyDescent="0.15"/>
  <cols>
    <col min="3" max="4" width="24.5" customWidth="1"/>
  </cols>
  <sheetData>
    <row r="1" spans="3:4" x14ac:dyDescent="0.15">
      <c r="D1" t="s">
        <v>1</v>
      </c>
    </row>
    <row r="2" spans="3:4" x14ac:dyDescent="0.15">
      <c r="C2" s="1" t="s">
        <v>10</v>
      </c>
      <c r="D2" s="1" t="s">
        <v>5</v>
      </c>
    </row>
    <row r="3" spans="3:4" x14ac:dyDescent="0.15">
      <c r="C3" s="1" t="s">
        <v>10</v>
      </c>
      <c r="D3" s="1" t="s">
        <v>5</v>
      </c>
    </row>
    <row r="4" spans="3:4" x14ac:dyDescent="0.15">
      <c r="C4" s="1" t="s">
        <v>11</v>
      </c>
      <c r="D4" s="1" t="s">
        <v>12</v>
      </c>
    </row>
    <row r="5" spans="3:4" x14ac:dyDescent="0.15">
      <c r="C5" s="1" t="s">
        <v>11</v>
      </c>
      <c r="D5" s="1" t="s">
        <v>12</v>
      </c>
    </row>
    <row r="6" spans="3:4" x14ac:dyDescent="0.15">
      <c r="C6" s="1" t="s">
        <v>13</v>
      </c>
      <c r="D6" s="1" t="s">
        <v>14</v>
      </c>
    </row>
    <row r="7" spans="3:4" x14ac:dyDescent="0.15">
      <c r="C7" s="1" t="s">
        <v>13</v>
      </c>
      <c r="D7" s="1" t="s">
        <v>14</v>
      </c>
    </row>
    <row r="8" spans="3:4" x14ac:dyDescent="0.15">
      <c r="C8" s="1" t="s">
        <v>15</v>
      </c>
      <c r="D8" s="1" t="s">
        <v>16</v>
      </c>
    </row>
    <row r="9" spans="3:4" x14ac:dyDescent="0.15">
      <c r="C9" s="1" t="s">
        <v>15</v>
      </c>
      <c r="D9" s="1" t="s">
        <v>16</v>
      </c>
    </row>
    <row r="10" spans="3:4" x14ac:dyDescent="0.15">
      <c r="C10" s="1" t="s">
        <v>17</v>
      </c>
      <c r="D10" s="1" t="s">
        <v>18</v>
      </c>
    </row>
    <row r="11" spans="3:4" x14ac:dyDescent="0.15">
      <c r="C11" s="1" t="s">
        <v>17</v>
      </c>
      <c r="D11" s="1" t="s">
        <v>18</v>
      </c>
    </row>
    <row r="12" spans="3:4" x14ac:dyDescent="0.15">
      <c r="C12" s="1" t="s">
        <v>19</v>
      </c>
      <c r="D12" s="1" t="s">
        <v>20</v>
      </c>
    </row>
    <row r="13" spans="3:4" x14ac:dyDescent="0.15">
      <c r="C13" s="1" t="s">
        <v>19</v>
      </c>
      <c r="D13" s="1" t="s">
        <v>20</v>
      </c>
    </row>
    <row r="14" spans="3:4" x14ac:dyDescent="0.15">
      <c r="C14" s="1" t="s">
        <v>21</v>
      </c>
      <c r="D14" s="1" t="s">
        <v>22</v>
      </c>
    </row>
    <row r="15" spans="3:4" x14ac:dyDescent="0.15">
      <c r="C15" s="1" t="s">
        <v>21</v>
      </c>
      <c r="D15" s="1" t="s">
        <v>22</v>
      </c>
    </row>
    <row r="16" spans="3:4" x14ac:dyDescent="0.15">
      <c r="C16" s="1" t="s">
        <v>23</v>
      </c>
      <c r="D16" s="1" t="s">
        <v>24</v>
      </c>
    </row>
    <row r="17" spans="3:4" x14ac:dyDescent="0.15">
      <c r="C17" s="1" t="s">
        <v>23</v>
      </c>
      <c r="D17" s="1" t="s">
        <v>24</v>
      </c>
    </row>
    <row r="18" spans="3:4" x14ac:dyDescent="0.15">
      <c r="C18" s="1" t="s">
        <v>25</v>
      </c>
      <c r="D18" s="1" t="s">
        <v>26</v>
      </c>
    </row>
    <row r="19" spans="3:4" x14ac:dyDescent="0.15">
      <c r="C19" s="1" t="s">
        <v>25</v>
      </c>
      <c r="D19" s="1" t="s">
        <v>26</v>
      </c>
    </row>
    <row r="20" spans="3:4" x14ac:dyDescent="0.15">
      <c r="C20" s="1" t="s">
        <v>27</v>
      </c>
      <c r="D20" s="1" t="s">
        <v>28</v>
      </c>
    </row>
    <row r="21" spans="3:4" x14ac:dyDescent="0.15">
      <c r="C21" s="1" t="s">
        <v>27</v>
      </c>
      <c r="D21" s="1" t="s">
        <v>28</v>
      </c>
    </row>
    <row r="22" spans="3:4" x14ac:dyDescent="0.15">
      <c r="C22" s="1" t="s">
        <v>29</v>
      </c>
      <c r="D22" s="1" t="s">
        <v>30</v>
      </c>
    </row>
    <row r="23" spans="3:4" x14ac:dyDescent="0.15">
      <c r="C23" s="1" t="s">
        <v>29</v>
      </c>
      <c r="D23" s="1" t="s">
        <v>30</v>
      </c>
    </row>
    <row r="24" spans="3:4" x14ac:dyDescent="0.15">
      <c r="C24" s="1" t="s">
        <v>31</v>
      </c>
      <c r="D24" s="1" t="s">
        <v>32</v>
      </c>
    </row>
    <row r="25" spans="3:4" x14ac:dyDescent="0.15">
      <c r="C25" s="1" t="s">
        <v>31</v>
      </c>
      <c r="D25" s="1" t="s">
        <v>32</v>
      </c>
    </row>
    <row r="26" spans="3:4" x14ac:dyDescent="0.15">
      <c r="C26" s="1" t="s">
        <v>33</v>
      </c>
      <c r="D26" s="1" t="s">
        <v>34</v>
      </c>
    </row>
    <row r="27" spans="3:4" x14ac:dyDescent="0.15">
      <c r="C27" s="1" t="s">
        <v>33</v>
      </c>
      <c r="D27" s="1" t="s">
        <v>34</v>
      </c>
    </row>
    <row r="28" spans="3:4" x14ac:dyDescent="0.15">
      <c r="C28" s="1" t="s">
        <v>35</v>
      </c>
      <c r="D28" s="1" t="s">
        <v>36</v>
      </c>
    </row>
    <row r="29" spans="3:4" x14ac:dyDescent="0.15">
      <c r="C29" s="1" t="s">
        <v>35</v>
      </c>
      <c r="D29" s="1" t="s">
        <v>36</v>
      </c>
    </row>
    <row r="30" spans="3:4" x14ac:dyDescent="0.15">
      <c r="C30" s="1" t="s">
        <v>37</v>
      </c>
      <c r="D30" s="1" t="s">
        <v>38</v>
      </c>
    </row>
    <row r="31" spans="3:4" x14ac:dyDescent="0.15">
      <c r="C31" s="1" t="s">
        <v>37</v>
      </c>
      <c r="D31" s="1" t="s">
        <v>38</v>
      </c>
    </row>
    <row r="32" spans="3:4" x14ac:dyDescent="0.15">
      <c r="C32" s="1" t="s">
        <v>39</v>
      </c>
      <c r="D32" s="1" t="s">
        <v>40</v>
      </c>
    </row>
    <row r="33" spans="3:4" x14ac:dyDescent="0.15">
      <c r="C33" s="1" t="s">
        <v>39</v>
      </c>
      <c r="D33" s="1" t="s">
        <v>40</v>
      </c>
    </row>
    <row r="34" spans="3:4" x14ac:dyDescent="0.15">
      <c r="C34" s="1" t="s">
        <v>41</v>
      </c>
      <c r="D34" s="1" t="s">
        <v>42</v>
      </c>
    </row>
    <row r="35" spans="3:4" x14ac:dyDescent="0.15">
      <c r="C35" s="1" t="s">
        <v>41</v>
      </c>
      <c r="D35" s="1" t="s">
        <v>42</v>
      </c>
    </row>
    <row r="36" spans="3:4" x14ac:dyDescent="0.15">
      <c r="C36" s="1" t="s">
        <v>43</v>
      </c>
      <c r="D36" s="1" t="s">
        <v>44</v>
      </c>
    </row>
    <row r="37" spans="3:4" x14ac:dyDescent="0.15">
      <c r="C37" s="1" t="s">
        <v>43</v>
      </c>
      <c r="D37" s="1" t="s">
        <v>44</v>
      </c>
    </row>
    <row r="38" spans="3:4" x14ac:dyDescent="0.15">
      <c r="C38" s="1" t="s">
        <v>45</v>
      </c>
      <c r="D38" s="1" t="s">
        <v>46</v>
      </c>
    </row>
    <row r="39" spans="3:4" x14ac:dyDescent="0.15">
      <c r="C39" s="1" t="s">
        <v>45</v>
      </c>
      <c r="D39" s="1" t="s">
        <v>46</v>
      </c>
    </row>
  </sheetData>
  <phoneticPr fontId="1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opLeftCell="A40" workbookViewId="0">
      <selection sqref="A1:IV1"/>
    </sheetView>
  </sheetViews>
  <sheetFormatPr defaultRowHeight="13.5" x14ac:dyDescent="0.15"/>
  <cols>
    <col min="1" max="1" width="14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50</v>
      </c>
      <c r="F1" t="s">
        <v>51</v>
      </c>
    </row>
    <row r="2" spans="1:7" x14ac:dyDescent="0.15">
      <c r="A2" s="2" t="s">
        <v>4</v>
      </c>
      <c r="B2" s="1" t="s">
        <v>5</v>
      </c>
      <c r="C2" t="s">
        <v>47</v>
      </c>
      <c r="D2" t="s">
        <v>49</v>
      </c>
      <c r="E2" s="4">
        <f>(280+350)/2</f>
        <v>315</v>
      </c>
      <c r="F2">
        <f>(220+130)/2</f>
        <v>175</v>
      </c>
      <c r="G2" s="1" t="s">
        <v>10</v>
      </c>
    </row>
    <row r="3" spans="1:7" x14ac:dyDescent="0.15">
      <c r="A3" s="2" t="s">
        <v>4</v>
      </c>
      <c r="B3" s="1" t="s">
        <v>5</v>
      </c>
      <c r="C3" t="s">
        <v>47</v>
      </c>
      <c r="D3" t="s">
        <v>48</v>
      </c>
      <c r="E3" s="4">
        <f>(280+350)/2</f>
        <v>315</v>
      </c>
      <c r="F3">
        <f>(220+130)/2</f>
        <v>175</v>
      </c>
      <c r="G3" s="1" t="s">
        <v>10</v>
      </c>
    </row>
    <row r="4" spans="1:7" x14ac:dyDescent="0.15">
      <c r="A4" s="2" t="s">
        <v>4</v>
      </c>
      <c r="B4" s="1" t="s">
        <v>12</v>
      </c>
      <c r="C4" t="s">
        <v>47</v>
      </c>
      <c r="D4" t="s">
        <v>49</v>
      </c>
      <c r="E4" s="4">
        <f>(180+290)/2</f>
        <v>235</v>
      </c>
      <c r="F4">
        <f>(180+100)/2</f>
        <v>140</v>
      </c>
      <c r="G4" s="1" t="s">
        <v>11</v>
      </c>
    </row>
    <row r="5" spans="1:7" x14ac:dyDescent="0.15">
      <c r="A5" s="2" t="s">
        <v>4</v>
      </c>
      <c r="B5" s="1" t="s">
        <v>12</v>
      </c>
      <c r="C5" t="s">
        <v>47</v>
      </c>
      <c r="D5" t="s">
        <v>48</v>
      </c>
      <c r="E5" s="4">
        <f>(180+290)/2</f>
        <v>235</v>
      </c>
      <c r="F5">
        <f>(180+100)/2</f>
        <v>140</v>
      </c>
      <c r="G5" s="1" t="s">
        <v>11</v>
      </c>
    </row>
    <row r="6" spans="1:7" x14ac:dyDescent="0.15">
      <c r="A6" s="2" t="s">
        <v>4</v>
      </c>
      <c r="B6" s="1" t="s">
        <v>14</v>
      </c>
      <c r="C6" t="s">
        <v>47</v>
      </c>
      <c r="D6" t="s">
        <v>49</v>
      </c>
      <c r="E6">
        <f>(130+160)/2</f>
        <v>145</v>
      </c>
      <c r="F6">
        <f>(90+60)/2</f>
        <v>75</v>
      </c>
      <c r="G6" s="1" t="s">
        <v>13</v>
      </c>
    </row>
    <row r="7" spans="1:7" x14ac:dyDescent="0.15">
      <c r="A7" s="2" t="s">
        <v>4</v>
      </c>
      <c r="B7" s="1" t="s">
        <v>14</v>
      </c>
      <c r="C7" t="s">
        <v>47</v>
      </c>
      <c r="D7" t="s">
        <v>48</v>
      </c>
      <c r="E7">
        <f>(130+160)/2</f>
        <v>145</v>
      </c>
      <c r="F7">
        <f>(90+60)/2</f>
        <v>75</v>
      </c>
      <c r="G7" s="1" t="s">
        <v>13</v>
      </c>
    </row>
    <row r="8" spans="1:7" x14ac:dyDescent="0.15">
      <c r="A8" s="2" t="s">
        <v>4</v>
      </c>
      <c r="B8" s="1" t="s">
        <v>16</v>
      </c>
      <c r="C8" t="s">
        <v>47</v>
      </c>
      <c r="D8" t="s">
        <v>49</v>
      </c>
      <c r="E8">
        <f>(60+70)/2</f>
        <v>65</v>
      </c>
      <c r="F8">
        <f>(40+30)/2</f>
        <v>35</v>
      </c>
      <c r="G8" s="1" t="s">
        <v>15</v>
      </c>
    </row>
    <row r="9" spans="1:7" x14ac:dyDescent="0.15">
      <c r="A9" s="2" t="s">
        <v>4</v>
      </c>
      <c r="B9" s="1" t="s">
        <v>16</v>
      </c>
      <c r="C9" t="s">
        <v>47</v>
      </c>
      <c r="D9" t="s">
        <v>48</v>
      </c>
      <c r="E9">
        <f>(60+70)/2</f>
        <v>65</v>
      </c>
      <c r="F9">
        <f>(40+30)/2</f>
        <v>35</v>
      </c>
      <c r="G9" s="1" t="s">
        <v>15</v>
      </c>
    </row>
    <row r="10" spans="1:7" x14ac:dyDescent="0.15">
      <c r="A10" s="2" t="s">
        <v>4</v>
      </c>
      <c r="B10" s="1" t="s">
        <v>18</v>
      </c>
      <c r="C10" t="s">
        <v>47</v>
      </c>
      <c r="D10" t="s">
        <v>49</v>
      </c>
      <c r="E10">
        <f>(50+220+50+360)/4</f>
        <v>170</v>
      </c>
      <c r="F10">
        <f>(40+150+25+80)/4</f>
        <v>73.75</v>
      </c>
      <c r="G10" s="1" t="s">
        <v>17</v>
      </c>
    </row>
    <row r="11" spans="1:7" x14ac:dyDescent="0.15">
      <c r="A11" s="2" t="s">
        <v>4</v>
      </c>
      <c r="B11" s="1" t="s">
        <v>18</v>
      </c>
      <c r="C11" t="s">
        <v>47</v>
      </c>
      <c r="D11" t="s">
        <v>48</v>
      </c>
      <c r="E11">
        <f>(50+220+50+360)/4</f>
        <v>170</v>
      </c>
      <c r="F11">
        <f>(40+150+25+80)/4</f>
        <v>73.75</v>
      </c>
      <c r="G11" s="1" t="s">
        <v>17</v>
      </c>
    </row>
    <row r="12" spans="1:7" x14ac:dyDescent="0.15">
      <c r="A12" s="2" t="s">
        <v>6</v>
      </c>
      <c r="B12" s="1" t="s">
        <v>20</v>
      </c>
      <c r="C12" t="s">
        <v>47</v>
      </c>
      <c r="D12" t="s">
        <v>49</v>
      </c>
      <c r="E12">
        <f>(180+290)/2</f>
        <v>235</v>
      </c>
      <c r="F12">
        <f>(180+100)/2</f>
        <v>140</v>
      </c>
      <c r="G12" s="1" t="s">
        <v>19</v>
      </c>
    </row>
    <row r="13" spans="1:7" x14ac:dyDescent="0.15">
      <c r="A13" s="2" t="s">
        <v>6</v>
      </c>
      <c r="B13" s="1" t="s">
        <v>20</v>
      </c>
      <c r="C13" t="s">
        <v>47</v>
      </c>
      <c r="D13" t="s">
        <v>48</v>
      </c>
      <c r="E13">
        <f>(180+290)/2</f>
        <v>235</v>
      </c>
      <c r="F13">
        <f>(180+100)/2</f>
        <v>140</v>
      </c>
      <c r="G13" s="1" t="s">
        <v>19</v>
      </c>
    </row>
    <row r="14" spans="1:7" x14ac:dyDescent="0.15">
      <c r="A14" s="2" t="s">
        <v>6</v>
      </c>
      <c r="B14" s="1" t="s">
        <v>22</v>
      </c>
      <c r="C14" t="s">
        <v>47</v>
      </c>
      <c r="D14" t="s">
        <v>49</v>
      </c>
      <c r="E14">
        <f>(130+160)/2</f>
        <v>145</v>
      </c>
      <c r="F14">
        <f>(90+60)/2</f>
        <v>75</v>
      </c>
      <c r="G14" s="1" t="s">
        <v>21</v>
      </c>
    </row>
    <row r="15" spans="1:7" x14ac:dyDescent="0.15">
      <c r="A15" s="2" t="s">
        <v>6</v>
      </c>
      <c r="B15" s="1" t="s">
        <v>22</v>
      </c>
      <c r="C15" t="s">
        <v>47</v>
      </c>
      <c r="D15" t="s">
        <v>48</v>
      </c>
      <c r="E15">
        <f>(130+160)/2</f>
        <v>145</v>
      </c>
      <c r="F15">
        <f>(90+60)/2</f>
        <v>75</v>
      </c>
      <c r="G15" s="1" t="s">
        <v>21</v>
      </c>
    </row>
    <row r="16" spans="1:7" x14ac:dyDescent="0.15">
      <c r="A16" s="2" t="s">
        <v>6</v>
      </c>
      <c r="B16" s="1" t="s">
        <v>24</v>
      </c>
      <c r="C16" t="s">
        <v>47</v>
      </c>
      <c r="D16" t="s">
        <v>49</v>
      </c>
      <c r="E16">
        <f>(60+70)/2</f>
        <v>65</v>
      </c>
      <c r="F16">
        <f>(10 + (100+120)/2 )/2</f>
        <v>60</v>
      </c>
      <c r="G16" s="1" t="s">
        <v>23</v>
      </c>
    </row>
    <row r="17" spans="1:7" x14ac:dyDescent="0.15">
      <c r="A17" s="2" t="s">
        <v>6</v>
      </c>
      <c r="B17" s="1" t="s">
        <v>24</v>
      </c>
      <c r="C17" t="s">
        <v>47</v>
      </c>
      <c r="D17" t="s">
        <v>48</v>
      </c>
      <c r="E17">
        <f>(60+70)/2</f>
        <v>65</v>
      </c>
      <c r="F17">
        <f>(80+20)/2</f>
        <v>50</v>
      </c>
      <c r="G17" s="1" t="s">
        <v>23</v>
      </c>
    </row>
    <row r="18" spans="1:7" x14ac:dyDescent="0.15">
      <c r="A18" s="2" t="s">
        <v>6</v>
      </c>
      <c r="B18" s="1" t="s">
        <v>26</v>
      </c>
      <c r="C18" t="s">
        <v>47</v>
      </c>
      <c r="D18" t="s">
        <v>49</v>
      </c>
      <c r="G18" s="1" t="s">
        <v>25</v>
      </c>
    </row>
    <row r="19" spans="1:7" x14ac:dyDescent="0.15">
      <c r="A19" s="2" t="s">
        <v>6</v>
      </c>
      <c r="B19" s="1" t="s">
        <v>26</v>
      </c>
      <c r="C19" t="s">
        <v>47</v>
      </c>
      <c r="D19" t="s">
        <v>48</v>
      </c>
      <c r="G19" s="1" t="s">
        <v>25</v>
      </c>
    </row>
    <row r="20" spans="1:7" x14ac:dyDescent="0.15">
      <c r="A20" s="2" t="s">
        <v>6</v>
      </c>
      <c r="B20" s="1" t="s">
        <v>28</v>
      </c>
      <c r="C20" t="s">
        <v>47</v>
      </c>
      <c r="D20" t="s">
        <v>49</v>
      </c>
      <c r="E20">
        <f>(50+220+50+360)/4</f>
        <v>170</v>
      </c>
      <c r="F20">
        <f>(40+150+25+80)/4</f>
        <v>73.75</v>
      </c>
      <c r="G20" s="1" t="s">
        <v>27</v>
      </c>
    </row>
    <row r="21" spans="1:7" x14ac:dyDescent="0.15">
      <c r="A21" s="2" t="s">
        <v>6</v>
      </c>
      <c r="B21" s="1" t="s">
        <v>28</v>
      </c>
      <c r="C21" t="s">
        <v>47</v>
      </c>
      <c r="D21" t="s">
        <v>48</v>
      </c>
      <c r="E21">
        <f>(50+220+50+360)/4</f>
        <v>170</v>
      </c>
      <c r="F21">
        <f>(40+150+25+80)/4</f>
        <v>73.75</v>
      </c>
      <c r="G21" s="1" t="s">
        <v>27</v>
      </c>
    </row>
    <row r="22" spans="1:7" x14ac:dyDescent="0.15">
      <c r="A22" s="2" t="s">
        <v>7</v>
      </c>
      <c r="B22" s="1" t="s">
        <v>30</v>
      </c>
      <c r="C22" t="s">
        <v>47</v>
      </c>
      <c r="D22" t="s">
        <v>49</v>
      </c>
      <c r="E22">
        <v>120</v>
      </c>
      <c r="F22">
        <f>(30+40)/2</f>
        <v>35</v>
      </c>
      <c r="G22" s="1" t="s">
        <v>29</v>
      </c>
    </row>
    <row r="23" spans="1:7" x14ac:dyDescent="0.15">
      <c r="A23" s="2" t="s">
        <v>7</v>
      </c>
      <c r="B23" s="1" t="s">
        <v>30</v>
      </c>
      <c r="C23" t="s">
        <v>47</v>
      </c>
      <c r="D23" t="s">
        <v>48</v>
      </c>
      <c r="E23">
        <v>120</v>
      </c>
      <c r="F23">
        <f>(200+(150+250)/2)/2</f>
        <v>200</v>
      </c>
      <c r="G23" s="1" t="s">
        <v>29</v>
      </c>
    </row>
    <row r="24" spans="1:7" x14ac:dyDescent="0.15">
      <c r="A24" s="2" t="s">
        <v>7</v>
      </c>
      <c r="B24" s="1" t="s">
        <v>32</v>
      </c>
      <c r="C24" t="s">
        <v>47</v>
      </c>
      <c r="D24" t="s">
        <v>49</v>
      </c>
      <c r="E24">
        <v>20</v>
      </c>
      <c r="F24">
        <f>(15+(25+30)/2)/2</f>
        <v>21.25</v>
      </c>
      <c r="G24" s="1" t="s">
        <v>31</v>
      </c>
    </row>
    <row r="25" spans="1:7" x14ac:dyDescent="0.15">
      <c r="A25" s="2" t="s">
        <v>7</v>
      </c>
      <c r="B25" s="1" t="s">
        <v>32</v>
      </c>
      <c r="C25" t="s">
        <v>47</v>
      </c>
      <c r="D25" t="s">
        <v>48</v>
      </c>
      <c r="E25">
        <v>120</v>
      </c>
      <c r="F25">
        <f>(200+(150+200)/2)/2</f>
        <v>187.5</v>
      </c>
      <c r="G25" s="1" t="s">
        <v>31</v>
      </c>
    </row>
    <row r="26" spans="1:7" x14ac:dyDescent="0.15">
      <c r="A26" s="2" t="s">
        <v>7</v>
      </c>
      <c r="B26" s="1" t="s">
        <v>34</v>
      </c>
      <c r="C26" t="s">
        <v>47</v>
      </c>
      <c r="D26" t="s">
        <v>49</v>
      </c>
      <c r="G26" s="1" t="s">
        <v>33</v>
      </c>
    </row>
    <row r="27" spans="1:7" x14ac:dyDescent="0.15">
      <c r="A27" s="2" t="s">
        <v>7</v>
      </c>
      <c r="B27" s="1" t="s">
        <v>34</v>
      </c>
      <c r="C27" t="s">
        <v>47</v>
      </c>
      <c r="D27" t="s">
        <v>48</v>
      </c>
      <c r="G27" s="1" t="s">
        <v>33</v>
      </c>
    </row>
    <row r="28" spans="1:7" x14ac:dyDescent="0.15">
      <c r="A28" s="2" t="s">
        <v>7</v>
      </c>
      <c r="B28" s="1" t="s">
        <v>36</v>
      </c>
      <c r="C28" t="s">
        <v>47</v>
      </c>
      <c r="D28" t="s">
        <v>49</v>
      </c>
      <c r="G28" s="1" t="s">
        <v>35</v>
      </c>
    </row>
    <row r="29" spans="1:7" x14ac:dyDescent="0.15">
      <c r="A29" s="2" t="s">
        <v>7</v>
      </c>
      <c r="B29" s="1" t="s">
        <v>36</v>
      </c>
      <c r="C29" t="s">
        <v>47</v>
      </c>
      <c r="D29" t="s">
        <v>48</v>
      </c>
      <c r="G29" s="1" t="s">
        <v>35</v>
      </c>
    </row>
    <row r="30" spans="1:7" x14ac:dyDescent="0.15">
      <c r="A30" s="2" t="s">
        <v>7</v>
      </c>
      <c r="B30" s="1" t="s">
        <v>38</v>
      </c>
      <c r="C30" t="s">
        <v>47</v>
      </c>
      <c r="D30" t="s">
        <v>49</v>
      </c>
      <c r="E30">
        <v>100</v>
      </c>
      <c r="F30">
        <f>(15+(25+30)/2)/2</f>
        <v>21.25</v>
      </c>
      <c r="G30" s="1" t="s">
        <v>37</v>
      </c>
    </row>
    <row r="31" spans="1:7" x14ac:dyDescent="0.15">
      <c r="A31" s="2" t="s">
        <v>7</v>
      </c>
      <c r="B31" s="1" t="s">
        <v>38</v>
      </c>
      <c r="C31" t="s">
        <v>47</v>
      </c>
      <c r="D31" t="s">
        <v>48</v>
      </c>
      <c r="E31">
        <v>130</v>
      </c>
      <c r="F31">
        <f>(200+(150+200)/2)/2</f>
        <v>187.5</v>
      </c>
      <c r="G31" s="1" t="s">
        <v>37</v>
      </c>
    </row>
    <row r="32" spans="1:7" x14ac:dyDescent="0.15">
      <c r="A32" s="2" t="s">
        <v>8</v>
      </c>
      <c r="B32" s="1" t="s">
        <v>40</v>
      </c>
      <c r="C32" t="s">
        <v>47</v>
      </c>
      <c r="D32" t="s">
        <v>49</v>
      </c>
      <c r="E32">
        <f>(10+90)/2</f>
        <v>50</v>
      </c>
      <c r="F32">
        <v>5</v>
      </c>
      <c r="G32" s="1" t="s">
        <v>39</v>
      </c>
    </row>
    <row r="33" spans="1:7" x14ac:dyDescent="0.15">
      <c r="A33" s="2" t="s">
        <v>8</v>
      </c>
      <c r="B33" s="1" t="s">
        <v>40</v>
      </c>
      <c r="C33" t="s">
        <v>47</v>
      </c>
      <c r="D33" t="s">
        <v>48</v>
      </c>
      <c r="E33">
        <f>(10+90)/2</f>
        <v>50</v>
      </c>
      <c r="F33">
        <v>40</v>
      </c>
      <c r="G33" s="1" t="s">
        <v>39</v>
      </c>
    </row>
    <row r="34" spans="1:7" x14ac:dyDescent="0.15">
      <c r="A34" s="2" t="s">
        <v>8</v>
      </c>
      <c r="B34" s="1" t="s">
        <v>42</v>
      </c>
      <c r="C34" t="s">
        <v>47</v>
      </c>
      <c r="D34" t="s">
        <v>49</v>
      </c>
      <c r="E34">
        <f>(3+4)/2</f>
        <v>3.5</v>
      </c>
      <c r="F34">
        <v>5</v>
      </c>
      <c r="G34" s="1" t="s">
        <v>41</v>
      </c>
    </row>
    <row r="35" spans="1:7" x14ac:dyDescent="0.15">
      <c r="A35" s="2" t="s">
        <v>8</v>
      </c>
      <c r="B35" s="1" t="s">
        <v>42</v>
      </c>
      <c r="C35" t="s">
        <v>47</v>
      </c>
      <c r="D35" t="s">
        <v>48</v>
      </c>
      <c r="E35">
        <f>(15+20)/2</f>
        <v>17.5</v>
      </c>
      <c r="F35">
        <v>25</v>
      </c>
      <c r="G35" s="1" t="s">
        <v>41</v>
      </c>
    </row>
    <row r="36" spans="1:7" x14ac:dyDescent="0.15">
      <c r="A36" s="2" t="s">
        <v>8</v>
      </c>
      <c r="B36" s="1" t="s">
        <v>44</v>
      </c>
      <c r="C36" t="s">
        <v>47</v>
      </c>
      <c r="D36" t="s">
        <v>49</v>
      </c>
      <c r="E36">
        <f>(12+15)/2</f>
        <v>13.5</v>
      </c>
      <c r="F36">
        <v>5</v>
      </c>
      <c r="G36" s="1" t="s">
        <v>43</v>
      </c>
    </row>
    <row r="37" spans="1:7" x14ac:dyDescent="0.15">
      <c r="A37" s="2" t="s">
        <v>8</v>
      </c>
      <c r="B37" s="1" t="s">
        <v>44</v>
      </c>
      <c r="C37" t="s">
        <v>47</v>
      </c>
      <c r="D37" t="s">
        <v>48</v>
      </c>
      <c r="E37">
        <f>(40+50)/2</f>
        <v>45</v>
      </c>
      <c r="F37">
        <v>40</v>
      </c>
      <c r="G37" s="1" t="s">
        <v>43</v>
      </c>
    </row>
    <row r="38" spans="1:7" x14ac:dyDescent="0.15">
      <c r="A38" s="3" t="s">
        <v>9</v>
      </c>
      <c r="B38" s="1" t="s">
        <v>46</v>
      </c>
      <c r="C38" t="s">
        <v>47</v>
      </c>
      <c r="D38" t="s">
        <v>49</v>
      </c>
      <c r="G38" s="1" t="s">
        <v>45</v>
      </c>
    </row>
    <row r="39" spans="1:7" x14ac:dyDescent="0.15">
      <c r="A39" s="3" t="s">
        <v>9</v>
      </c>
      <c r="B39" s="1" t="s">
        <v>46</v>
      </c>
      <c r="C39" t="s">
        <v>47</v>
      </c>
      <c r="D39" t="s">
        <v>48</v>
      </c>
      <c r="G39" s="1" t="s">
        <v>45</v>
      </c>
    </row>
    <row r="40" spans="1:7" x14ac:dyDescent="0.15">
      <c r="A40" s="2" t="s">
        <v>4</v>
      </c>
      <c r="B40" s="1" t="s">
        <v>5</v>
      </c>
      <c r="C40" t="s">
        <v>52</v>
      </c>
      <c r="D40" t="s">
        <v>49</v>
      </c>
      <c r="E40">
        <v>310</v>
      </c>
      <c r="F40">
        <f>(100+60)/2</f>
        <v>80</v>
      </c>
      <c r="G40" s="1" t="s">
        <v>10</v>
      </c>
    </row>
    <row r="41" spans="1:7" x14ac:dyDescent="0.15">
      <c r="A41" s="2" t="s">
        <v>4</v>
      </c>
      <c r="B41" s="1" t="s">
        <v>5</v>
      </c>
      <c r="C41" t="s">
        <v>52</v>
      </c>
      <c r="D41" t="s">
        <v>48</v>
      </c>
      <c r="E41">
        <v>310</v>
      </c>
      <c r="F41">
        <f>(300+200)/2</f>
        <v>250</v>
      </c>
      <c r="G41" s="1" t="s">
        <v>10</v>
      </c>
    </row>
    <row r="42" spans="1:7" x14ac:dyDescent="0.15">
      <c r="A42" s="2" t="s">
        <v>4</v>
      </c>
      <c r="B42" s="1" t="s">
        <v>12</v>
      </c>
      <c r="C42" t="s">
        <v>52</v>
      </c>
      <c r="D42" t="s">
        <v>49</v>
      </c>
      <c r="E42">
        <v>260</v>
      </c>
      <c r="F42">
        <f>(80+40)/2</f>
        <v>60</v>
      </c>
      <c r="G42" s="1" t="s">
        <v>11</v>
      </c>
    </row>
    <row r="43" spans="1:7" x14ac:dyDescent="0.15">
      <c r="A43" s="2" t="s">
        <v>4</v>
      </c>
      <c r="B43" s="1" t="s">
        <v>12</v>
      </c>
      <c r="C43" t="s">
        <v>52</v>
      </c>
      <c r="D43" t="s">
        <v>48</v>
      </c>
      <c r="E43">
        <v>260</v>
      </c>
      <c r="F43">
        <f>(150+120)/2</f>
        <v>135</v>
      </c>
      <c r="G43" s="1" t="s">
        <v>11</v>
      </c>
    </row>
    <row r="44" spans="1:7" x14ac:dyDescent="0.15">
      <c r="A44" s="2" t="s">
        <v>4</v>
      </c>
      <c r="B44" s="1" t="s">
        <v>14</v>
      </c>
      <c r="C44" t="s">
        <v>52</v>
      </c>
      <c r="D44" t="s">
        <v>49</v>
      </c>
      <c r="E44">
        <v>120</v>
      </c>
      <c r="F44">
        <f>(30+20)/2</f>
        <v>25</v>
      </c>
      <c r="G44" s="1" t="s">
        <v>13</v>
      </c>
    </row>
    <row r="45" spans="1:7" x14ac:dyDescent="0.15">
      <c r="A45" s="2" t="s">
        <v>4</v>
      </c>
      <c r="B45" s="1" t="s">
        <v>14</v>
      </c>
      <c r="C45" t="s">
        <v>52</v>
      </c>
      <c r="D45" t="s">
        <v>48</v>
      </c>
      <c r="E45">
        <v>120</v>
      </c>
      <c r="F45">
        <f>(70+60)/2</f>
        <v>65</v>
      </c>
      <c r="G45" s="1" t="s">
        <v>13</v>
      </c>
    </row>
    <row r="46" spans="1:7" x14ac:dyDescent="0.15">
      <c r="A46" s="2" t="s">
        <v>4</v>
      </c>
      <c r="B46" s="1" t="s">
        <v>16</v>
      </c>
      <c r="C46" t="s">
        <v>52</v>
      </c>
      <c r="D46" t="s">
        <v>49</v>
      </c>
      <c r="E46">
        <v>70</v>
      </c>
      <c r="F46">
        <v>15</v>
      </c>
      <c r="G46" s="1" t="s">
        <v>15</v>
      </c>
    </row>
    <row r="47" spans="1:7" x14ac:dyDescent="0.15">
      <c r="A47" s="2" t="s">
        <v>4</v>
      </c>
      <c r="B47" s="1" t="s">
        <v>16</v>
      </c>
      <c r="C47" t="s">
        <v>52</v>
      </c>
      <c r="D47" t="s">
        <v>48</v>
      </c>
      <c r="E47">
        <v>70</v>
      </c>
      <c r="F47">
        <v>20</v>
      </c>
      <c r="G47" s="1" t="s">
        <v>15</v>
      </c>
    </row>
    <row r="48" spans="1:7" x14ac:dyDescent="0.15">
      <c r="A48" s="2" t="s">
        <v>4</v>
      </c>
      <c r="B48" s="1" t="s">
        <v>18</v>
      </c>
      <c r="C48" t="s">
        <v>52</v>
      </c>
      <c r="D48" t="s">
        <v>49</v>
      </c>
      <c r="E48">
        <f>(40+190)/2</f>
        <v>115</v>
      </c>
      <c r="F48">
        <f>(40+100+10+40)/4</f>
        <v>47.5</v>
      </c>
      <c r="G48" s="1" t="s">
        <v>17</v>
      </c>
    </row>
    <row r="49" spans="1:7" x14ac:dyDescent="0.15">
      <c r="A49" s="2" t="s">
        <v>4</v>
      </c>
      <c r="B49" s="1" t="s">
        <v>18</v>
      </c>
      <c r="C49" t="s">
        <v>52</v>
      </c>
      <c r="D49" t="s">
        <v>48</v>
      </c>
      <c r="E49">
        <f>(40+190)/2</f>
        <v>115</v>
      </c>
      <c r="F49">
        <f>(60+150+30+100)/4</f>
        <v>85</v>
      </c>
      <c r="G49" s="1" t="s">
        <v>17</v>
      </c>
    </row>
    <row r="50" spans="1:7" x14ac:dyDescent="0.15">
      <c r="A50" s="2" t="s">
        <v>6</v>
      </c>
      <c r="B50" s="1" t="s">
        <v>20</v>
      </c>
      <c r="C50" t="s">
        <v>52</v>
      </c>
      <c r="D50" t="s">
        <v>49</v>
      </c>
      <c r="G50" s="1" t="s">
        <v>19</v>
      </c>
    </row>
    <row r="51" spans="1:7" x14ac:dyDescent="0.15">
      <c r="A51" s="2" t="s">
        <v>6</v>
      </c>
      <c r="B51" s="1" t="s">
        <v>20</v>
      </c>
      <c r="C51" t="s">
        <v>52</v>
      </c>
      <c r="D51" t="s">
        <v>48</v>
      </c>
      <c r="G51" s="1" t="s">
        <v>19</v>
      </c>
    </row>
    <row r="52" spans="1:7" x14ac:dyDescent="0.15">
      <c r="A52" s="2" t="s">
        <v>6</v>
      </c>
      <c r="B52" s="1" t="s">
        <v>22</v>
      </c>
      <c r="C52" t="s">
        <v>52</v>
      </c>
      <c r="D52" t="s">
        <v>49</v>
      </c>
      <c r="E52">
        <v>140</v>
      </c>
      <c r="F52">
        <f>(30+20)/2</f>
        <v>25</v>
      </c>
      <c r="G52" s="1" t="s">
        <v>21</v>
      </c>
    </row>
    <row r="53" spans="1:7" x14ac:dyDescent="0.15">
      <c r="A53" s="2" t="s">
        <v>6</v>
      </c>
      <c r="B53" s="1" t="s">
        <v>22</v>
      </c>
      <c r="C53" t="s">
        <v>52</v>
      </c>
      <c r="D53" t="s">
        <v>48</v>
      </c>
      <c r="E53">
        <v>140</v>
      </c>
      <c r="F53">
        <f>(70+60)/2</f>
        <v>65</v>
      </c>
      <c r="G53" s="1" t="s">
        <v>21</v>
      </c>
    </row>
    <row r="54" spans="1:7" x14ac:dyDescent="0.15">
      <c r="A54" s="2" t="s">
        <v>6</v>
      </c>
      <c r="B54" s="1" t="s">
        <v>24</v>
      </c>
      <c r="C54" t="s">
        <v>52</v>
      </c>
      <c r="D54" t="s">
        <v>49</v>
      </c>
      <c r="E54">
        <v>70</v>
      </c>
      <c r="F54">
        <v>15</v>
      </c>
      <c r="G54" s="1" t="s">
        <v>23</v>
      </c>
    </row>
    <row r="55" spans="1:7" x14ac:dyDescent="0.15">
      <c r="A55" s="2" t="s">
        <v>6</v>
      </c>
      <c r="B55" s="1" t="s">
        <v>24</v>
      </c>
      <c r="C55" t="s">
        <v>52</v>
      </c>
      <c r="D55" t="s">
        <v>48</v>
      </c>
      <c r="E55">
        <v>70</v>
      </c>
      <c r="F55">
        <v>20</v>
      </c>
      <c r="G55" s="1" t="s">
        <v>23</v>
      </c>
    </row>
    <row r="56" spans="1:7" x14ac:dyDescent="0.15">
      <c r="A56" s="2" t="s">
        <v>6</v>
      </c>
      <c r="B56" s="1" t="s">
        <v>26</v>
      </c>
      <c r="C56" t="s">
        <v>52</v>
      </c>
      <c r="D56" t="s">
        <v>49</v>
      </c>
      <c r="G56" s="1" t="s">
        <v>25</v>
      </c>
    </row>
    <row r="57" spans="1:7" x14ac:dyDescent="0.15">
      <c r="A57" s="2" t="s">
        <v>6</v>
      </c>
      <c r="B57" s="1" t="s">
        <v>26</v>
      </c>
      <c r="C57" t="s">
        <v>52</v>
      </c>
      <c r="D57" t="s">
        <v>48</v>
      </c>
      <c r="G57" s="1" t="s">
        <v>25</v>
      </c>
    </row>
    <row r="58" spans="1:7" x14ac:dyDescent="0.15">
      <c r="A58" s="2" t="s">
        <v>6</v>
      </c>
      <c r="B58" s="1" t="s">
        <v>28</v>
      </c>
      <c r="C58" t="s">
        <v>52</v>
      </c>
      <c r="D58" t="s">
        <v>49</v>
      </c>
      <c r="E58">
        <v>50</v>
      </c>
      <c r="F58">
        <f>(40+100+10+40)/4</f>
        <v>47.5</v>
      </c>
      <c r="G58" s="1" t="s">
        <v>27</v>
      </c>
    </row>
    <row r="59" spans="1:7" x14ac:dyDescent="0.15">
      <c r="A59" s="2" t="s">
        <v>6</v>
      </c>
      <c r="B59" s="1" t="s">
        <v>28</v>
      </c>
      <c r="C59" t="s">
        <v>52</v>
      </c>
      <c r="D59" t="s">
        <v>48</v>
      </c>
      <c r="E59">
        <v>50</v>
      </c>
      <c r="F59">
        <f>(60+150+30+100)/4</f>
        <v>85</v>
      </c>
      <c r="G59" s="1" t="s">
        <v>27</v>
      </c>
    </row>
    <row r="60" spans="1:7" x14ac:dyDescent="0.15">
      <c r="A60" s="2" t="s">
        <v>7</v>
      </c>
      <c r="B60" s="1" t="s">
        <v>30</v>
      </c>
      <c r="C60" t="s">
        <v>53</v>
      </c>
      <c r="D60" t="s">
        <v>49</v>
      </c>
      <c r="E60">
        <v>120</v>
      </c>
      <c r="F60">
        <f>(30+40)/2</f>
        <v>35</v>
      </c>
      <c r="G60" s="1" t="s">
        <v>29</v>
      </c>
    </row>
    <row r="61" spans="1:7" x14ac:dyDescent="0.15">
      <c r="A61" s="2" t="s">
        <v>7</v>
      </c>
      <c r="B61" s="1" t="s">
        <v>30</v>
      </c>
      <c r="C61" t="s">
        <v>53</v>
      </c>
      <c r="D61" t="s">
        <v>48</v>
      </c>
      <c r="E61">
        <v>120</v>
      </c>
      <c r="F61">
        <f>(200+(150+250)/2)/2</f>
        <v>200</v>
      </c>
      <c r="G61" s="1" t="s">
        <v>29</v>
      </c>
    </row>
    <row r="62" spans="1:7" x14ac:dyDescent="0.15">
      <c r="A62" s="2" t="s">
        <v>7</v>
      </c>
      <c r="B62" s="1" t="s">
        <v>32</v>
      </c>
      <c r="C62" t="s">
        <v>53</v>
      </c>
      <c r="D62" t="s">
        <v>49</v>
      </c>
      <c r="E62">
        <v>20</v>
      </c>
      <c r="F62">
        <f>(15+(25+30)/2)/2</f>
        <v>21.25</v>
      </c>
      <c r="G62" s="1" t="s">
        <v>31</v>
      </c>
    </row>
    <row r="63" spans="1:7" x14ac:dyDescent="0.15">
      <c r="A63" s="2" t="s">
        <v>7</v>
      </c>
      <c r="B63" s="1" t="s">
        <v>32</v>
      </c>
      <c r="C63" t="s">
        <v>53</v>
      </c>
      <c r="D63" t="s">
        <v>48</v>
      </c>
      <c r="E63">
        <v>120</v>
      </c>
      <c r="F63">
        <f>(200+(150+200)/2)/2</f>
        <v>187.5</v>
      </c>
      <c r="G63" s="1" t="s">
        <v>31</v>
      </c>
    </row>
    <row r="64" spans="1:7" x14ac:dyDescent="0.15">
      <c r="A64" s="2" t="s">
        <v>7</v>
      </c>
      <c r="B64" s="1" t="s">
        <v>34</v>
      </c>
      <c r="C64" t="s">
        <v>53</v>
      </c>
      <c r="D64" t="s">
        <v>49</v>
      </c>
      <c r="G64" s="1" t="s">
        <v>33</v>
      </c>
    </row>
    <row r="65" spans="1:7" x14ac:dyDescent="0.15">
      <c r="A65" s="2" t="s">
        <v>7</v>
      </c>
      <c r="B65" s="1" t="s">
        <v>34</v>
      </c>
      <c r="C65" t="s">
        <v>53</v>
      </c>
      <c r="D65" t="s">
        <v>48</v>
      </c>
      <c r="G65" s="1" t="s">
        <v>33</v>
      </c>
    </row>
    <row r="66" spans="1:7" x14ac:dyDescent="0.15">
      <c r="A66" s="2" t="s">
        <v>7</v>
      </c>
      <c r="B66" s="1" t="s">
        <v>36</v>
      </c>
      <c r="C66" t="s">
        <v>53</v>
      </c>
      <c r="D66" t="s">
        <v>49</v>
      </c>
      <c r="G66" s="1" t="s">
        <v>35</v>
      </c>
    </row>
    <row r="67" spans="1:7" x14ac:dyDescent="0.15">
      <c r="A67" s="2" t="s">
        <v>7</v>
      </c>
      <c r="B67" s="1" t="s">
        <v>36</v>
      </c>
      <c r="C67" t="s">
        <v>53</v>
      </c>
      <c r="D67" t="s">
        <v>48</v>
      </c>
      <c r="G67" s="1" t="s">
        <v>35</v>
      </c>
    </row>
    <row r="68" spans="1:7" x14ac:dyDescent="0.15">
      <c r="A68" s="2" t="s">
        <v>7</v>
      </c>
      <c r="B68" s="1" t="s">
        <v>38</v>
      </c>
      <c r="C68" t="s">
        <v>53</v>
      </c>
      <c r="D68" t="s">
        <v>49</v>
      </c>
      <c r="E68">
        <v>100</v>
      </c>
      <c r="F68">
        <f>(15+(25+30)/2)/2</f>
        <v>21.25</v>
      </c>
      <c r="G68" s="1" t="s">
        <v>37</v>
      </c>
    </row>
    <row r="69" spans="1:7" x14ac:dyDescent="0.15">
      <c r="A69" s="2" t="s">
        <v>7</v>
      </c>
      <c r="B69" s="1" t="s">
        <v>38</v>
      </c>
      <c r="C69" t="s">
        <v>53</v>
      </c>
      <c r="D69" t="s">
        <v>48</v>
      </c>
      <c r="E69">
        <v>130</v>
      </c>
      <c r="F69">
        <f>(200+(150+200)/2)/2</f>
        <v>187.5</v>
      </c>
      <c r="G69" s="1" t="s">
        <v>37</v>
      </c>
    </row>
    <row r="70" spans="1:7" x14ac:dyDescent="0.15">
      <c r="A70" s="2" t="s">
        <v>8</v>
      </c>
      <c r="B70" s="1" t="s">
        <v>40</v>
      </c>
      <c r="C70" t="s">
        <v>53</v>
      </c>
      <c r="D70" t="s">
        <v>49</v>
      </c>
      <c r="E70">
        <f>(10+90)/2</f>
        <v>50</v>
      </c>
      <c r="F70">
        <v>5</v>
      </c>
      <c r="G70" s="1" t="s">
        <v>39</v>
      </c>
    </row>
    <row r="71" spans="1:7" x14ac:dyDescent="0.15">
      <c r="A71" s="2" t="s">
        <v>8</v>
      </c>
      <c r="B71" s="1" t="s">
        <v>40</v>
      </c>
      <c r="C71" t="s">
        <v>53</v>
      </c>
      <c r="D71" t="s">
        <v>48</v>
      </c>
      <c r="E71">
        <f>(10+90)/2</f>
        <v>50</v>
      </c>
      <c r="F71">
        <v>40</v>
      </c>
      <c r="G71" s="1" t="s">
        <v>39</v>
      </c>
    </row>
    <row r="72" spans="1:7" x14ac:dyDescent="0.15">
      <c r="A72" s="2" t="s">
        <v>8</v>
      </c>
      <c r="B72" s="1" t="s">
        <v>42</v>
      </c>
      <c r="C72" t="s">
        <v>53</v>
      </c>
      <c r="D72" t="s">
        <v>49</v>
      </c>
      <c r="E72">
        <f>(3+4)/2</f>
        <v>3.5</v>
      </c>
      <c r="F72">
        <v>5</v>
      </c>
      <c r="G72" s="1" t="s">
        <v>41</v>
      </c>
    </row>
    <row r="73" spans="1:7" x14ac:dyDescent="0.15">
      <c r="A73" s="2" t="s">
        <v>8</v>
      </c>
      <c r="B73" s="1" t="s">
        <v>42</v>
      </c>
      <c r="C73" t="s">
        <v>53</v>
      </c>
      <c r="D73" t="s">
        <v>48</v>
      </c>
      <c r="E73">
        <f>(15+20)/2</f>
        <v>17.5</v>
      </c>
      <c r="F73">
        <v>25</v>
      </c>
      <c r="G73" s="1" t="s">
        <v>41</v>
      </c>
    </row>
    <row r="74" spans="1:7" x14ac:dyDescent="0.15">
      <c r="A74" s="2" t="s">
        <v>8</v>
      </c>
      <c r="B74" s="1" t="s">
        <v>44</v>
      </c>
      <c r="C74" t="s">
        <v>53</v>
      </c>
      <c r="D74" t="s">
        <v>49</v>
      </c>
      <c r="E74">
        <f>(12+15)/2</f>
        <v>13.5</v>
      </c>
      <c r="F74">
        <v>5</v>
      </c>
      <c r="G74" s="1" t="s">
        <v>43</v>
      </c>
    </row>
    <row r="75" spans="1:7" x14ac:dyDescent="0.15">
      <c r="A75" s="2" t="s">
        <v>8</v>
      </c>
      <c r="B75" s="1" t="s">
        <v>44</v>
      </c>
      <c r="C75" t="s">
        <v>53</v>
      </c>
      <c r="D75" t="s">
        <v>48</v>
      </c>
      <c r="E75">
        <f>(40+50)/2</f>
        <v>45</v>
      </c>
      <c r="F75">
        <v>40</v>
      </c>
      <c r="G75" s="1" t="s">
        <v>43</v>
      </c>
    </row>
    <row r="76" spans="1:7" x14ac:dyDescent="0.15">
      <c r="A76" s="3" t="s">
        <v>9</v>
      </c>
      <c r="B76" s="1" t="s">
        <v>46</v>
      </c>
      <c r="C76" t="s">
        <v>53</v>
      </c>
      <c r="D76" t="s">
        <v>49</v>
      </c>
      <c r="G76" s="1" t="s">
        <v>45</v>
      </c>
    </row>
    <row r="77" spans="1:7" x14ac:dyDescent="0.15">
      <c r="A77" s="3" t="s">
        <v>9</v>
      </c>
      <c r="B77" s="1" t="s">
        <v>46</v>
      </c>
      <c r="C77" t="s">
        <v>53</v>
      </c>
      <c r="D77" t="s">
        <v>48</v>
      </c>
      <c r="G77" s="1" t="s">
        <v>45</v>
      </c>
    </row>
    <row r="78" spans="1:7" x14ac:dyDescent="0.15">
      <c r="A78" s="2" t="s">
        <v>4</v>
      </c>
      <c r="B78" s="1" t="s">
        <v>5</v>
      </c>
      <c r="C78" t="s">
        <v>54</v>
      </c>
      <c r="D78" t="s">
        <v>49</v>
      </c>
      <c r="E78">
        <v>300</v>
      </c>
      <c r="F78">
        <f>(200+300+240+150)/4</f>
        <v>222.5</v>
      </c>
      <c r="G78" s="1" t="s">
        <v>10</v>
      </c>
    </row>
    <row r="79" spans="1:7" x14ac:dyDescent="0.15">
      <c r="A79" s="2" t="s">
        <v>4</v>
      </c>
      <c r="B79" s="1" t="s">
        <v>5</v>
      </c>
      <c r="C79" t="s">
        <v>54</v>
      </c>
      <c r="D79" t="s">
        <v>48</v>
      </c>
      <c r="E79">
        <v>300</v>
      </c>
      <c r="F79">
        <f>(200+300+240+150)/4</f>
        <v>222.5</v>
      </c>
      <c r="G79" s="1" t="s">
        <v>10</v>
      </c>
    </row>
    <row r="80" spans="1:7" x14ac:dyDescent="0.15">
      <c r="A80" s="2" t="s">
        <v>4</v>
      </c>
      <c r="B80" s="1" t="s">
        <v>12</v>
      </c>
      <c r="C80" t="s">
        <v>54</v>
      </c>
      <c r="D80" t="s">
        <v>49</v>
      </c>
      <c r="E80">
        <v>220</v>
      </c>
      <c r="F80">
        <f>(90+270+120+100)/4</f>
        <v>145</v>
      </c>
      <c r="G80" s="1" t="s">
        <v>11</v>
      </c>
    </row>
    <row r="81" spans="1:7" x14ac:dyDescent="0.15">
      <c r="A81" s="2" t="s">
        <v>4</v>
      </c>
      <c r="B81" s="1" t="s">
        <v>12</v>
      </c>
      <c r="C81" t="s">
        <v>54</v>
      </c>
      <c r="D81" t="s">
        <v>48</v>
      </c>
      <c r="E81">
        <v>220</v>
      </c>
      <c r="F81">
        <f>(90+270+120+100)/4</f>
        <v>145</v>
      </c>
      <c r="G81" s="1" t="s">
        <v>11</v>
      </c>
    </row>
    <row r="82" spans="1:7" x14ac:dyDescent="0.15">
      <c r="A82" s="2" t="s">
        <v>4</v>
      </c>
      <c r="B82" s="1" t="s">
        <v>14</v>
      </c>
      <c r="C82" t="s">
        <v>54</v>
      </c>
      <c r="D82" t="s">
        <v>49</v>
      </c>
      <c r="E82">
        <v>210</v>
      </c>
      <c r="F82">
        <f>(90+110+90+60)/4</f>
        <v>87.5</v>
      </c>
      <c r="G82" s="1" t="s">
        <v>13</v>
      </c>
    </row>
    <row r="83" spans="1:7" x14ac:dyDescent="0.15">
      <c r="A83" s="2" t="s">
        <v>4</v>
      </c>
      <c r="B83" s="1" t="s">
        <v>14</v>
      </c>
      <c r="C83" t="s">
        <v>54</v>
      </c>
      <c r="D83" t="s">
        <v>48</v>
      </c>
      <c r="E83">
        <v>210</v>
      </c>
      <c r="F83">
        <f>(90+110+90+60)/4</f>
        <v>87.5</v>
      </c>
      <c r="G83" s="1" t="s">
        <v>13</v>
      </c>
    </row>
    <row r="84" spans="1:7" x14ac:dyDescent="0.15">
      <c r="A84" s="2" t="s">
        <v>4</v>
      </c>
      <c r="B84" s="1" t="s">
        <v>16</v>
      </c>
      <c r="C84" t="s">
        <v>54</v>
      </c>
      <c r="D84" t="s">
        <v>49</v>
      </c>
      <c r="E84">
        <v>80</v>
      </c>
      <c r="F84">
        <f>(60+60+50+30)/4</f>
        <v>50</v>
      </c>
      <c r="G84" s="1" t="s">
        <v>15</v>
      </c>
    </row>
    <row r="85" spans="1:7" x14ac:dyDescent="0.15">
      <c r="A85" s="2" t="s">
        <v>4</v>
      </c>
      <c r="B85" s="1" t="s">
        <v>16</v>
      </c>
      <c r="C85" t="s">
        <v>54</v>
      </c>
      <c r="D85" t="s">
        <v>48</v>
      </c>
      <c r="E85">
        <v>80</v>
      </c>
      <c r="F85">
        <f>(60+60+50+30)/4</f>
        <v>50</v>
      </c>
      <c r="G85" s="1" t="s">
        <v>15</v>
      </c>
    </row>
    <row r="86" spans="1:7" x14ac:dyDescent="0.15">
      <c r="A86" s="2" t="s">
        <v>4</v>
      </c>
      <c r="B86" s="1" t="s">
        <v>18</v>
      </c>
      <c r="C86" t="s">
        <v>54</v>
      </c>
      <c r="D86" t="s">
        <v>49</v>
      </c>
      <c r="E86">
        <f>(60+230)/2</f>
        <v>145</v>
      </c>
      <c r="F86">
        <f>(30+120+60+170+30+130+30+80)/8</f>
        <v>81.25</v>
      </c>
      <c r="G86" s="1" t="s">
        <v>17</v>
      </c>
    </row>
    <row r="87" spans="1:7" x14ac:dyDescent="0.15">
      <c r="A87" s="2" t="s">
        <v>4</v>
      </c>
      <c r="B87" s="1" t="s">
        <v>18</v>
      </c>
      <c r="C87" t="s">
        <v>54</v>
      </c>
      <c r="D87" t="s">
        <v>48</v>
      </c>
      <c r="E87">
        <f>(60+230)/2</f>
        <v>145</v>
      </c>
      <c r="F87">
        <f>(30+120+60+170+30+130+30+80)/8</f>
        <v>81.25</v>
      </c>
      <c r="G87" s="1" t="s">
        <v>17</v>
      </c>
    </row>
    <row r="88" spans="1:7" x14ac:dyDescent="0.15">
      <c r="A88" s="2" t="s">
        <v>6</v>
      </c>
      <c r="B88" s="1" t="s">
        <v>20</v>
      </c>
      <c r="C88" t="s">
        <v>54</v>
      </c>
      <c r="D88" t="s">
        <v>49</v>
      </c>
      <c r="E88">
        <v>220</v>
      </c>
      <c r="F88">
        <f>(140+270+120+100)/4</f>
        <v>157.5</v>
      </c>
      <c r="G88" s="1" t="s">
        <v>19</v>
      </c>
    </row>
    <row r="89" spans="1:7" x14ac:dyDescent="0.15">
      <c r="A89" s="2" t="s">
        <v>6</v>
      </c>
      <c r="B89" s="1" t="s">
        <v>20</v>
      </c>
      <c r="C89" t="s">
        <v>54</v>
      </c>
      <c r="D89" t="s">
        <v>48</v>
      </c>
      <c r="E89">
        <v>220</v>
      </c>
      <c r="F89">
        <f>(140+270+120+100)/4</f>
        <v>157.5</v>
      </c>
      <c r="G89" s="1" t="s">
        <v>19</v>
      </c>
    </row>
    <row r="90" spans="1:7" x14ac:dyDescent="0.15">
      <c r="A90" s="2" t="s">
        <v>6</v>
      </c>
      <c r="B90" s="1" t="s">
        <v>22</v>
      </c>
      <c r="C90" t="s">
        <v>54</v>
      </c>
      <c r="D90" t="s">
        <v>49</v>
      </c>
      <c r="E90">
        <v>210</v>
      </c>
      <c r="F90">
        <f>(110+110+90+60)/4</f>
        <v>92.5</v>
      </c>
      <c r="G90" s="1" t="s">
        <v>21</v>
      </c>
    </row>
    <row r="91" spans="1:7" x14ac:dyDescent="0.15">
      <c r="A91" s="2" t="s">
        <v>6</v>
      </c>
      <c r="B91" s="1" t="s">
        <v>22</v>
      </c>
      <c r="C91" t="s">
        <v>54</v>
      </c>
      <c r="D91" t="s">
        <v>48</v>
      </c>
      <c r="E91">
        <v>210</v>
      </c>
      <c r="F91">
        <f>(110+110+90+60)/4</f>
        <v>92.5</v>
      </c>
      <c r="G91" s="1" t="s">
        <v>21</v>
      </c>
    </row>
    <row r="92" spans="1:7" x14ac:dyDescent="0.15">
      <c r="A92" s="2" t="s">
        <v>6</v>
      </c>
      <c r="B92" s="1" t="s">
        <v>24</v>
      </c>
      <c r="C92" t="s">
        <v>54</v>
      </c>
      <c r="D92" t="s">
        <v>49</v>
      </c>
      <c r="E92">
        <v>80</v>
      </c>
      <c r="F92">
        <f>(60+60+50+30)/4</f>
        <v>50</v>
      </c>
      <c r="G92" s="1" t="s">
        <v>23</v>
      </c>
    </row>
    <row r="93" spans="1:7" x14ac:dyDescent="0.15">
      <c r="A93" s="2" t="s">
        <v>6</v>
      </c>
      <c r="B93" s="1" t="s">
        <v>24</v>
      </c>
      <c r="C93" t="s">
        <v>54</v>
      </c>
      <c r="D93" t="s">
        <v>48</v>
      </c>
      <c r="E93">
        <v>80</v>
      </c>
      <c r="F93">
        <f>(60+60+50+30)/4</f>
        <v>50</v>
      </c>
      <c r="G93" s="1" t="s">
        <v>23</v>
      </c>
    </row>
    <row r="94" spans="1:7" x14ac:dyDescent="0.15">
      <c r="A94" s="2" t="s">
        <v>6</v>
      </c>
      <c r="B94" s="1" t="s">
        <v>26</v>
      </c>
      <c r="C94" t="s">
        <v>54</v>
      </c>
      <c r="D94" t="s">
        <v>49</v>
      </c>
      <c r="G94" s="1" t="s">
        <v>25</v>
      </c>
    </row>
    <row r="95" spans="1:7" x14ac:dyDescent="0.15">
      <c r="A95" s="2" t="s">
        <v>6</v>
      </c>
      <c r="B95" s="1" t="s">
        <v>26</v>
      </c>
      <c r="C95" t="s">
        <v>54</v>
      </c>
      <c r="D95" t="s">
        <v>48</v>
      </c>
      <c r="G95" s="1" t="s">
        <v>25</v>
      </c>
    </row>
    <row r="96" spans="1:7" x14ac:dyDescent="0.15">
      <c r="A96" s="2" t="s">
        <v>6</v>
      </c>
      <c r="B96" s="1" t="s">
        <v>28</v>
      </c>
      <c r="C96" t="s">
        <v>54</v>
      </c>
      <c r="D96" t="s">
        <v>49</v>
      </c>
      <c r="E96">
        <f>(60+230)/2</f>
        <v>145</v>
      </c>
      <c r="F96">
        <f>(30+120+60+170+30+130+30+80)/8</f>
        <v>81.25</v>
      </c>
      <c r="G96" s="1" t="s">
        <v>27</v>
      </c>
    </row>
    <row r="97" spans="1:7" x14ac:dyDescent="0.15">
      <c r="A97" s="2" t="s">
        <v>6</v>
      </c>
      <c r="B97" s="1" t="s">
        <v>28</v>
      </c>
      <c r="C97" t="s">
        <v>54</v>
      </c>
      <c r="D97" t="s">
        <v>48</v>
      </c>
      <c r="E97">
        <f>(60+230)/2</f>
        <v>145</v>
      </c>
      <c r="F97">
        <f>(30+120+60+170+30+130+30+80)/8</f>
        <v>81.25</v>
      </c>
      <c r="G97" s="1" t="s">
        <v>27</v>
      </c>
    </row>
    <row r="98" spans="1:7" x14ac:dyDescent="0.15">
      <c r="A98" s="2" t="s">
        <v>7</v>
      </c>
      <c r="B98" s="1" t="s">
        <v>30</v>
      </c>
      <c r="C98" t="s">
        <v>54</v>
      </c>
      <c r="D98" t="s">
        <v>49</v>
      </c>
      <c r="E98">
        <f>(660+180)/2</f>
        <v>420</v>
      </c>
      <c r="F98">
        <f>(50+300+90+120)/4</f>
        <v>140</v>
      </c>
      <c r="G98" s="1" t="s">
        <v>29</v>
      </c>
    </row>
    <row r="99" spans="1:7" x14ac:dyDescent="0.15">
      <c r="A99" s="2" t="s">
        <v>7</v>
      </c>
      <c r="B99" s="1" t="s">
        <v>30</v>
      </c>
      <c r="C99" t="s">
        <v>54</v>
      </c>
      <c r="D99" t="s">
        <v>48</v>
      </c>
      <c r="E99">
        <f>(660+180)/2</f>
        <v>420</v>
      </c>
      <c r="F99">
        <f>(50+300+90+120)/4</f>
        <v>140</v>
      </c>
      <c r="G99" s="1" t="s">
        <v>29</v>
      </c>
    </row>
    <row r="100" spans="1:7" x14ac:dyDescent="0.15">
      <c r="A100" s="2" t="s">
        <v>7</v>
      </c>
      <c r="B100" s="1" t="s">
        <v>32</v>
      </c>
      <c r="C100" t="s">
        <v>54</v>
      </c>
      <c r="D100" t="s">
        <v>49</v>
      </c>
      <c r="E100">
        <v>60</v>
      </c>
      <c r="F100">
        <f>(50+300+90+120)/4</f>
        <v>140</v>
      </c>
      <c r="G100" s="1" t="s">
        <v>31</v>
      </c>
    </row>
    <row r="101" spans="1:7" x14ac:dyDescent="0.15">
      <c r="A101" s="2" t="s">
        <v>7</v>
      </c>
      <c r="B101" s="1" t="s">
        <v>32</v>
      </c>
      <c r="C101" t="s">
        <v>54</v>
      </c>
      <c r="D101" t="s">
        <v>48</v>
      </c>
      <c r="E101">
        <v>130</v>
      </c>
      <c r="F101">
        <f>(50+300+90+120)/4</f>
        <v>140</v>
      </c>
      <c r="G101" s="1" t="s">
        <v>31</v>
      </c>
    </row>
    <row r="102" spans="1:7" x14ac:dyDescent="0.15">
      <c r="A102" s="2" t="s">
        <v>7</v>
      </c>
      <c r="B102" s="1" t="s">
        <v>34</v>
      </c>
      <c r="C102" t="s">
        <v>54</v>
      </c>
      <c r="D102" t="s">
        <v>49</v>
      </c>
      <c r="G102" s="1" t="s">
        <v>33</v>
      </c>
    </row>
    <row r="103" spans="1:7" x14ac:dyDescent="0.15">
      <c r="A103" s="2" t="s">
        <v>7</v>
      </c>
      <c r="B103" s="1" t="s">
        <v>34</v>
      </c>
      <c r="C103" t="s">
        <v>54</v>
      </c>
      <c r="D103" t="s">
        <v>48</v>
      </c>
      <c r="G103" s="1" t="s">
        <v>33</v>
      </c>
    </row>
    <row r="104" spans="1:7" x14ac:dyDescent="0.15">
      <c r="A104" s="2" t="s">
        <v>7</v>
      </c>
      <c r="B104" s="1" t="s">
        <v>36</v>
      </c>
      <c r="C104" t="s">
        <v>54</v>
      </c>
      <c r="D104" t="s">
        <v>49</v>
      </c>
      <c r="G104" s="1" t="s">
        <v>35</v>
      </c>
    </row>
    <row r="105" spans="1:7" x14ac:dyDescent="0.15">
      <c r="A105" s="2" t="s">
        <v>7</v>
      </c>
      <c r="B105" s="1" t="s">
        <v>36</v>
      </c>
      <c r="C105" t="s">
        <v>54</v>
      </c>
      <c r="D105" t="s">
        <v>48</v>
      </c>
      <c r="G105" s="1" t="s">
        <v>35</v>
      </c>
    </row>
    <row r="106" spans="1:7" x14ac:dyDescent="0.15">
      <c r="A106" s="2" t="s">
        <v>7</v>
      </c>
      <c r="B106" s="1" t="s">
        <v>38</v>
      </c>
      <c r="C106" t="s">
        <v>54</v>
      </c>
      <c r="D106" t="s">
        <v>49</v>
      </c>
      <c r="E106">
        <v>50</v>
      </c>
      <c r="F106">
        <f>(50+300+90+120)/4</f>
        <v>140</v>
      </c>
      <c r="G106" s="1" t="s">
        <v>37</v>
      </c>
    </row>
    <row r="107" spans="1:7" x14ac:dyDescent="0.15">
      <c r="A107" s="2" t="s">
        <v>7</v>
      </c>
      <c r="B107" s="1" t="s">
        <v>38</v>
      </c>
      <c r="C107" t="s">
        <v>54</v>
      </c>
      <c r="D107" t="s">
        <v>48</v>
      </c>
      <c r="E107">
        <v>130</v>
      </c>
      <c r="F107">
        <f>(50+300+90+120)/4</f>
        <v>140</v>
      </c>
      <c r="G107" s="1" t="s">
        <v>37</v>
      </c>
    </row>
    <row r="108" spans="1:7" x14ac:dyDescent="0.15">
      <c r="A108" s="2" t="s">
        <v>8</v>
      </c>
      <c r="B108" s="1" t="s">
        <v>40</v>
      </c>
      <c r="C108" t="s">
        <v>54</v>
      </c>
      <c r="D108" t="s">
        <v>49</v>
      </c>
      <c r="E108">
        <f>(10+90)/2</f>
        <v>50</v>
      </c>
      <c r="F108">
        <v>5</v>
      </c>
      <c r="G108" s="1" t="s">
        <v>39</v>
      </c>
    </row>
    <row r="109" spans="1:7" x14ac:dyDescent="0.15">
      <c r="A109" s="2" t="s">
        <v>8</v>
      </c>
      <c r="B109" s="1" t="s">
        <v>40</v>
      </c>
      <c r="C109" t="s">
        <v>54</v>
      </c>
      <c r="D109" t="s">
        <v>48</v>
      </c>
      <c r="E109">
        <f>(10+90)/2</f>
        <v>50</v>
      </c>
      <c r="F109">
        <v>40</v>
      </c>
      <c r="G109" s="1" t="s">
        <v>39</v>
      </c>
    </row>
    <row r="110" spans="1:7" x14ac:dyDescent="0.15">
      <c r="A110" s="2" t="s">
        <v>8</v>
      </c>
      <c r="B110" s="1" t="s">
        <v>42</v>
      </c>
      <c r="C110" t="s">
        <v>54</v>
      </c>
      <c r="D110" t="s">
        <v>49</v>
      </c>
      <c r="E110">
        <f>(3+4)/2</f>
        <v>3.5</v>
      </c>
      <c r="F110">
        <v>5</v>
      </c>
      <c r="G110" s="1" t="s">
        <v>41</v>
      </c>
    </row>
    <row r="111" spans="1:7" x14ac:dyDescent="0.15">
      <c r="A111" s="2" t="s">
        <v>8</v>
      </c>
      <c r="B111" s="1" t="s">
        <v>42</v>
      </c>
      <c r="C111" t="s">
        <v>54</v>
      </c>
      <c r="D111" t="s">
        <v>48</v>
      </c>
      <c r="E111">
        <f>(15+20)/2</f>
        <v>17.5</v>
      </c>
      <c r="F111">
        <v>25</v>
      </c>
      <c r="G111" s="1" t="s">
        <v>41</v>
      </c>
    </row>
    <row r="112" spans="1:7" x14ac:dyDescent="0.15">
      <c r="A112" s="2" t="s">
        <v>8</v>
      </c>
      <c r="B112" s="1" t="s">
        <v>44</v>
      </c>
      <c r="C112" t="s">
        <v>54</v>
      </c>
      <c r="D112" t="s">
        <v>49</v>
      </c>
      <c r="E112">
        <f>(12+15)/2</f>
        <v>13.5</v>
      </c>
      <c r="F112">
        <v>5</v>
      </c>
      <c r="G112" s="1" t="s">
        <v>43</v>
      </c>
    </row>
    <row r="113" spans="1:7" x14ac:dyDescent="0.15">
      <c r="A113" s="2" t="s">
        <v>8</v>
      </c>
      <c r="B113" s="1" t="s">
        <v>44</v>
      </c>
      <c r="C113" t="s">
        <v>54</v>
      </c>
      <c r="D113" t="s">
        <v>48</v>
      </c>
      <c r="E113">
        <f>(40+50)/2</f>
        <v>45</v>
      </c>
      <c r="F113">
        <v>40</v>
      </c>
      <c r="G113" s="1" t="s">
        <v>43</v>
      </c>
    </row>
    <row r="114" spans="1:7" x14ac:dyDescent="0.15">
      <c r="A114" s="3" t="s">
        <v>9</v>
      </c>
      <c r="B114" s="1" t="s">
        <v>46</v>
      </c>
      <c r="C114" t="s">
        <v>54</v>
      </c>
      <c r="D114" t="s">
        <v>49</v>
      </c>
      <c r="G114" s="1" t="s">
        <v>45</v>
      </c>
    </row>
    <row r="115" spans="1:7" x14ac:dyDescent="0.15">
      <c r="A115" s="3" t="s">
        <v>9</v>
      </c>
      <c r="B115" s="1" t="s">
        <v>46</v>
      </c>
      <c r="C115" t="s">
        <v>54</v>
      </c>
      <c r="D115" t="s">
        <v>48</v>
      </c>
      <c r="G115" s="1" t="s">
        <v>45</v>
      </c>
    </row>
  </sheetData>
  <autoFilter ref="A1:G115"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abSelected="1" topLeftCell="A40" zoomScaleNormal="100" workbookViewId="0">
      <selection activeCell="F58" sqref="F58"/>
    </sheetView>
  </sheetViews>
  <sheetFormatPr defaultRowHeight="13.5" x14ac:dyDescent="0.15"/>
  <cols>
    <col min="1" max="1" width="12.25" customWidth="1"/>
    <col min="5" max="5" width="10.25" customWidth="1"/>
    <col min="7" max="7" width="27.12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50</v>
      </c>
      <c r="F1" t="s">
        <v>51</v>
      </c>
    </row>
    <row r="2" spans="1:7" x14ac:dyDescent="0.15">
      <c r="A2" s="2" t="s">
        <v>4</v>
      </c>
      <c r="B2" s="1" t="s">
        <v>5</v>
      </c>
      <c r="C2" t="s">
        <v>47</v>
      </c>
      <c r="D2" t="s">
        <v>49</v>
      </c>
      <c r="E2">
        <v>7</v>
      </c>
      <c r="F2">
        <v>5</v>
      </c>
      <c r="G2" s="1" t="s">
        <v>10</v>
      </c>
    </row>
    <row r="3" spans="1:7" x14ac:dyDescent="0.15">
      <c r="A3" s="2" t="s">
        <v>4</v>
      </c>
      <c r="B3" s="1" t="s">
        <v>5</v>
      </c>
      <c r="C3" t="s">
        <v>47</v>
      </c>
      <c r="D3" t="s">
        <v>48</v>
      </c>
      <c r="E3">
        <v>2.2000000000000002</v>
      </c>
      <c r="F3">
        <v>5</v>
      </c>
      <c r="G3" s="1" t="s">
        <v>10</v>
      </c>
    </row>
    <row r="4" spans="1:7" x14ac:dyDescent="0.15">
      <c r="A4" s="2" t="s">
        <v>4</v>
      </c>
      <c r="B4" s="1" t="s">
        <v>12</v>
      </c>
      <c r="C4" t="s">
        <v>47</v>
      </c>
      <c r="D4" t="s">
        <v>49</v>
      </c>
      <c r="E4">
        <v>9</v>
      </c>
      <c r="F4">
        <v>8</v>
      </c>
      <c r="G4" s="1" t="s">
        <v>11</v>
      </c>
    </row>
    <row r="5" spans="1:7" x14ac:dyDescent="0.15">
      <c r="A5" s="2" t="s">
        <v>4</v>
      </c>
      <c r="B5" s="1" t="s">
        <v>12</v>
      </c>
      <c r="C5" t="s">
        <v>47</v>
      </c>
      <c r="D5" t="s">
        <v>48</v>
      </c>
      <c r="E5">
        <v>2</v>
      </c>
      <c r="F5">
        <v>8</v>
      </c>
      <c r="G5" s="1" t="s">
        <v>11</v>
      </c>
    </row>
    <row r="6" spans="1:7" x14ac:dyDescent="0.15">
      <c r="A6" s="2" t="s">
        <v>4</v>
      </c>
      <c r="B6" s="1" t="s">
        <v>14</v>
      </c>
      <c r="C6" t="s">
        <v>47</v>
      </c>
      <c r="D6" t="s">
        <v>49</v>
      </c>
      <c r="E6">
        <v>6</v>
      </c>
      <c r="F6">
        <f>(15+7)/2</f>
        <v>11</v>
      </c>
      <c r="G6" s="1" t="s">
        <v>13</v>
      </c>
    </row>
    <row r="7" spans="1:7" x14ac:dyDescent="0.15">
      <c r="A7" s="2" t="s">
        <v>4</v>
      </c>
      <c r="B7" s="1" t="s">
        <v>14</v>
      </c>
      <c r="C7" t="s">
        <v>47</v>
      </c>
      <c r="D7" t="s">
        <v>48</v>
      </c>
      <c r="E7">
        <v>1.5</v>
      </c>
      <c r="F7">
        <f>(15+7)/2</f>
        <v>11</v>
      </c>
      <c r="G7" s="1" t="s">
        <v>13</v>
      </c>
    </row>
    <row r="8" spans="1:7" x14ac:dyDescent="0.15">
      <c r="A8" s="2" t="s">
        <v>4</v>
      </c>
      <c r="B8" s="1" t="s">
        <v>16</v>
      </c>
      <c r="C8" t="s">
        <v>47</v>
      </c>
      <c r="D8" t="s">
        <v>49</v>
      </c>
      <c r="E8">
        <v>5</v>
      </c>
      <c r="F8">
        <v>6</v>
      </c>
      <c r="G8" s="1" t="s">
        <v>15</v>
      </c>
    </row>
    <row r="9" spans="1:7" x14ac:dyDescent="0.15">
      <c r="A9" s="2" t="s">
        <v>4</v>
      </c>
      <c r="B9" s="1" t="s">
        <v>16</v>
      </c>
      <c r="C9" t="s">
        <v>47</v>
      </c>
      <c r="D9" t="s">
        <v>48</v>
      </c>
      <c r="E9">
        <v>1.3</v>
      </c>
      <c r="F9">
        <v>6</v>
      </c>
      <c r="G9" s="1" t="s">
        <v>15</v>
      </c>
    </row>
    <row r="10" spans="1:7" x14ac:dyDescent="0.15">
      <c r="A10" s="2" t="s">
        <v>4</v>
      </c>
      <c r="B10" s="1" t="s">
        <v>18</v>
      </c>
      <c r="C10" t="s">
        <v>47</v>
      </c>
      <c r="D10" t="s">
        <v>49</v>
      </c>
      <c r="E10">
        <f>(1+5)/2</f>
        <v>3</v>
      </c>
      <c r="F10">
        <f>(3+5)/2</f>
        <v>4</v>
      </c>
      <c r="G10" s="1" t="s">
        <v>17</v>
      </c>
    </row>
    <row r="11" spans="1:7" x14ac:dyDescent="0.15">
      <c r="A11" s="2" t="s">
        <v>4</v>
      </c>
      <c r="B11" s="1" t="s">
        <v>18</v>
      </c>
      <c r="C11" t="s">
        <v>47</v>
      </c>
      <c r="D11" t="s">
        <v>48</v>
      </c>
      <c r="E11">
        <f>(0.5+1)/2</f>
        <v>0.75</v>
      </c>
      <c r="F11">
        <f>(3+5)/2</f>
        <v>4</v>
      </c>
      <c r="G11" s="1" t="s">
        <v>17</v>
      </c>
    </row>
    <row r="12" spans="1:7" x14ac:dyDescent="0.15">
      <c r="A12" s="2" t="s">
        <v>6</v>
      </c>
      <c r="B12" s="1" t="s">
        <v>20</v>
      </c>
      <c r="C12" t="s">
        <v>47</v>
      </c>
      <c r="D12" t="s">
        <v>49</v>
      </c>
      <c r="E12">
        <v>9</v>
      </c>
      <c r="F12">
        <v>8</v>
      </c>
      <c r="G12" s="1" t="s">
        <v>19</v>
      </c>
    </row>
    <row r="13" spans="1:7" x14ac:dyDescent="0.15">
      <c r="A13" s="2" t="s">
        <v>6</v>
      </c>
      <c r="B13" s="1" t="s">
        <v>20</v>
      </c>
      <c r="C13" t="s">
        <v>47</v>
      </c>
      <c r="D13" t="s">
        <v>48</v>
      </c>
      <c r="E13">
        <v>2</v>
      </c>
      <c r="F13">
        <v>8</v>
      </c>
      <c r="G13" s="1" t="s">
        <v>19</v>
      </c>
    </row>
    <row r="14" spans="1:7" x14ac:dyDescent="0.15">
      <c r="A14" s="2" t="s">
        <v>6</v>
      </c>
      <c r="B14" s="1" t="s">
        <v>22</v>
      </c>
      <c r="C14" t="s">
        <v>47</v>
      </c>
      <c r="D14" t="s">
        <v>49</v>
      </c>
      <c r="E14">
        <v>6</v>
      </c>
      <c r="F14">
        <f>(15+7)/2</f>
        <v>11</v>
      </c>
      <c r="G14" s="1" t="s">
        <v>21</v>
      </c>
    </row>
    <row r="15" spans="1:7" x14ac:dyDescent="0.15">
      <c r="A15" s="2" t="s">
        <v>6</v>
      </c>
      <c r="B15" s="1" t="s">
        <v>22</v>
      </c>
      <c r="C15" t="s">
        <v>47</v>
      </c>
      <c r="D15" t="s">
        <v>48</v>
      </c>
      <c r="E15">
        <v>1.5</v>
      </c>
      <c r="F15">
        <f>(15+7)/2</f>
        <v>11</v>
      </c>
      <c r="G15" s="1" t="s">
        <v>21</v>
      </c>
    </row>
    <row r="16" spans="1:7" x14ac:dyDescent="0.15">
      <c r="A16" s="2" t="s">
        <v>6</v>
      </c>
      <c r="B16" s="1" t="s">
        <v>24</v>
      </c>
      <c r="C16" t="s">
        <v>47</v>
      </c>
      <c r="D16" t="s">
        <v>49</v>
      </c>
      <c r="E16">
        <v>5</v>
      </c>
      <c r="F16">
        <v>6</v>
      </c>
      <c r="G16" s="1" t="s">
        <v>23</v>
      </c>
    </row>
    <row r="17" spans="1:7" x14ac:dyDescent="0.15">
      <c r="A17" s="2" t="s">
        <v>6</v>
      </c>
      <c r="B17" s="1" t="s">
        <v>24</v>
      </c>
      <c r="C17" t="s">
        <v>47</v>
      </c>
      <c r="D17" t="s">
        <v>48</v>
      </c>
      <c r="E17">
        <v>1.3</v>
      </c>
      <c r="F17">
        <v>6</v>
      </c>
      <c r="G17" s="1" t="s">
        <v>23</v>
      </c>
    </row>
    <row r="18" spans="1:7" x14ac:dyDescent="0.15">
      <c r="A18" s="2" t="s">
        <v>6</v>
      </c>
      <c r="B18" s="1" t="s">
        <v>26</v>
      </c>
      <c r="C18" t="s">
        <v>47</v>
      </c>
      <c r="D18" t="s">
        <v>49</v>
      </c>
      <c r="G18" s="1" t="s">
        <v>25</v>
      </c>
    </row>
    <row r="19" spans="1:7" x14ac:dyDescent="0.15">
      <c r="A19" s="2" t="s">
        <v>6</v>
      </c>
      <c r="B19" s="1" t="s">
        <v>26</v>
      </c>
      <c r="C19" t="s">
        <v>47</v>
      </c>
      <c r="D19" t="s">
        <v>48</v>
      </c>
      <c r="G19" s="1" t="s">
        <v>25</v>
      </c>
    </row>
    <row r="20" spans="1:7" x14ac:dyDescent="0.15">
      <c r="A20" s="2" t="s">
        <v>6</v>
      </c>
      <c r="B20" s="1" t="s">
        <v>28</v>
      </c>
      <c r="C20" t="s">
        <v>47</v>
      </c>
      <c r="D20" t="s">
        <v>49</v>
      </c>
      <c r="E20">
        <f>(1+5)/2</f>
        <v>3</v>
      </c>
      <c r="F20">
        <f>(3+5)/2</f>
        <v>4</v>
      </c>
      <c r="G20" s="1" t="s">
        <v>27</v>
      </c>
    </row>
    <row r="21" spans="1:7" x14ac:dyDescent="0.15">
      <c r="A21" s="2" t="s">
        <v>6</v>
      </c>
      <c r="B21" s="1" t="s">
        <v>28</v>
      </c>
      <c r="C21" t="s">
        <v>47</v>
      </c>
      <c r="D21" t="s">
        <v>48</v>
      </c>
      <c r="E21">
        <f>(0.5+1)/2</f>
        <v>0.75</v>
      </c>
      <c r="F21">
        <f>(3+5)/2</f>
        <v>4</v>
      </c>
      <c r="G21" s="1" t="s">
        <v>27</v>
      </c>
    </row>
    <row r="22" spans="1:7" x14ac:dyDescent="0.15">
      <c r="A22" s="2" t="s">
        <v>7</v>
      </c>
      <c r="B22" s="1" t="s">
        <v>30</v>
      </c>
      <c r="C22" t="s">
        <v>47</v>
      </c>
      <c r="D22" t="s">
        <v>49</v>
      </c>
      <c r="G22" s="1" t="s">
        <v>29</v>
      </c>
    </row>
    <row r="23" spans="1:7" x14ac:dyDescent="0.15">
      <c r="A23" s="2" t="s">
        <v>7</v>
      </c>
      <c r="B23" s="1" t="s">
        <v>30</v>
      </c>
      <c r="C23" t="s">
        <v>47</v>
      </c>
      <c r="D23" t="s">
        <v>48</v>
      </c>
      <c r="G23" s="1" t="s">
        <v>29</v>
      </c>
    </row>
    <row r="24" spans="1:7" x14ac:dyDescent="0.15">
      <c r="A24" s="2" t="s">
        <v>7</v>
      </c>
      <c r="B24" s="1" t="s">
        <v>32</v>
      </c>
      <c r="C24" t="s">
        <v>47</v>
      </c>
      <c r="D24" t="s">
        <v>49</v>
      </c>
      <c r="E24">
        <v>4</v>
      </c>
      <c r="F24">
        <v>4</v>
      </c>
      <c r="G24" s="1" t="s">
        <v>31</v>
      </c>
    </row>
    <row r="25" spans="1:7" x14ac:dyDescent="0.15">
      <c r="A25" s="2" t="s">
        <v>7</v>
      </c>
      <c r="B25" s="1" t="s">
        <v>32</v>
      </c>
      <c r="C25" t="s">
        <v>47</v>
      </c>
      <c r="D25" t="s">
        <v>48</v>
      </c>
      <c r="E25">
        <v>4</v>
      </c>
      <c r="F25">
        <v>4</v>
      </c>
      <c r="G25" s="1" t="s">
        <v>31</v>
      </c>
    </row>
    <row r="26" spans="1:7" x14ac:dyDescent="0.15">
      <c r="A26" s="2" t="s">
        <v>7</v>
      </c>
      <c r="B26" s="1" t="s">
        <v>34</v>
      </c>
      <c r="C26" t="s">
        <v>47</v>
      </c>
      <c r="D26" t="s">
        <v>49</v>
      </c>
      <c r="G26" s="1" t="s">
        <v>33</v>
      </c>
    </row>
    <row r="27" spans="1:7" x14ac:dyDescent="0.15">
      <c r="A27" s="2" t="s">
        <v>7</v>
      </c>
      <c r="B27" s="1" t="s">
        <v>34</v>
      </c>
      <c r="C27" t="s">
        <v>47</v>
      </c>
      <c r="D27" t="s">
        <v>48</v>
      </c>
      <c r="G27" s="1" t="s">
        <v>33</v>
      </c>
    </row>
    <row r="28" spans="1:7" x14ac:dyDescent="0.15">
      <c r="A28" s="2" t="s">
        <v>7</v>
      </c>
      <c r="B28" s="1" t="s">
        <v>36</v>
      </c>
      <c r="C28" t="s">
        <v>47</v>
      </c>
      <c r="D28" t="s">
        <v>49</v>
      </c>
      <c r="G28" s="1" t="s">
        <v>35</v>
      </c>
    </row>
    <row r="29" spans="1:7" x14ac:dyDescent="0.15">
      <c r="A29" s="2" t="s">
        <v>7</v>
      </c>
      <c r="B29" s="1" t="s">
        <v>36</v>
      </c>
      <c r="C29" t="s">
        <v>47</v>
      </c>
      <c r="D29" t="s">
        <v>48</v>
      </c>
      <c r="G29" s="1" t="s">
        <v>35</v>
      </c>
    </row>
    <row r="30" spans="1:7" x14ac:dyDescent="0.15">
      <c r="A30" s="2" t="s">
        <v>7</v>
      </c>
      <c r="B30" s="1" t="s">
        <v>38</v>
      </c>
      <c r="C30" t="s">
        <v>47</v>
      </c>
      <c r="D30" t="s">
        <v>49</v>
      </c>
      <c r="E30">
        <v>3</v>
      </c>
      <c r="F30">
        <v>3</v>
      </c>
      <c r="G30" s="1" t="s">
        <v>37</v>
      </c>
    </row>
    <row r="31" spans="1:7" x14ac:dyDescent="0.15">
      <c r="A31" s="2" t="s">
        <v>7</v>
      </c>
      <c r="B31" s="1" t="s">
        <v>38</v>
      </c>
      <c r="C31" t="s">
        <v>47</v>
      </c>
      <c r="D31" t="s">
        <v>48</v>
      </c>
      <c r="E31">
        <v>3</v>
      </c>
      <c r="F31">
        <v>3</v>
      </c>
      <c r="G31" s="1" t="s">
        <v>37</v>
      </c>
    </row>
    <row r="32" spans="1:7" x14ac:dyDescent="0.15">
      <c r="A32" s="2" t="s">
        <v>8</v>
      </c>
      <c r="B32" s="1" t="s">
        <v>40</v>
      </c>
      <c r="C32" t="s">
        <v>47</v>
      </c>
      <c r="D32" t="s">
        <v>49</v>
      </c>
      <c r="E32">
        <f>(0.1+2.1)/2</f>
        <v>1.1000000000000001</v>
      </c>
      <c r="F32">
        <f>(0.1+2.1)/2</f>
        <v>1.1000000000000001</v>
      </c>
      <c r="G32" s="1" t="s">
        <v>39</v>
      </c>
    </row>
    <row r="33" spans="1:7" x14ac:dyDescent="0.15">
      <c r="A33" s="2" t="s">
        <v>8</v>
      </c>
      <c r="B33" s="1" t="s">
        <v>40</v>
      </c>
      <c r="C33" t="s">
        <v>47</v>
      </c>
      <c r="D33" t="s">
        <v>48</v>
      </c>
      <c r="E33">
        <f>(0.1+2.1)/2</f>
        <v>1.1000000000000001</v>
      </c>
      <c r="F33">
        <f>(0.1+2.1)/2</f>
        <v>1.1000000000000001</v>
      </c>
      <c r="G33" s="1" t="s">
        <v>39</v>
      </c>
    </row>
    <row r="34" spans="1:7" x14ac:dyDescent="0.15">
      <c r="A34" s="2" t="s">
        <v>8</v>
      </c>
      <c r="B34" s="1" t="s">
        <v>42</v>
      </c>
      <c r="C34" t="s">
        <v>47</v>
      </c>
      <c r="D34" t="s">
        <v>49</v>
      </c>
      <c r="E34">
        <v>0.4</v>
      </c>
      <c r="F34">
        <v>0.4</v>
      </c>
      <c r="G34" s="1" t="s">
        <v>41</v>
      </c>
    </row>
    <row r="35" spans="1:7" x14ac:dyDescent="0.15">
      <c r="A35" s="2" t="s">
        <v>8</v>
      </c>
      <c r="B35" s="1" t="s">
        <v>42</v>
      </c>
      <c r="C35" t="s">
        <v>47</v>
      </c>
      <c r="D35" t="s">
        <v>48</v>
      </c>
      <c r="E35">
        <v>0.4</v>
      </c>
      <c r="F35">
        <v>0.4</v>
      </c>
      <c r="G35" s="1" t="s">
        <v>41</v>
      </c>
    </row>
    <row r="36" spans="1:7" x14ac:dyDescent="0.15">
      <c r="A36" s="2" t="s">
        <v>8</v>
      </c>
      <c r="B36" s="1" t="s">
        <v>44</v>
      </c>
      <c r="C36" t="s">
        <v>47</v>
      </c>
      <c r="D36" t="s">
        <v>49</v>
      </c>
      <c r="E36">
        <f>(1+1.1)/2</f>
        <v>1.05</v>
      </c>
      <c r="F36">
        <f>(1+1.1)/2</f>
        <v>1.05</v>
      </c>
      <c r="G36" s="1" t="s">
        <v>43</v>
      </c>
    </row>
    <row r="37" spans="1:7" x14ac:dyDescent="0.15">
      <c r="A37" s="2" t="s">
        <v>8</v>
      </c>
      <c r="B37" s="1" t="s">
        <v>44</v>
      </c>
      <c r="C37" t="s">
        <v>47</v>
      </c>
      <c r="D37" t="s">
        <v>48</v>
      </c>
      <c r="E37">
        <f>(1.1+1.5)/2</f>
        <v>1.3</v>
      </c>
      <c r="F37">
        <f>(1.1+1.5)/2</f>
        <v>1.3</v>
      </c>
      <c r="G37" s="1" t="s">
        <v>43</v>
      </c>
    </row>
    <row r="38" spans="1:7" x14ac:dyDescent="0.15">
      <c r="A38" s="3" t="s">
        <v>9</v>
      </c>
      <c r="B38" s="1" t="s">
        <v>46</v>
      </c>
      <c r="C38" t="s">
        <v>47</v>
      </c>
      <c r="D38" t="s">
        <v>49</v>
      </c>
      <c r="G38" s="1" t="s">
        <v>45</v>
      </c>
    </row>
    <row r="39" spans="1:7" x14ac:dyDescent="0.15">
      <c r="A39" s="3" t="s">
        <v>9</v>
      </c>
      <c r="B39" s="1" t="s">
        <v>46</v>
      </c>
      <c r="C39" t="s">
        <v>47</v>
      </c>
      <c r="D39" t="s">
        <v>48</v>
      </c>
      <c r="G39" s="1" t="s">
        <v>45</v>
      </c>
    </row>
    <row r="40" spans="1:7" x14ac:dyDescent="0.15">
      <c r="A40" s="2" t="s">
        <v>4</v>
      </c>
      <c r="B40" s="1" t="s">
        <v>5</v>
      </c>
      <c r="C40" t="s">
        <v>52</v>
      </c>
      <c r="D40" t="s">
        <v>49</v>
      </c>
      <c r="E40">
        <v>10</v>
      </c>
      <c r="F40">
        <f>(20+6)/2</f>
        <v>13</v>
      </c>
      <c r="G40" s="1" t="s">
        <v>10</v>
      </c>
    </row>
    <row r="41" spans="1:7" x14ac:dyDescent="0.15">
      <c r="A41" s="2" t="s">
        <v>4</v>
      </c>
      <c r="B41" s="1" t="s">
        <v>5</v>
      </c>
      <c r="C41" t="s">
        <v>52</v>
      </c>
      <c r="D41" t="s">
        <v>48</v>
      </c>
      <c r="E41">
        <v>3.1</v>
      </c>
      <c r="F41">
        <f>(20+6)/2</f>
        <v>13</v>
      </c>
      <c r="G41" s="1" t="s">
        <v>10</v>
      </c>
    </row>
    <row r="42" spans="1:7" x14ac:dyDescent="0.15">
      <c r="A42" s="2" t="s">
        <v>4</v>
      </c>
      <c r="B42" s="1" t="s">
        <v>12</v>
      </c>
      <c r="C42" t="s">
        <v>52</v>
      </c>
      <c r="D42" t="s">
        <v>49</v>
      </c>
      <c r="E42">
        <v>5</v>
      </c>
      <c r="F42">
        <f>(25+15)/2</f>
        <v>20</v>
      </c>
      <c r="G42" s="1" t="s">
        <v>11</v>
      </c>
    </row>
    <row r="43" spans="1:7" x14ac:dyDescent="0.15">
      <c r="A43" s="2" t="s">
        <v>4</v>
      </c>
      <c r="B43" s="1" t="s">
        <v>12</v>
      </c>
      <c r="C43" t="s">
        <v>52</v>
      </c>
      <c r="D43" t="s">
        <v>48</v>
      </c>
      <c r="E43">
        <v>1.3</v>
      </c>
      <c r="F43">
        <f>(20+10+9)/3</f>
        <v>13</v>
      </c>
      <c r="G43" s="1" t="s">
        <v>11</v>
      </c>
    </row>
    <row r="44" spans="1:7" x14ac:dyDescent="0.15">
      <c r="A44" s="2" t="s">
        <v>4</v>
      </c>
      <c r="B44" s="1" t="s">
        <v>14</v>
      </c>
      <c r="C44" t="s">
        <v>52</v>
      </c>
      <c r="D44" t="s">
        <v>49</v>
      </c>
      <c r="E44">
        <v>2.4</v>
      </c>
      <c r="F44" s="5">
        <f>(13+8+10)/3</f>
        <v>10.333333333333334</v>
      </c>
      <c r="G44" s="1" t="s">
        <v>13</v>
      </c>
    </row>
    <row r="45" spans="1:7" x14ac:dyDescent="0.15">
      <c r="A45" s="2" t="s">
        <v>4</v>
      </c>
      <c r="B45" s="1" t="s">
        <v>14</v>
      </c>
      <c r="C45" t="s">
        <v>52</v>
      </c>
      <c r="D45" t="s">
        <v>48</v>
      </c>
      <c r="E45">
        <v>1.8</v>
      </c>
      <c r="F45" s="5">
        <v>10</v>
      </c>
      <c r="G45" s="1" t="s">
        <v>13</v>
      </c>
    </row>
    <row r="46" spans="1:7" x14ac:dyDescent="0.15">
      <c r="A46" s="2" t="s">
        <v>4</v>
      </c>
      <c r="B46" s="1" t="s">
        <v>16</v>
      </c>
      <c r="C46" t="s">
        <v>52</v>
      </c>
      <c r="D46" t="s">
        <v>49</v>
      </c>
      <c r="E46">
        <f>(0.2+0.7)/2</f>
        <v>0.44999999999999996</v>
      </c>
      <c r="F46" s="5">
        <f>(5+3+15)/3</f>
        <v>7.666666666666667</v>
      </c>
      <c r="G46" s="1" t="s">
        <v>15</v>
      </c>
    </row>
    <row r="47" spans="1:7" x14ac:dyDescent="0.15">
      <c r="A47" s="2" t="s">
        <v>4</v>
      </c>
      <c r="B47" s="1" t="s">
        <v>16</v>
      </c>
      <c r="C47" t="s">
        <v>52</v>
      </c>
      <c r="D47" t="s">
        <v>48</v>
      </c>
      <c r="E47">
        <v>0.9</v>
      </c>
      <c r="F47" s="5">
        <f>(8+2.5+10)/3</f>
        <v>6.833333333333333</v>
      </c>
      <c r="G47" s="1" t="s">
        <v>15</v>
      </c>
    </row>
    <row r="48" spans="1:7" x14ac:dyDescent="0.15">
      <c r="A48" s="2" t="s">
        <v>4</v>
      </c>
      <c r="B48" s="1" t="s">
        <v>18</v>
      </c>
      <c r="C48" t="s">
        <v>52</v>
      </c>
      <c r="D48" t="s">
        <v>49</v>
      </c>
      <c r="E48">
        <f>(2+5)/2</f>
        <v>3.5</v>
      </c>
      <c r="F48">
        <v>10</v>
      </c>
      <c r="G48" s="1" t="s">
        <v>17</v>
      </c>
    </row>
    <row r="49" spans="1:7" x14ac:dyDescent="0.15">
      <c r="A49" s="2" t="s">
        <v>4</v>
      </c>
      <c r="B49" s="1" t="s">
        <v>18</v>
      </c>
      <c r="C49" t="s">
        <v>52</v>
      </c>
      <c r="D49" t="s">
        <v>48</v>
      </c>
      <c r="E49">
        <f>(1+1.5)/2</f>
        <v>1.25</v>
      </c>
      <c r="F49">
        <v>10</v>
      </c>
      <c r="G49" s="1" t="s">
        <v>17</v>
      </c>
    </row>
    <row r="50" spans="1:7" x14ac:dyDescent="0.15">
      <c r="A50" s="2" t="s">
        <v>6</v>
      </c>
      <c r="B50" s="1" t="s">
        <v>20</v>
      </c>
      <c r="C50" t="s">
        <v>52</v>
      </c>
      <c r="D50" t="s">
        <v>49</v>
      </c>
      <c r="G50" s="1" t="s">
        <v>19</v>
      </c>
    </row>
    <row r="51" spans="1:7" x14ac:dyDescent="0.15">
      <c r="A51" s="2" t="s">
        <v>6</v>
      </c>
      <c r="B51" s="1" t="s">
        <v>20</v>
      </c>
      <c r="C51" t="s">
        <v>52</v>
      </c>
      <c r="D51" t="s">
        <v>48</v>
      </c>
      <c r="G51" s="1" t="s">
        <v>19</v>
      </c>
    </row>
    <row r="52" spans="1:7" x14ac:dyDescent="0.15">
      <c r="A52" s="2" t="s">
        <v>6</v>
      </c>
      <c r="B52" s="1" t="s">
        <v>22</v>
      </c>
      <c r="C52" t="s">
        <v>52</v>
      </c>
      <c r="D52" t="s">
        <v>49</v>
      </c>
      <c r="E52">
        <v>2.4</v>
      </c>
      <c r="F52" s="5">
        <f>(13+8+10)/3</f>
        <v>10.333333333333334</v>
      </c>
      <c r="G52" s="1" t="s">
        <v>21</v>
      </c>
    </row>
    <row r="53" spans="1:7" x14ac:dyDescent="0.15">
      <c r="A53" s="2" t="s">
        <v>6</v>
      </c>
      <c r="B53" s="1" t="s">
        <v>22</v>
      </c>
      <c r="C53" t="s">
        <v>52</v>
      </c>
      <c r="D53" t="s">
        <v>48</v>
      </c>
      <c r="E53">
        <v>1.8</v>
      </c>
      <c r="F53">
        <v>10</v>
      </c>
      <c r="G53" s="1" t="s">
        <v>21</v>
      </c>
    </row>
    <row r="54" spans="1:7" x14ac:dyDescent="0.15">
      <c r="A54" s="2" t="s">
        <v>6</v>
      </c>
      <c r="B54" s="1" t="s">
        <v>24</v>
      </c>
      <c r="C54" t="s">
        <v>52</v>
      </c>
      <c r="D54" t="s">
        <v>49</v>
      </c>
      <c r="E54">
        <v>1.2</v>
      </c>
      <c r="F54" s="5">
        <f>(5+3+15)/3</f>
        <v>7.666666666666667</v>
      </c>
      <c r="G54" s="1" t="s">
        <v>23</v>
      </c>
    </row>
    <row r="55" spans="1:7" x14ac:dyDescent="0.15">
      <c r="A55" s="2" t="s">
        <v>6</v>
      </c>
      <c r="B55" s="1" t="s">
        <v>24</v>
      </c>
      <c r="C55" t="s">
        <v>52</v>
      </c>
      <c r="D55" t="s">
        <v>48</v>
      </c>
      <c r="E55">
        <v>0.9</v>
      </c>
      <c r="F55" s="5">
        <f>(8+2.5+10)/3</f>
        <v>6.833333333333333</v>
      </c>
      <c r="G55" s="1" t="s">
        <v>23</v>
      </c>
    </row>
    <row r="56" spans="1:7" x14ac:dyDescent="0.15">
      <c r="A56" s="2" t="s">
        <v>6</v>
      </c>
      <c r="B56" s="1" t="s">
        <v>26</v>
      </c>
      <c r="C56" t="s">
        <v>52</v>
      </c>
      <c r="D56" t="s">
        <v>49</v>
      </c>
      <c r="G56" s="1" t="s">
        <v>25</v>
      </c>
    </row>
    <row r="57" spans="1:7" x14ac:dyDescent="0.15">
      <c r="A57" s="2" t="s">
        <v>6</v>
      </c>
      <c r="B57" s="1" t="s">
        <v>26</v>
      </c>
      <c r="C57" t="s">
        <v>52</v>
      </c>
      <c r="D57" t="s">
        <v>48</v>
      </c>
      <c r="G57" s="1" t="s">
        <v>25</v>
      </c>
    </row>
    <row r="58" spans="1:7" x14ac:dyDescent="0.15">
      <c r="A58" s="2" t="s">
        <v>6</v>
      </c>
      <c r="B58" s="1" t="s">
        <v>28</v>
      </c>
      <c r="C58" t="s">
        <v>52</v>
      </c>
      <c r="D58" t="s">
        <v>49</v>
      </c>
      <c r="E58">
        <f>(2+5)/2</f>
        <v>3.5</v>
      </c>
      <c r="F58">
        <v>6</v>
      </c>
      <c r="G58" s="1" t="s">
        <v>27</v>
      </c>
    </row>
    <row r="59" spans="1:7" x14ac:dyDescent="0.15">
      <c r="A59" s="2" t="s">
        <v>6</v>
      </c>
      <c r="B59" s="1" t="s">
        <v>28</v>
      </c>
      <c r="C59" t="s">
        <v>52</v>
      </c>
      <c r="D59" t="s">
        <v>48</v>
      </c>
      <c r="E59">
        <f>(1+1.5)/2</f>
        <v>1.25</v>
      </c>
      <c r="F59">
        <v>6</v>
      </c>
      <c r="G59" s="1" t="s">
        <v>27</v>
      </c>
    </row>
    <row r="60" spans="1:7" x14ac:dyDescent="0.15">
      <c r="A60" s="2" t="s">
        <v>7</v>
      </c>
      <c r="B60" s="1" t="s">
        <v>30</v>
      </c>
      <c r="C60" t="s">
        <v>53</v>
      </c>
      <c r="D60" t="s">
        <v>49</v>
      </c>
      <c r="E60">
        <v>2.2999999999999998</v>
      </c>
      <c r="F60">
        <v>2.2999999999999998</v>
      </c>
      <c r="G60" s="1" t="s">
        <v>29</v>
      </c>
    </row>
    <row r="61" spans="1:7" x14ac:dyDescent="0.15">
      <c r="A61" s="2" t="s">
        <v>7</v>
      </c>
      <c r="B61" s="1" t="s">
        <v>30</v>
      </c>
      <c r="C61" t="s">
        <v>53</v>
      </c>
      <c r="D61" t="s">
        <v>48</v>
      </c>
      <c r="E61">
        <v>2.2999999999999998</v>
      </c>
      <c r="F61">
        <v>2.2999999999999998</v>
      </c>
      <c r="G61" s="1" t="s">
        <v>29</v>
      </c>
    </row>
    <row r="62" spans="1:7" x14ac:dyDescent="0.15">
      <c r="A62" s="2" t="s">
        <v>7</v>
      </c>
      <c r="B62" s="1" t="s">
        <v>32</v>
      </c>
      <c r="C62" t="s">
        <v>53</v>
      </c>
      <c r="D62" t="s">
        <v>49</v>
      </c>
      <c r="E62">
        <v>4</v>
      </c>
      <c r="F62">
        <v>4</v>
      </c>
      <c r="G62" s="1" t="s">
        <v>31</v>
      </c>
    </row>
    <row r="63" spans="1:7" x14ac:dyDescent="0.15">
      <c r="A63" s="2" t="s">
        <v>7</v>
      </c>
      <c r="B63" s="1" t="s">
        <v>32</v>
      </c>
      <c r="C63" t="s">
        <v>53</v>
      </c>
      <c r="D63" t="s">
        <v>48</v>
      </c>
      <c r="E63">
        <v>4</v>
      </c>
      <c r="F63">
        <v>4</v>
      </c>
      <c r="G63" s="1" t="s">
        <v>31</v>
      </c>
    </row>
    <row r="64" spans="1:7" x14ac:dyDescent="0.15">
      <c r="A64" s="2" t="s">
        <v>7</v>
      </c>
      <c r="B64" s="1" t="s">
        <v>34</v>
      </c>
      <c r="C64" t="s">
        <v>53</v>
      </c>
      <c r="D64" t="s">
        <v>49</v>
      </c>
      <c r="G64" s="1" t="s">
        <v>33</v>
      </c>
    </row>
    <row r="65" spans="1:7" x14ac:dyDescent="0.15">
      <c r="A65" s="2" t="s">
        <v>7</v>
      </c>
      <c r="B65" s="1" t="s">
        <v>34</v>
      </c>
      <c r="C65" t="s">
        <v>53</v>
      </c>
      <c r="D65" t="s">
        <v>48</v>
      </c>
      <c r="G65" s="1" t="s">
        <v>33</v>
      </c>
    </row>
    <row r="66" spans="1:7" x14ac:dyDescent="0.15">
      <c r="A66" s="2" t="s">
        <v>7</v>
      </c>
      <c r="B66" s="1" t="s">
        <v>36</v>
      </c>
      <c r="C66" t="s">
        <v>53</v>
      </c>
      <c r="D66" t="s">
        <v>49</v>
      </c>
      <c r="G66" s="1" t="s">
        <v>35</v>
      </c>
    </row>
    <row r="67" spans="1:7" x14ac:dyDescent="0.15">
      <c r="A67" s="2" t="s">
        <v>7</v>
      </c>
      <c r="B67" s="1" t="s">
        <v>36</v>
      </c>
      <c r="C67" t="s">
        <v>53</v>
      </c>
      <c r="D67" t="s">
        <v>48</v>
      </c>
      <c r="G67" s="1" t="s">
        <v>35</v>
      </c>
    </row>
    <row r="68" spans="1:7" x14ac:dyDescent="0.15">
      <c r="A68" s="2" t="s">
        <v>7</v>
      </c>
      <c r="B68" s="1" t="s">
        <v>38</v>
      </c>
      <c r="C68" t="s">
        <v>53</v>
      </c>
      <c r="D68" t="s">
        <v>49</v>
      </c>
      <c r="E68">
        <v>3</v>
      </c>
      <c r="F68">
        <v>3</v>
      </c>
      <c r="G68" s="1" t="s">
        <v>37</v>
      </c>
    </row>
    <row r="69" spans="1:7" x14ac:dyDescent="0.15">
      <c r="A69" s="2" t="s">
        <v>7</v>
      </c>
      <c r="B69" s="1" t="s">
        <v>38</v>
      </c>
      <c r="C69" t="s">
        <v>53</v>
      </c>
      <c r="D69" t="s">
        <v>48</v>
      </c>
      <c r="E69">
        <v>3</v>
      </c>
      <c r="F69">
        <v>3</v>
      </c>
      <c r="G69" s="1" t="s">
        <v>37</v>
      </c>
    </row>
    <row r="70" spans="1:7" x14ac:dyDescent="0.15">
      <c r="A70" s="2" t="s">
        <v>8</v>
      </c>
      <c r="B70" s="1" t="s">
        <v>40</v>
      </c>
      <c r="C70" t="s">
        <v>53</v>
      </c>
      <c r="D70" t="s">
        <v>49</v>
      </c>
      <c r="E70">
        <f>(0.1+2.1)/2</f>
        <v>1.1000000000000001</v>
      </c>
      <c r="F70">
        <f>(0.1+2.1)/2</f>
        <v>1.1000000000000001</v>
      </c>
      <c r="G70" s="1" t="s">
        <v>39</v>
      </c>
    </row>
    <row r="71" spans="1:7" x14ac:dyDescent="0.15">
      <c r="A71" s="2" t="s">
        <v>8</v>
      </c>
      <c r="B71" s="1" t="s">
        <v>40</v>
      </c>
      <c r="C71" t="s">
        <v>53</v>
      </c>
      <c r="D71" t="s">
        <v>48</v>
      </c>
      <c r="E71">
        <f>(0.1+2.1)/2</f>
        <v>1.1000000000000001</v>
      </c>
      <c r="F71">
        <f>(0.1+2.1)/2</f>
        <v>1.1000000000000001</v>
      </c>
      <c r="G71" s="1" t="s">
        <v>39</v>
      </c>
    </row>
    <row r="72" spans="1:7" x14ac:dyDescent="0.15">
      <c r="A72" s="2" t="s">
        <v>8</v>
      </c>
      <c r="B72" s="1" t="s">
        <v>42</v>
      </c>
      <c r="C72" t="s">
        <v>53</v>
      </c>
      <c r="D72" t="s">
        <v>49</v>
      </c>
      <c r="E72">
        <v>0.4</v>
      </c>
      <c r="F72">
        <v>0.4</v>
      </c>
      <c r="G72" s="1" t="s">
        <v>41</v>
      </c>
    </row>
    <row r="73" spans="1:7" x14ac:dyDescent="0.15">
      <c r="A73" s="2" t="s">
        <v>8</v>
      </c>
      <c r="B73" s="1" t="s">
        <v>42</v>
      </c>
      <c r="C73" t="s">
        <v>53</v>
      </c>
      <c r="D73" t="s">
        <v>48</v>
      </c>
      <c r="E73">
        <v>0.4</v>
      </c>
      <c r="F73">
        <v>0.4</v>
      </c>
      <c r="G73" s="1" t="s">
        <v>41</v>
      </c>
    </row>
    <row r="74" spans="1:7" x14ac:dyDescent="0.15">
      <c r="A74" s="2" t="s">
        <v>8</v>
      </c>
      <c r="B74" s="1" t="s">
        <v>44</v>
      </c>
      <c r="C74" t="s">
        <v>53</v>
      </c>
      <c r="D74" t="s">
        <v>49</v>
      </c>
      <c r="E74">
        <f>(1+1.1)/2</f>
        <v>1.05</v>
      </c>
      <c r="F74">
        <f>(1+1.1)/2</f>
        <v>1.05</v>
      </c>
      <c r="G74" s="1" t="s">
        <v>43</v>
      </c>
    </row>
    <row r="75" spans="1:7" x14ac:dyDescent="0.15">
      <c r="A75" s="2" t="s">
        <v>8</v>
      </c>
      <c r="B75" s="1" t="s">
        <v>44</v>
      </c>
      <c r="C75" t="s">
        <v>53</v>
      </c>
      <c r="D75" t="s">
        <v>48</v>
      </c>
      <c r="E75">
        <f>(1.1+1.5)/2</f>
        <v>1.3</v>
      </c>
      <c r="F75">
        <f>(1.1+1.5)/2</f>
        <v>1.3</v>
      </c>
      <c r="G75" s="1" t="s">
        <v>43</v>
      </c>
    </row>
    <row r="76" spans="1:7" x14ac:dyDescent="0.15">
      <c r="A76" s="3" t="s">
        <v>9</v>
      </c>
      <c r="B76" s="1" t="s">
        <v>46</v>
      </c>
      <c r="C76" t="s">
        <v>53</v>
      </c>
      <c r="D76" t="s">
        <v>49</v>
      </c>
      <c r="G76" s="1" t="s">
        <v>45</v>
      </c>
    </row>
    <row r="77" spans="1:7" x14ac:dyDescent="0.15">
      <c r="A77" s="3" t="s">
        <v>9</v>
      </c>
      <c r="B77" s="1" t="s">
        <v>46</v>
      </c>
      <c r="C77" t="s">
        <v>53</v>
      </c>
      <c r="D77" t="s">
        <v>48</v>
      </c>
      <c r="G77" s="1" t="s">
        <v>45</v>
      </c>
    </row>
    <row r="78" spans="1:7" x14ac:dyDescent="0.15">
      <c r="A78" s="2" t="s">
        <v>4</v>
      </c>
      <c r="B78" s="1" t="s">
        <v>5</v>
      </c>
      <c r="C78" t="s">
        <v>54</v>
      </c>
      <c r="D78" t="s">
        <v>49</v>
      </c>
      <c r="E78" s="6">
        <v>11</v>
      </c>
      <c r="F78" s="5">
        <f>(20+20+15+20)/4</f>
        <v>18.75</v>
      </c>
      <c r="G78" s="1" t="s">
        <v>10</v>
      </c>
    </row>
    <row r="79" spans="1:7" x14ac:dyDescent="0.15">
      <c r="A79" s="2" t="s">
        <v>4</v>
      </c>
      <c r="B79" s="1" t="s">
        <v>5</v>
      </c>
      <c r="C79" t="s">
        <v>54</v>
      </c>
      <c r="D79" t="s">
        <v>48</v>
      </c>
      <c r="E79" s="6">
        <v>3.1</v>
      </c>
      <c r="F79" s="5">
        <f>(20+20+15+20)/4</f>
        <v>18.75</v>
      </c>
      <c r="G79" s="1" t="s">
        <v>10</v>
      </c>
    </row>
    <row r="80" spans="1:7" x14ac:dyDescent="0.15">
      <c r="A80" s="2" t="s">
        <v>4</v>
      </c>
      <c r="B80" s="1" t="s">
        <v>12</v>
      </c>
      <c r="C80" t="s">
        <v>54</v>
      </c>
      <c r="D80" t="s">
        <v>49</v>
      </c>
      <c r="E80">
        <v>7</v>
      </c>
      <c r="F80" s="5">
        <f>(16+7+8+(6+20)/2)/4</f>
        <v>11</v>
      </c>
      <c r="G80" s="1" t="s">
        <v>11</v>
      </c>
    </row>
    <row r="81" spans="1:7" x14ac:dyDescent="0.15">
      <c r="A81" s="2" t="s">
        <v>4</v>
      </c>
      <c r="B81" s="1" t="s">
        <v>12</v>
      </c>
      <c r="C81" t="s">
        <v>54</v>
      </c>
      <c r="D81" t="s">
        <v>48</v>
      </c>
      <c r="E81">
        <v>2</v>
      </c>
      <c r="F81" s="5">
        <f>(16+7+8+(6+20)/2)/4</f>
        <v>11</v>
      </c>
      <c r="G81" s="1" t="s">
        <v>11</v>
      </c>
    </row>
    <row r="82" spans="1:7" x14ac:dyDescent="0.15">
      <c r="A82" s="2" t="s">
        <v>4</v>
      </c>
      <c r="B82" s="1" t="s">
        <v>14</v>
      </c>
      <c r="C82" t="s">
        <v>54</v>
      </c>
      <c r="D82" t="s">
        <v>49</v>
      </c>
      <c r="E82">
        <v>4</v>
      </c>
      <c r="F82" s="5">
        <f>(20+7+8+10)/4</f>
        <v>11.25</v>
      </c>
      <c r="G82" s="1" t="s">
        <v>13</v>
      </c>
    </row>
    <row r="83" spans="1:7" x14ac:dyDescent="0.15">
      <c r="A83" s="2" t="s">
        <v>4</v>
      </c>
      <c r="B83" s="1" t="s">
        <v>14</v>
      </c>
      <c r="C83" t="s">
        <v>54</v>
      </c>
      <c r="D83" t="s">
        <v>48</v>
      </c>
      <c r="E83">
        <v>1</v>
      </c>
      <c r="F83" s="5">
        <f>(20+7+8+10)/4</f>
        <v>11.25</v>
      </c>
      <c r="G83" s="1" t="s">
        <v>13</v>
      </c>
    </row>
    <row r="84" spans="1:7" x14ac:dyDescent="0.15">
      <c r="A84" s="2" t="s">
        <v>4</v>
      </c>
      <c r="B84" s="1" t="s">
        <v>16</v>
      </c>
      <c r="C84" t="s">
        <v>54</v>
      </c>
      <c r="D84" t="s">
        <v>49</v>
      </c>
      <c r="E84">
        <v>4</v>
      </c>
      <c r="F84" s="5">
        <f>(20+5)/2</f>
        <v>12.5</v>
      </c>
      <c r="G84" s="1" t="s">
        <v>15</v>
      </c>
    </row>
    <row r="85" spans="1:7" x14ac:dyDescent="0.15">
      <c r="A85" s="2" t="s">
        <v>4</v>
      </c>
      <c r="B85" s="1" t="s">
        <v>16</v>
      </c>
      <c r="C85" t="s">
        <v>54</v>
      </c>
      <c r="D85" t="s">
        <v>48</v>
      </c>
      <c r="E85">
        <v>1</v>
      </c>
      <c r="F85" s="5">
        <f>(20+5)/2</f>
        <v>12.5</v>
      </c>
      <c r="G85" s="1" t="s">
        <v>15</v>
      </c>
    </row>
    <row r="86" spans="1:7" x14ac:dyDescent="0.15">
      <c r="A86" s="2" t="s">
        <v>4</v>
      </c>
      <c r="B86" s="1" t="s">
        <v>18</v>
      </c>
      <c r="C86" t="s">
        <v>54</v>
      </c>
      <c r="D86" t="s">
        <v>49</v>
      </c>
      <c r="E86">
        <f>(1.8+5)/2</f>
        <v>3.4</v>
      </c>
      <c r="F86" s="5">
        <f>(10+10+2+4)/4</f>
        <v>6.5</v>
      </c>
      <c r="G86" s="1" t="s">
        <v>17</v>
      </c>
    </row>
    <row r="87" spans="1:7" x14ac:dyDescent="0.15">
      <c r="A87" s="2" t="s">
        <v>4</v>
      </c>
      <c r="B87" s="1" t="s">
        <v>18</v>
      </c>
      <c r="C87" t="s">
        <v>54</v>
      </c>
      <c r="D87" t="s">
        <v>48</v>
      </c>
      <c r="E87">
        <f>(0.4+1.4)/2</f>
        <v>0.89999999999999991</v>
      </c>
      <c r="F87" s="5">
        <f>(10+10+2+4)/4</f>
        <v>6.5</v>
      </c>
      <c r="G87" s="1" t="s">
        <v>17</v>
      </c>
    </row>
    <row r="88" spans="1:7" x14ac:dyDescent="0.15">
      <c r="A88" s="2" t="s">
        <v>6</v>
      </c>
      <c r="B88" s="1" t="s">
        <v>20</v>
      </c>
      <c r="C88" t="s">
        <v>54</v>
      </c>
      <c r="D88" t="s">
        <v>49</v>
      </c>
      <c r="E88">
        <v>7</v>
      </c>
      <c r="F88" s="5">
        <f>(20+7+8+10)/4</f>
        <v>11.25</v>
      </c>
      <c r="G88" s="1" t="s">
        <v>19</v>
      </c>
    </row>
    <row r="89" spans="1:7" x14ac:dyDescent="0.15">
      <c r="A89" s="2" t="s">
        <v>6</v>
      </c>
      <c r="B89" s="1" t="s">
        <v>20</v>
      </c>
      <c r="C89" t="s">
        <v>54</v>
      </c>
      <c r="D89" t="s">
        <v>48</v>
      </c>
      <c r="E89">
        <v>2</v>
      </c>
      <c r="F89" s="5">
        <f>(20+7+8+10)/4</f>
        <v>11.25</v>
      </c>
      <c r="G89" s="1" t="s">
        <v>19</v>
      </c>
    </row>
    <row r="90" spans="1:7" x14ac:dyDescent="0.15">
      <c r="A90" s="2" t="s">
        <v>6</v>
      </c>
      <c r="B90" s="1" t="s">
        <v>22</v>
      </c>
      <c r="C90" t="s">
        <v>54</v>
      </c>
      <c r="D90" t="s">
        <v>49</v>
      </c>
      <c r="E90">
        <v>4</v>
      </c>
      <c r="F90" s="5">
        <f>(20+7+8+10)/4</f>
        <v>11.25</v>
      </c>
      <c r="G90" s="1" t="s">
        <v>21</v>
      </c>
    </row>
    <row r="91" spans="1:7" x14ac:dyDescent="0.15">
      <c r="A91" s="2" t="s">
        <v>6</v>
      </c>
      <c r="B91" s="1" t="s">
        <v>22</v>
      </c>
      <c r="C91" t="s">
        <v>54</v>
      </c>
      <c r="D91" t="s">
        <v>48</v>
      </c>
      <c r="E91">
        <v>1</v>
      </c>
      <c r="F91" s="5">
        <f>(20+7+8+10)/4</f>
        <v>11.25</v>
      </c>
      <c r="G91" s="1" t="s">
        <v>21</v>
      </c>
    </row>
    <row r="92" spans="1:7" x14ac:dyDescent="0.15">
      <c r="A92" s="2" t="s">
        <v>6</v>
      </c>
      <c r="B92" s="1" t="s">
        <v>24</v>
      </c>
      <c r="C92" t="s">
        <v>54</v>
      </c>
      <c r="D92" t="s">
        <v>49</v>
      </c>
      <c r="E92">
        <v>4</v>
      </c>
      <c r="F92" s="5">
        <f>(20+5)/2</f>
        <v>12.5</v>
      </c>
      <c r="G92" s="1" t="s">
        <v>23</v>
      </c>
    </row>
    <row r="93" spans="1:7" x14ac:dyDescent="0.15">
      <c r="A93" s="2" t="s">
        <v>6</v>
      </c>
      <c r="B93" s="1" t="s">
        <v>24</v>
      </c>
      <c r="C93" t="s">
        <v>54</v>
      </c>
      <c r="D93" t="s">
        <v>48</v>
      </c>
      <c r="E93">
        <v>1</v>
      </c>
      <c r="F93" s="5">
        <f>(20+5)/2</f>
        <v>12.5</v>
      </c>
      <c r="G93" s="1" t="s">
        <v>23</v>
      </c>
    </row>
    <row r="94" spans="1:7" x14ac:dyDescent="0.15">
      <c r="A94" s="2" t="s">
        <v>6</v>
      </c>
      <c r="B94" s="1" t="s">
        <v>26</v>
      </c>
      <c r="C94" t="s">
        <v>54</v>
      </c>
      <c r="D94" t="s">
        <v>49</v>
      </c>
      <c r="G94" s="1" t="s">
        <v>25</v>
      </c>
    </row>
    <row r="95" spans="1:7" x14ac:dyDescent="0.15">
      <c r="A95" s="2" t="s">
        <v>6</v>
      </c>
      <c r="B95" s="1" t="s">
        <v>26</v>
      </c>
      <c r="C95" t="s">
        <v>54</v>
      </c>
      <c r="D95" t="s">
        <v>48</v>
      </c>
      <c r="G95" s="1" t="s">
        <v>25</v>
      </c>
    </row>
    <row r="96" spans="1:7" x14ac:dyDescent="0.15">
      <c r="A96" s="2" t="s">
        <v>6</v>
      </c>
      <c r="B96" s="1" t="s">
        <v>28</v>
      </c>
      <c r="C96" t="s">
        <v>54</v>
      </c>
      <c r="D96" t="s">
        <v>49</v>
      </c>
      <c r="E96">
        <f>(1.8+5)/2</f>
        <v>3.4</v>
      </c>
      <c r="F96">
        <f>(10+10+2+4)/4</f>
        <v>6.5</v>
      </c>
      <c r="G96" s="1" t="s">
        <v>27</v>
      </c>
    </row>
    <row r="97" spans="1:7" x14ac:dyDescent="0.15">
      <c r="A97" s="2" t="s">
        <v>6</v>
      </c>
      <c r="B97" s="1" t="s">
        <v>28</v>
      </c>
      <c r="C97" t="s">
        <v>54</v>
      </c>
      <c r="D97" t="s">
        <v>48</v>
      </c>
      <c r="E97">
        <f>(0.4+1.4)/2</f>
        <v>0.89999999999999991</v>
      </c>
      <c r="F97">
        <f>(10+10+2+4)/4</f>
        <v>6.5</v>
      </c>
      <c r="G97" s="1" t="s">
        <v>27</v>
      </c>
    </row>
    <row r="98" spans="1:7" x14ac:dyDescent="0.15">
      <c r="A98" s="2" t="s">
        <v>7</v>
      </c>
      <c r="B98" s="1" t="s">
        <v>30</v>
      </c>
      <c r="C98" t="s">
        <v>54</v>
      </c>
      <c r="D98" t="s">
        <v>49</v>
      </c>
      <c r="E98">
        <f>(2.4+8.9)/2</f>
        <v>5.65</v>
      </c>
      <c r="F98">
        <f>(2.4+8.9)/2</f>
        <v>5.65</v>
      </c>
      <c r="G98" s="1" t="s">
        <v>29</v>
      </c>
    </row>
    <row r="99" spans="1:7" x14ac:dyDescent="0.15">
      <c r="A99" s="2" t="s">
        <v>7</v>
      </c>
      <c r="B99" s="1" t="s">
        <v>30</v>
      </c>
      <c r="C99" t="s">
        <v>54</v>
      </c>
      <c r="D99" t="s">
        <v>48</v>
      </c>
      <c r="E99">
        <f>(2.4+8.9)/2</f>
        <v>5.65</v>
      </c>
      <c r="F99">
        <f>(2.4+8.9)/2</f>
        <v>5.65</v>
      </c>
      <c r="G99" s="1" t="s">
        <v>29</v>
      </c>
    </row>
    <row r="100" spans="1:7" x14ac:dyDescent="0.15">
      <c r="A100" s="2" t="s">
        <v>7</v>
      </c>
      <c r="B100" s="1" t="s">
        <v>32</v>
      </c>
      <c r="C100" t="s">
        <v>54</v>
      </c>
      <c r="D100" t="s">
        <v>49</v>
      </c>
      <c r="E100">
        <v>4</v>
      </c>
      <c r="F100">
        <v>4</v>
      </c>
      <c r="G100" s="1" t="s">
        <v>31</v>
      </c>
    </row>
    <row r="101" spans="1:7" x14ac:dyDescent="0.15">
      <c r="A101" s="2" t="s">
        <v>7</v>
      </c>
      <c r="B101" s="1" t="s">
        <v>32</v>
      </c>
      <c r="C101" t="s">
        <v>54</v>
      </c>
      <c r="D101" t="s">
        <v>48</v>
      </c>
      <c r="E101">
        <v>4</v>
      </c>
      <c r="F101">
        <v>4</v>
      </c>
      <c r="G101" s="1" t="s">
        <v>31</v>
      </c>
    </row>
    <row r="102" spans="1:7" x14ac:dyDescent="0.15">
      <c r="A102" s="2" t="s">
        <v>7</v>
      </c>
      <c r="B102" s="1" t="s">
        <v>34</v>
      </c>
      <c r="C102" t="s">
        <v>54</v>
      </c>
      <c r="D102" t="s">
        <v>49</v>
      </c>
      <c r="G102" s="1" t="s">
        <v>33</v>
      </c>
    </row>
    <row r="103" spans="1:7" x14ac:dyDescent="0.15">
      <c r="A103" s="2" t="s">
        <v>7</v>
      </c>
      <c r="B103" s="1" t="s">
        <v>34</v>
      </c>
      <c r="C103" t="s">
        <v>54</v>
      </c>
      <c r="D103" t="s">
        <v>48</v>
      </c>
      <c r="G103" s="1" t="s">
        <v>33</v>
      </c>
    </row>
    <row r="104" spans="1:7" x14ac:dyDescent="0.15">
      <c r="A104" s="2" t="s">
        <v>7</v>
      </c>
      <c r="B104" s="1" t="s">
        <v>36</v>
      </c>
      <c r="C104" t="s">
        <v>54</v>
      </c>
      <c r="D104" t="s">
        <v>49</v>
      </c>
      <c r="G104" s="1" t="s">
        <v>35</v>
      </c>
    </row>
    <row r="105" spans="1:7" x14ac:dyDescent="0.15">
      <c r="A105" s="2" t="s">
        <v>7</v>
      </c>
      <c r="B105" s="1" t="s">
        <v>36</v>
      </c>
      <c r="C105" t="s">
        <v>54</v>
      </c>
      <c r="D105" t="s">
        <v>48</v>
      </c>
      <c r="G105" s="1" t="s">
        <v>35</v>
      </c>
    </row>
    <row r="106" spans="1:7" x14ac:dyDescent="0.15">
      <c r="A106" s="2" t="s">
        <v>7</v>
      </c>
      <c r="B106" s="1" t="s">
        <v>38</v>
      </c>
      <c r="C106" t="s">
        <v>54</v>
      </c>
      <c r="D106" t="s">
        <v>49</v>
      </c>
      <c r="E106">
        <v>3</v>
      </c>
      <c r="F106">
        <v>3</v>
      </c>
      <c r="G106" s="1" t="s">
        <v>37</v>
      </c>
    </row>
    <row r="107" spans="1:7" x14ac:dyDescent="0.15">
      <c r="A107" s="2" t="s">
        <v>7</v>
      </c>
      <c r="B107" s="1" t="s">
        <v>38</v>
      </c>
      <c r="C107" t="s">
        <v>54</v>
      </c>
      <c r="D107" t="s">
        <v>48</v>
      </c>
      <c r="E107">
        <v>3</v>
      </c>
      <c r="F107">
        <v>3</v>
      </c>
      <c r="G107" s="1" t="s">
        <v>37</v>
      </c>
    </row>
    <row r="108" spans="1:7" x14ac:dyDescent="0.15">
      <c r="A108" s="2" t="s">
        <v>8</v>
      </c>
      <c r="B108" s="1" t="s">
        <v>40</v>
      </c>
      <c r="C108" t="s">
        <v>54</v>
      </c>
      <c r="D108" t="s">
        <v>49</v>
      </c>
      <c r="E108">
        <f>(0.1+2.1)/2</f>
        <v>1.1000000000000001</v>
      </c>
      <c r="F108">
        <f>(0.1+2.1)/2</f>
        <v>1.1000000000000001</v>
      </c>
      <c r="G108" s="1" t="s">
        <v>39</v>
      </c>
    </row>
    <row r="109" spans="1:7" x14ac:dyDescent="0.15">
      <c r="A109" s="2" t="s">
        <v>8</v>
      </c>
      <c r="B109" s="1" t="s">
        <v>40</v>
      </c>
      <c r="C109" t="s">
        <v>54</v>
      </c>
      <c r="D109" t="s">
        <v>48</v>
      </c>
      <c r="E109">
        <f>(0.1+2.1)/2</f>
        <v>1.1000000000000001</v>
      </c>
      <c r="F109">
        <f>(0.1+2.1)/2</f>
        <v>1.1000000000000001</v>
      </c>
      <c r="G109" s="1" t="s">
        <v>39</v>
      </c>
    </row>
    <row r="110" spans="1:7" x14ac:dyDescent="0.15">
      <c r="A110" s="2" t="s">
        <v>8</v>
      </c>
      <c r="B110" s="1" t="s">
        <v>42</v>
      </c>
      <c r="C110" t="s">
        <v>54</v>
      </c>
      <c r="D110" t="s">
        <v>49</v>
      </c>
      <c r="E110">
        <v>0.4</v>
      </c>
      <c r="F110">
        <v>0.4</v>
      </c>
      <c r="G110" s="1" t="s">
        <v>41</v>
      </c>
    </row>
    <row r="111" spans="1:7" x14ac:dyDescent="0.15">
      <c r="A111" s="2" t="s">
        <v>8</v>
      </c>
      <c r="B111" s="1" t="s">
        <v>42</v>
      </c>
      <c r="C111" t="s">
        <v>54</v>
      </c>
      <c r="D111" t="s">
        <v>48</v>
      </c>
      <c r="E111">
        <v>0.4</v>
      </c>
      <c r="F111">
        <v>0.4</v>
      </c>
      <c r="G111" s="1" t="s">
        <v>41</v>
      </c>
    </row>
    <row r="112" spans="1:7" x14ac:dyDescent="0.15">
      <c r="A112" s="2" t="s">
        <v>8</v>
      </c>
      <c r="B112" s="1" t="s">
        <v>44</v>
      </c>
      <c r="C112" t="s">
        <v>54</v>
      </c>
      <c r="D112" t="s">
        <v>49</v>
      </c>
      <c r="E112">
        <f>(1+1.1)/2</f>
        <v>1.05</v>
      </c>
      <c r="F112">
        <f>(1+1.1)/2</f>
        <v>1.05</v>
      </c>
      <c r="G112" s="1" t="s">
        <v>43</v>
      </c>
    </row>
    <row r="113" spans="1:7" x14ac:dyDescent="0.15">
      <c r="A113" s="2" t="s">
        <v>8</v>
      </c>
      <c r="B113" s="1" t="s">
        <v>44</v>
      </c>
      <c r="C113" t="s">
        <v>54</v>
      </c>
      <c r="D113" t="s">
        <v>48</v>
      </c>
      <c r="E113">
        <f>(1.1+1.5)/2</f>
        <v>1.3</v>
      </c>
      <c r="F113">
        <f>(1.1+1.5)/2</f>
        <v>1.3</v>
      </c>
      <c r="G113" s="1" t="s">
        <v>43</v>
      </c>
    </row>
    <row r="114" spans="1:7" x14ac:dyDescent="0.15">
      <c r="A114" s="3" t="s">
        <v>9</v>
      </c>
      <c r="B114" s="1" t="s">
        <v>46</v>
      </c>
      <c r="C114" t="s">
        <v>54</v>
      </c>
      <c r="D114" t="s">
        <v>49</v>
      </c>
      <c r="G114" s="1" t="s">
        <v>45</v>
      </c>
    </row>
    <row r="115" spans="1:7" x14ac:dyDescent="0.15">
      <c r="A115" s="3" t="s">
        <v>9</v>
      </c>
      <c r="B115" s="1" t="s">
        <v>46</v>
      </c>
      <c r="C115" t="s">
        <v>54</v>
      </c>
      <c r="D115" t="s">
        <v>48</v>
      </c>
      <c r="G115" s="1" t="s">
        <v>45</v>
      </c>
    </row>
  </sheetData>
  <autoFilter ref="A1:G115"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readme</vt:lpstr>
      <vt:lpstr>Table4_7-8b_w0</vt:lpstr>
      <vt:lpstr>Table4_9-10g_w0</vt:lpstr>
    </vt:vector>
  </TitlesOfParts>
  <Company>kyoto-u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長谷川知子</dc:creator>
  <cp:lastModifiedBy>長谷川 知子(thase)</cp:lastModifiedBy>
  <dcterms:created xsi:type="dcterms:W3CDTF">2011-03-02T12:00:01Z</dcterms:created>
  <dcterms:modified xsi:type="dcterms:W3CDTF">2023-10-25T08:17:16Z</dcterms:modified>
</cp:coreProperties>
</file>