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 filterPrivacy="1"/>
  <mc:AlternateContent xmlns:mc="http://schemas.openxmlformats.org/markup-compatibility/2006">
    <mc:Choice Requires="x15">
      <x15ac:absPath xmlns:x15ac="http://schemas.microsoft.com/office/spreadsheetml/2010/11/ac" url="/Users/Mr.ZY/Desktop/BussinessPlan/财务/创业/"/>
    </mc:Choice>
  </mc:AlternateContent>
  <bookViews>
    <workbookView xWindow="1500" yWindow="1320" windowWidth="22260" windowHeight="12660" activeTab="1"/>
  </bookViews>
  <sheets>
    <sheet name="Sheet1" sheetId="1" r:id="rId1"/>
    <sheet name="工作表1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  <c r="C11" i="1"/>
  <c r="D11" i="1"/>
  <c r="D12" i="1"/>
  <c r="D14" i="1"/>
  <c r="E11" i="1"/>
  <c r="F11" i="1"/>
  <c r="F12" i="1"/>
  <c r="B11" i="1"/>
  <c r="B12" i="1"/>
  <c r="B14" i="1"/>
  <c r="C12" i="1"/>
  <c r="C13" i="1"/>
  <c r="E12" i="1"/>
  <c r="E14" i="1"/>
  <c r="C9" i="1"/>
  <c r="D9" i="1"/>
  <c r="E9" i="1"/>
  <c r="F9" i="1"/>
  <c r="B9" i="1"/>
  <c r="C8" i="1"/>
  <c r="D8" i="1"/>
  <c r="E8" i="1"/>
  <c r="F8" i="1"/>
  <c r="B8" i="1"/>
  <c r="D7" i="1"/>
  <c r="E7" i="1"/>
  <c r="F7" i="1"/>
  <c r="C7" i="1"/>
  <c r="F5" i="1"/>
  <c r="D5" i="1"/>
  <c r="E5" i="1"/>
  <c r="C5" i="1"/>
  <c r="E13" i="1"/>
  <c r="E15" i="1"/>
  <c r="C16" i="1"/>
  <c r="F14" i="1"/>
  <c r="F13" i="1"/>
  <c r="E16" i="1"/>
  <c r="D13" i="1"/>
  <c r="D16" i="1"/>
  <c r="C14" i="1"/>
  <c r="B13" i="1"/>
  <c r="B16" i="1"/>
  <c r="F15" i="1"/>
  <c r="F16" i="1"/>
</calcChain>
</file>

<file path=xl/sharedStrings.xml><?xml version="1.0" encoding="utf-8"?>
<sst xmlns="http://schemas.openxmlformats.org/spreadsheetml/2006/main" count="68" uniqueCount="42">
  <si>
    <t>年份</t>
    <phoneticPr fontId="1" type="noConversion"/>
  </si>
  <si>
    <t>第一年</t>
    <phoneticPr fontId="1" type="noConversion"/>
  </si>
  <si>
    <t>第二年</t>
    <phoneticPr fontId="1" type="noConversion"/>
  </si>
  <si>
    <t>第三年</t>
    <phoneticPr fontId="1" type="noConversion"/>
  </si>
  <si>
    <t>第四年</t>
    <phoneticPr fontId="1" type="noConversion"/>
  </si>
  <si>
    <t>第五年</t>
    <phoneticPr fontId="1" type="noConversion"/>
  </si>
  <si>
    <t>营业收入</t>
    <phoneticPr fontId="1" type="noConversion"/>
  </si>
  <si>
    <t>增值税</t>
    <phoneticPr fontId="1" type="noConversion"/>
  </si>
  <si>
    <t>总成本费用</t>
    <phoneticPr fontId="1" type="noConversion"/>
  </si>
  <si>
    <t>利润总额</t>
    <phoneticPr fontId="1" type="noConversion"/>
  </si>
  <si>
    <t>弥补以前年度亏损</t>
    <phoneticPr fontId="1" type="noConversion"/>
  </si>
  <si>
    <t>应纳税所得额</t>
    <phoneticPr fontId="1" type="noConversion"/>
  </si>
  <si>
    <t>所得税</t>
    <phoneticPr fontId="1" type="noConversion"/>
  </si>
  <si>
    <t>净利润</t>
    <phoneticPr fontId="1" type="noConversion"/>
  </si>
  <si>
    <t>期初未分配利润</t>
    <phoneticPr fontId="1" type="noConversion"/>
  </si>
  <si>
    <t>可供分配利润</t>
    <phoneticPr fontId="1" type="noConversion"/>
  </si>
  <si>
    <t>提取法定盈余公积金</t>
    <phoneticPr fontId="1" type="noConversion"/>
  </si>
  <si>
    <t>可供投资者分配的利润</t>
    <phoneticPr fontId="1" type="noConversion"/>
  </si>
  <si>
    <t>提取任意盈余公积金</t>
    <phoneticPr fontId="1" type="noConversion"/>
  </si>
  <si>
    <t>各投资方分配利润</t>
    <phoneticPr fontId="1" type="noConversion"/>
  </si>
  <si>
    <t>未分配利润</t>
    <phoneticPr fontId="1" type="noConversion"/>
  </si>
  <si>
    <t>预计利润表</t>
  </si>
  <si>
    <t>项目</t>
  </si>
  <si>
    <t>第一年</t>
  </si>
  <si>
    <t>第二年</t>
  </si>
  <si>
    <t>第三年</t>
  </si>
  <si>
    <t>第四年</t>
  </si>
  <si>
    <t>第五年</t>
  </si>
  <si>
    <t>一、营业收入</t>
  </si>
  <si>
    <t>减：营业成本</t>
  </si>
  <si>
    <t>营业税金及附加</t>
  </si>
  <si>
    <t>-</t>
  </si>
  <si>
    <t>管理费用</t>
  </si>
  <si>
    <t>销售费用</t>
  </si>
  <si>
    <t>财务费用</t>
  </si>
  <si>
    <t>二、营业利润</t>
  </si>
  <si>
    <t>加：营业外收入</t>
  </si>
  <si>
    <t>减：营业外支出</t>
  </si>
  <si>
    <t>三、利润总额</t>
  </si>
  <si>
    <t>减：所得税费用</t>
  </si>
  <si>
    <t>四、净利润</t>
  </si>
  <si>
    <t>利润总额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</si>
</sst>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_ "/>
  </numFmts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.5"/>
      <color theme="1"/>
      <name val="宋体"/>
      <family val="3"/>
      <charset val="134"/>
    </font>
    <font>
      <sz val="10.5"/>
      <color rgb="FF000000"/>
      <name val="宋体"/>
      <family val="3"/>
      <charset val="134"/>
    </font>
    <font>
      <u/>
      <sz val="11"/>
      <color theme="10"/>
      <name val="等线"/>
      <family val="2"/>
      <scheme val="minor"/>
    </font>
    <font>
      <u/>
      <sz val="11"/>
      <color theme="11"/>
      <name val="等线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rgb="FF99CCFF"/>
        <bgColor indexed="64"/>
      </patternFill>
    </fill>
  </fills>
  <borders count="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0">
    <xf numFmtId="0" fontId="0" fillId="0" borderId="0" xfId="0"/>
    <xf numFmtId="176" fontId="0" fillId="0" borderId="0" xfId="0" applyNumberFormat="1"/>
    <xf numFmtId="0" fontId="2" fillId="2" borderId="4" xfId="0" applyFont="1" applyFill="1" applyBorder="1" applyAlignment="1">
      <alignment horizontal="justify" vertical="center" wrapText="1"/>
    </xf>
    <xf numFmtId="0" fontId="2" fillId="2" borderId="5" xfId="0" applyFont="1" applyFill="1" applyBorder="1" applyAlignment="1">
      <alignment horizontal="justify" vertical="center" wrapText="1"/>
    </xf>
    <xf numFmtId="0" fontId="2" fillId="3" borderId="4" xfId="0" applyFont="1" applyFill="1" applyBorder="1" applyAlignment="1">
      <alignment horizontal="justify" vertical="center" wrapText="1"/>
    </xf>
    <xf numFmtId="0" fontId="2" fillId="0" borderId="5" xfId="0" applyFont="1" applyBorder="1" applyAlignment="1">
      <alignment horizontal="justify" vertical="center" wrapText="1"/>
    </xf>
    <xf numFmtId="0" fontId="3" fillId="0" borderId="5" xfId="0" applyFont="1" applyBorder="1" applyAlignment="1">
      <alignment horizontal="justify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</cellXfs>
  <cellStyles count="3">
    <cellStyle name="常规" xfId="0" builtinId="0"/>
    <cellStyle name="超链接" xfId="1" builtinId="8" hidden="1"/>
    <cellStyle name="已访问的超链接" xfId="2" builtinId="9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五年期利润预估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净利润</c:v>
          </c:tx>
          <c:spPr>
            <a:solidFill>
              <a:schemeClr val="accent5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numFmt formatCode="0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Sheet1!$B$1:$F$1</c:f>
              <c:strCache>
                <c:ptCount val="5"/>
                <c:pt idx="0">
                  <c:v>第一年</c:v>
                </c:pt>
                <c:pt idx="1">
                  <c:v>第二年</c:v>
                </c:pt>
                <c:pt idx="2">
                  <c:v>第三年</c:v>
                </c:pt>
                <c:pt idx="3">
                  <c:v>第四年</c:v>
                </c:pt>
                <c:pt idx="4">
                  <c:v>第五年</c:v>
                </c:pt>
              </c:strCache>
            </c:strRef>
          </c:cat>
          <c:val>
            <c:numRef>
              <c:f>Sheet1!$B$9:$F$9</c:f>
              <c:numCache>
                <c:formatCode>0.0_ </c:formatCode>
                <c:ptCount val="5"/>
                <c:pt idx="0">
                  <c:v>0.0</c:v>
                </c:pt>
                <c:pt idx="1">
                  <c:v>9140.910000000003</c:v>
                </c:pt>
                <c:pt idx="2">
                  <c:v>367725.6674999999</c:v>
                </c:pt>
                <c:pt idx="3">
                  <c:v>468242.415</c:v>
                </c:pt>
                <c:pt idx="4">
                  <c:v>601247.2275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6C8-448D-91A8-0AA617602381}"/>
            </c:ext>
          </c:extLst>
        </c:ser>
        <c:ser>
          <c:idx val="0"/>
          <c:order val="1"/>
          <c:tx>
            <c:v>利润总额</c:v>
          </c:tx>
          <c:spPr>
            <a:solidFill>
              <a:schemeClr val="accent5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numFmt formatCode="0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Sheet1!$B$1:$F$1</c:f>
              <c:strCache>
                <c:ptCount val="5"/>
                <c:pt idx="0">
                  <c:v>第一年</c:v>
                </c:pt>
                <c:pt idx="1">
                  <c:v>第二年</c:v>
                </c:pt>
                <c:pt idx="2">
                  <c:v>第三年</c:v>
                </c:pt>
                <c:pt idx="3">
                  <c:v>第四年</c:v>
                </c:pt>
                <c:pt idx="4">
                  <c:v>第五年</c:v>
                </c:pt>
              </c:strCache>
            </c:strRef>
          </c:cat>
          <c:val>
            <c:numRef>
              <c:f>Sheet1!$B$5:$F$5</c:f>
              <c:numCache>
                <c:formatCode>0.0_ </c:formatCode>
                <c:ptCount val="5"/>
                <c:pt idx="0">
                  <c:v>-55330.0</c:v>
                </c:pt>
                <c:pt idx="1">
                  <c:v>67517.88</c:v>
                </c:pt>
                <c:pt idx="2">
                  <c:v>490300.8899999999</c:v>
                </c:pt>
                <c:pt idx="3">
                  <c:v>624323.2200000001</c:v>
                </c:pt>
                <c:pt idx="4">
                  <c:v>801662.9700000001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6C8-448D-91A8-0AA61760238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2113803136"/>
        <c:axId val="-2136664144"/>
      </c:barChart>
      <c:catAx>
        <c:axId val="-2113803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36664144"/>
        <c:crosses val="autoZero"/>
        <c:auto val="1"/>
        <c:lblAlgn val="ctr"/>
        <c:lblOffset val="100"/>
        <c:noMultiLvlLbl val="0"/>
      </c:catAx>
      <c:valAx>
        <c:axId val="-213666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13803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工作表1!$A$17</c:f>
              <c:strCache>
                <c:ptCount val="1"/>
                <c:pt idx="0">
                  <c:v>净利润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工作表1!$B$16:$F$16</c:f>
              <c:strCache>
                <c:ptCount val="5"/>
                <c:pt idx="0">
                  <c:v>第一年</c:v>
                </c:pt>
                <c:pt idx="1">
                  <c:v>第二年</c:v>
                </c:pt>
                <c:pt idx="2">
                  <c:v>第三年</c:v>
                </c:pt>
                <c:pt idx="3">
                  <c:v>第四年</c:v>
                </c:pt>
                <c:pt idx="4">
                  <c:v>第五年</c:v>
                </c:pt>
              </c:strCache>
            </c:strRef>
          </c:cat>
          <c:val>
            <c:numRef>
              <c:f>工作表1!$B$17:$F$17</c:f>
              <c:numCache>
                <c:formatCode>General</c:formatCode>
                <c:ptCount val="5"/>
                <c:pt idx="0">
                  <c:v>-42340.0</c:v>
                </c:pt>
                <c:pt idx="1">
                  <c:v>84334.84</c:v>
                </c:pt>
                <c:pt idx="2">
                  <c:v>381130.7</c:v>
                </c:pt>
                <c:pt idx="3">
                  <c:v>483121.4</c:v>
                </c:pt>
                <c:pt idx="4">
                  <c:v>615532.1</c:v>
                </c:pt>
              </c:numCache>
            </c:numRef>
          </c:val>
        </c:ser>
        <c:ser>
          <c:idx val="1"/>
          <c:order val="1"/>
          <c:tx>
            <c:strRef>
              <c:f>工作表1!$A$18</c:f>
              <c:strCache>
                <c:ptCount val="1"/>
                <c:pt idx="0">
                  <c:v>利润总额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工作表1!$B$16:$F$16</c:f>
              <c:strCache>
                <c:ptCount val="5"/>
                <c:pt idx="0">
                  <c:v>第一年</c:v>
                </c:pt>
                <c:pt idx="1">
                  <c:v>第二年</c:v>
                </c:pt>
                <c:pt idx="2">
                  <c:v>第三年</c:v>
                </c:pt>
                <c:pt idx="3">
                  <c:v>第四年</c:v>
                </c:pt>
                <c:pt idx="4">
                  <c:v>第五年</c:v>
                </c:pt>
              </c:strCache>
            </c:strRef>
          </c:cat>
          <c:val>
            <c:numRef>
              <c:f>工作表1!$B$18:$F$18</c:f>
              <c:numCache>
                <c:formatCode>General</c:formatCode>
                <c:ptCount val="5"/>
                <c:pt idx="0">
                  <c:v>-42340.0</c:v>
                </c:pt>
                <c:pt idx="1">
                  <c:v>87992.0</c:v>
                </c:pt>
                <c:pt idx="2">
                  <c:v>528221.0</c:v>
                </c:pt>
                <c:pt idx="3">
                  <c:v>670418.0</c:v>
                </c:pt>
                <c:pt idx="4">
                  <c:v>856031.0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2113463664"/>
        <c:axId val="-2112970080"/>
      </c:barChart>
      <c:catAx>
        <c:axId val="-211346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12970080"/>
        <c:crosses val="autoZero"/>
        <c:auto val="1"/>
        <c:lblAlgn val="ctr"/>
        <c:lblOffset val="100"/>
        <c:noMultiLvlLbl val="0"/>
      </c:catAx>
      <c:valAx>
        <c:axId val="-211297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1346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22224</xdr:colOff>
      <xdr:row>0</xdr:row>
      <xdr:rowOff>0</xdr:rowOff>
    </xdr:from>
    <xdr:to>
      <xdr:col>15</xdr:col>
      <xdr:colOff>260350</xdr:colOff>
      <xdr:row>22</xdr:row>
      <xdr:rowOff>19050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171450</xdr:colOff>
      <xdr:row>1</xdr:row>
      <xdr:rowOff>50800</xdr:rowOff>
    </xdr:from>
    <xdr:to>
      <xdr:col>12</xdr:col>
      <xdr:colOff>615950</xdr:colOff>
      <xdr:row>15</xdr:row>
      <xdr:rowOff>165100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activeCell="P12" sqref="P12"/>
    </sheetView>
  </sheetViews>
  <sheetFormatPr baseColWidth="10" defaultColWidth="8.83203125" defaultRowHeight="15" x14ac:dyDescent="0.2"/>
  <cols>
    <col min="1" max="1" width="19.5" customWidth="1"/>
    <col min="2" max="6" width="9.5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t="s">
        <v>6</v>
      </c>
      <c r="B2" s="1">
        <v>433000</v>
      </c>
      <c r="C2" s="1">
        <v>682492</v>
      </c>
      <c r="D2" s="1">
        <v>1264001</v>
      </c>
      <c r="E2" s="1">
        <v>1536498</v>
      </c>
      <c r="F2" s="1">
        <v>1812273</v>
      </c>
    </row>
    <row r="3" spans="1:6" x14ac:dyDescent="0.2">
      <c r="A3" t="s">
        <v>7</v>
      </c>
      <c r="B3" s="1">
        <v>12990</v>
      </c>
      <c r="C3" s="1">
        <v>20474.759999999998</v>
      </c>
      <c r="D3" s="1">
        <v>37920.03</v>
      </c>
      <c r="E3" s="1">
        <v>46094.939999999995</v>
      </c>
      <c r="F3" s="1">
        <v>54368.189999999995</v>
      </c>
    </row>
    <row r="4" spans="1:6" x14ac:dyDescent="0.2">
      <c r="A4" t="s">
        <v>8</v>
      </c>
      <c r="B4" s="1">
        <v>475340</v>
      </c>
      <c r="C4" s="1">
        <v>594499.36</v>
      </c>
      <c r="D4" s="1">
        <v>735780.08000000007</v>
      </c>
      <c r="E4" s="1">
        <v>866079.84</v>
      </c>
      <c r="F4" s="1">
        <v>956241.84</v>
      </c>
    </row>
    <row r="5" spans="1:6" x14ac:dyDescent="0.2">
      <c r="A5" t="s">
        <v>9</v>
      </c>
      <c r="B5" s="1">
        <f>B2-B3-B4</f>
        <v>-55330</v>
      </c>
      <c r="C5" s="1">
        <f>C2-C3-C4</f>
        <v>67517.88</v>
      </c>
      <c r="D5" s="1">
        <f t="shared" ref="D5:E5" si="0">D2-D3-D4</f>
        <v>490300.8899999999</v>
      </c>
      <c r="E5" s="1">
        <f t="shared" si="0"/>
        <v>624323.22000000009</v>
      </c>
      <c r="F5" s="1">
        <f>F2-F3-F4</f>
        <v>801662.97000000009</v>
      </c>
    </row>
    <row r="6" spans="1:6" x14ac:dyDescent="0.2">
      <c r="A6" t="s">
        <v>10</v>
      </c>
      <c r="B6" s="1">
        <v>0</v>
      </c>
      <c r="C6" s="1">
        <v>55330</v>
      </c>
      <c r="D6" s="1">
        <v>0</v>
      </c>
      <c r="E6" s="1">
        <v>0</v>
      </c>
      <c r="F6" s="1">
        <v>0</v>
      </c>
    </row>
    <row r="7" spans="1:6" x14ac:dyDescent="0.2">
      <c r="A7" t="s">
        <v>11</v>
      </c>
      <c r="B7" s="1">
        <v>0</v>
      </c>
      <c r="C7" s="1">
        <f>C5-C6</f>
        <v>12187.880000000005</v>
      </c>
      <c r="D7" s="1">
        <f t="shared" ref="D7:F7" si="1">D5-D6</f>
        <v>490300.8899999999</v>
      </c>
      <c r="E7" s="1">
        <f t="shared" si="1"/>
        <v>624323.22000000009</v>
      </c>
      <c r="F7" s="1">
        <f t="shared" si="1"/>
        <v>801662.97000000009</v>
      </c>
    </row>
    <row r="8" spans="1:6" x14ac:dyDescent="0.2">
      <c r="A8" t="s">
        <v>12</v>
      </c>
      <c r="B8" s="1">
        <f>B7*0.25</f>
        <v>0</v>
      </c>
      <c r="C8" s="1">
        <f>C7*0.25</f>
        <v>3046.9700000000012</v>
      </c>
      <c r="D8" s="1">
        <f t="shared" ref="D8:F8" si="2">D7*0.25</f>
        <v>122575.22249999997</v>
      </c>
      <c r="E8" s="1">
        <f t="shared" si="2"/>
        <v>156080.80500000002</v>
      </c>
      <c r="F8" s="1">
        <f t="shared" si="2"/>
        <v>200415.74250000002</v>
      </c>
    </row>
    <row r="9" spans="1:6" x14ac:dyDescent="0.2">
      <c r="A9" t="s">
        <v>13</v>
      </c>
      <c r="B9" s="1">
        <f>B7-B8</f>
        <v>0</v>
      </c>
      <c r="C9" s="1">
        <f t="shared" ref="C9:F9" si="3">C7-C8</f>
        <v>9140.9100000000035</v>
      </c>
      <c r="D9" s="1">
        <f t="shared" si="3"/>
        <v>367725.66749999992</v>
      </c>
      <c r="E9" s="1">
        <f t="shared" si="3"/>
        <v>468242.41500000004</v>
      </c>
      <c r="F9" s="1">
        <f t="shared" si="3"/>
        <v>601247.22750000004</v>
      </c>
    </row>
    <row r="10" spans="1:6" x14ac:dyDescent="0.2">
      <c r="A10" t="s">
        <v>14</v>
      </c>
      <c r="B10" s="1">
        <v>0</v>
      </c>
      <c r="C10" s="1">
        <v>0</v>
      </c>
      <c r="D10" s="1">
        <v>7769.8</v>
      </c>
      <c r="E10" s="1">
        <v>319171.09999999998</v>
      </c>
      <c r="F10" s="1">
        <v>314965.40599999996</v>
      </c>
    </row>
    <row r="11" spans="1:6" x14ac:dyDescent="0.2">
      <c r="A11" t="s">
        <v>15</v>
      </c>
      <c r="B11" s="1">
        <f>B9+B10</f>
        <v>0</v>
      </c>
      <c r="C11" s="1">
        <f t="shared" ref="C11:F11" si="4">C9+C10</f>
        <v>9140.9100000000035</v>
      </c>
      <c r="D11" s="1">
        <f t="shared" si="4"/>
        <v>375495.46749999991</v>
      </c>
      <c r="E11" s="1">
        <f t="shared" si="4"/>
        <v>787413.51500000001</v>
      </c>
      <c r="F11" s="1">
        <f t="shared" si="4"/>
        <v>916212.6335</v>
      </c>
    </row>
    <row r="12" spans="1:6" x14ac:dyDescent="0.2">
      <c r="A12" t="s">
        <v>16</v>
      </c>
      <c r="B12" s="1">
        <f>B11/10</f>
        <v>0</v>
      </c>
      <c r="C12" s="1">
        <f t="shared" ref="C12:F12" si="5">C11/10</f>
        <v>914.09100000000035</v>
      </c>
      <c r="D12" s="1">
        <f t="shared" si="5"/>
        <v>37549.546749999994</v>
      </c>
      <c r="E12" s="1">
        <f t="shared" si="5"/>
        <v>78741.351500000004</v>
      </c>
      <c r="F12" s="1">
        <f t="shared" si="5"/>
        <v>91621.263349999994</v>
      </c>
    </row>
    <row r="13" spans="1:6" x14ac:dyDescent="0.2">
      <c r="A13" t="s">
        <v>17</v>
      </c>
      <c r="B13" s="1">
        <f>B11-B12</f>
        <v>0</v>
      </c>
      <c r="C13" s="1">
        <f>C11-C12</f>
        <v>8226.8190000000031</v>
      </c>
      <c r="D13" s="1">
        <f t="shared" ref="D13:F13" si="6">D11-D12</f>
        <v>337945.92074999993</v>
      </c>
      <c r="E13" s="1">
        <f t="shared" si="6"/>
        <v>708672.16350000002</v>
      </c>
      <c r="F13" s="1">
        <f t="shared" si="6"/>
        <v>824591.37014999997</v>
      </c>
    </row>
    <row r="14" spans="1:6" x14ac:dyDescent="0.2">
      <c r="A14" t="s">
        <v>18</v>
      </c>
      <c r="B14" s="1">
        <f>B12/2</f>
        <v>0</v>
      </c>
      <c r="C14" s="1">
        <f t="shared" ref="C14:F14" si="7">C12/2</f>
        <v>457.04550000000017</v>
      </c>
      <c r="D14" s="1">
        <f t="shared" si="7"/>
        <v>18774.773374999997</v>
      </c>
      <c r="E14" s="1">
        <f t="shared" si="7"/>
        <v>39370.675750000002</v>
      </c>
      <c r="F14" s="1">
        <f t="shared" si="7"/>
        <v>45810.631674999997</v>
      </c>
    </row>
    <row r="15" spans="1:6" x14ac:dyDescent="0.2">
      <c r="A15" t="s">
        <v>19</v>
      </c>
      <c r="B15" s="1">
        <v>0</v>
      </c>
      <c r="C15" s="1">
        <v>0</v>
      </c>
      <c r="D15" s="1">
        <v>0</v>
      </c>
      <c r="E15" s="1">
        <f>E13/2</f>
        <v>354336.08175000001</v>
      </c>
      <c r="F15" s="1">
        <f>F13/2</f>
        <v>412295.68507499999</v>
      </c>
    </row>
    <row r="16" spans="1:6" x14ac:dyDescent="0.2">
      <c r="A16" t="s">
        <v>20</v>
      </c>
      <c r="B16" s="1">
        <f>B13-B14-B15</f>
        <v>0</v>
      </c>
      <c r="C16" s="1">
        <f t="shared" ref="C16:F16" si="8">C13-C14-C15</f>
        <v>7769.773500000003</v>
      </c>
      <c r="D16" s="1">
        <f t="shared" si="8"/>
        <v>319171.14737499994</v>
      </c>
      <c r="E16" s="1">
        <f t="shared" si="8"/>
        <v>314965.40599999996</v>
      </c>
      <c r="F16" s="1">
        <f t="shared" si="8"/>
        <v>366485.05340000003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tabSelected="1" topLeftCell="A3" workbookViewId="0">
      <selection activeCell="O11" sqref="O11"/>
    </sheetView>
  </sheetViews>
  <sheetFormatPr baseColWidth="10" defaultRowHeight="15" x14ac:dyDescent="0.2"/>
  <cols>
    <col min="1" max="1" width="14" customWidth="1"/>
  </cols>
  <sheetData>
    <row r="1" spans="1:6" ht="16" thickBot="1" x14ac:dyDescent="0.25">
      <c r="A1" s="7" t="s">
        <v>21</v>
      </c>
      <c r="B1" s="8"/>
      <c r="C1" s="8"/>
      <c r="D1" s="8"/>
      <c r="E1" s="8"/>
      <c r="F1" s="9"/>
    </row>
    <row r="2" spans="1:6" ht="16" thickBot="1" x14ac:dyDescent="0.25">
      <c r="A2" s="2" t="s">
        <v>22</v>
      </c>
      <c r="B2" s="3" t="s">
        <v>23</v>
      </c>
      <c r="C2" s="3" t="s">
        <v>24</v>
      </c>
      <c r="D2" s="3" t="s">
        <v>25</v>
      </c>
      <c r="E2" s="3" t="s">
        <v>26</v>
      </c>
      <c r="F2" s="3" t="s">
        <v>27</v>
      </c>
    </row>
    <row r="3" spans="1:6" ht="29" thickBot="1" x14ac:dyDescent="0.25">
      <c r="A3" s="4" t="s">
        <v>28</v>
      </c>
      <c r="B3" s="5">
        <v>433000</v>
      </c>
      <c r="C3" s="6">
        <v>682492</v>
      </c>
      <c r="D3" s="6">
        <v>1264001</v>
      </c>
      <c r="E3" s="6">
        <v>1536498</v>
      </c>
      <c r="F3" s="6">
        <v>1812273</v>
      </c>
    </row>
    <row r="4" spans="1:6" ht="29" thickBot="1" x14ac:dyDescent="0.25">
      <c r="A4" s="4" t="s">
        <v>29</v>
      </c>
      <c r="B4" s="5">
        <v>103640</v>
      </c>
      <c r="C4" s="5">
        <v>142600</v>
      </c>
      <c r="D4" s="5">
        <v>200120</v>
      </c>
      <c r="E4" s="5">
        <v>238920</v>
      </c>
      <c r="F4" s="5">
        <v>269982</v>
      </c>
    </row>
    <row r="5" spans="1:6" ht="29" thickBot="1" x14ac:dyDescent="0.25">
      <c r="A5" s="4" t="s">
        <v>30</v>
      </c>
      <c r="B5" s="5" t="s">
        <v>31</v>
      </c>
      <c r="C5" s="5" t="s">
        <v>31</v>
      </c>
      <c r="D5" s="5" t="s">
        <v>31</v>
      </c>
      <c r="E5" s="5" t="s">
        <v>31</v>
      </c>
      <c r="F5" s="5" t="s">
        <v>31</v>
      </c>
    </row>
    <row r="6" spans="1:6" ht="16" thickBot="1" x14ac:dyDescent="0.25">
      <c r="A6" s="4" t="s">
        <v>32</v>
      </c>
      <c r="B6" s="6">
        <v>204200</v>
      </c>
      <c r="C6" s="6">
        <v>238400</v>
      </c>
      <c r="D6" s="5">
        <v>284660</v>
      </c>
      <c r="E6" s="5">
        <v>327160</v>
      </c>
      <c r="F6" s="5">
        <v>357760</v>
      </c>
    </row>
    <row r="7" spans="1:6" ht="16" thickBot="1" x14ac:dyDescent="0.25">
      <c r="A7" s="4" t="s">
        <v>33</v>
      </c>
      <c r="B7" s="5">
        <v>167500</v>
      </c>
      <c r="C7" s="5">
        <v>213500</v>
      </c>
      <c r="D7" s="5">
        <v>251000</v>
      </c>
      <c r="E7" s="5">
        <v>300000</v>
      </c>
      <c r="F7" s="5">
        <v>328500</v>
      </c>
    </row>
    <row r="8" spans="1:6" ht="16" thickBot="1" x14ac:dyDescent="0.25">
      <c r="A8" s="4" t="s">
        <v>34</v>
      </c>
      <c r="B8" s="6" t="s">
        <v>31</v>
      </c>
      <c r="C8" s="5" t="s">
        <v>31</v>
      </c>
      <c r="D8" s="5" t="s">
        <v>31</v>
      </c>
      <c r="E8" s="5" t="s">
        <v>31</v>
      </c>
      <c r="F8" s="5" t="s">
        <v>31</v>
      </c>
    </row>
    <row r="9" spans="1:6" ht="29" thickBot="1" x14ac:dyDescent="0.25">
      <c r="A9" s="4" t="s">
        <v>35</v>
      </c>
      <c r="B9" s="5">
        <v>-42340</v>
      </c>
      <c r="C9" s="5">
        <v>87992</v>
      </c>
      <c r="D9" s="5">
        <v>528221</v>
      </c>
      <c r="E9" s="5">
        <v>670418</v>
      </c>
      <c r="F9" s="5">
        <v>856031</v>
      </c>
    </row>
    <row r="10" spans="1:6" ht="29" thickBot="1" x14ac:dyDescent="0.25">
      <c r="A10" s="4" t="s">
        <v>36</v>
      </c>
      <c r="B10" s="5" t="s">
        <v>31</v>
      </c>
      <c r="C10" s="5" t="s">
        <v>31</v>
      </c>
      <c r="D10" s="5" t="s">
        <v>31</v>
      </c>
      <c r="E10" s="5" t="s">
        <v>31</v>
      </c>
      <c r="F10" s="5" t="s">
        <v>31</v>
      </c>
    </row>
    <row r="11" spans="1:6" ht="29" thickBot="1" x14ac:dyDescent="0.25">
      <c r="A11" s="4" t="s">
        <v>37</v>
      </c>
      <c r="B11" s="5" t="s">
        <v>31</v>
      </c>
      <c r="C11" s="5" t="s">
        <v>31</v>
      </c>
      <c r="D11" s="5" t="s">
        <v>31</v>
      </c>
      <c r="E11" s="5" t="s">
        <v>31</v>
      </c>
      <c r="F11" s="5" t="s">
        <v>31</v>
      </c>
    </row>
    <row r="12" spans="1:6" ht="29" thickBot="1" x14ac:dyDescent="0.25">
      <c r="A12" s="4" t="s">
        <v>38</v>
      </c>
      <c r="B12" s="5">
        <v>-42340</v>
      </c>
      <c r="C12" s="5">
        <v>87992</v>
      </c>
      <c r="D12" s="5">
        <v>528221</v>
      </c>
      <c r="E12" s="5">
        <v>670418</v>
      </c>
      <c r="F12" s="5">
        <v>856031</v>
      </c>
    </row>
    <row r="13" spans="1:6" ht="29" thickBot="1" x14ac:dyDescent="0.25">
      <c r="A13" s="4" t="s">
        <v>39</v>
      </c>
      <c r="B13" s="6">
        <v>0</v>
      </c>
      <c r="C13" s="6">
        <v>3656.16</v>
      </c>
      <c r="D13" s="6">
        <v>147090.29999999999</v>
      </c>
      <c r="E13" s="5">
        <v>187296.9</v>
      </c>
      <c r="F13" s="6">
        <v>240498.9</v>
      </c>
    </row>
    <row r="14" spans="1:6" ht="16" thickBot="1" x14ac:dyDescent="0.25">
      <c r="A14" s="4" t="s">
        <v>40</v>
      </c>
      <c r="B14" s="5">
        <v>-42340</v>
      </c>
      <c r="C14" s="5">
        <v>84334.84</v>
      </c>
      <c r="D14" s="5">
        <v>381130.7</v>
      </c>
      <c r="E14" s="5">
        <v>483121.4</v>
      </c>
      <c r="F14" s="5">
        <v>615532.1</v>
      </c>
    </row>
    <row r="16" spans="1:6" ht="16" thickBot="1" x14ac:dyDescent="0.25">
      <c r="A16" s="2" t="s">
        <v>22</v>
      </c>
      <c r="B16" s="3" t="s">
        <v>23</v>
      </c>
      <c r="C16" s="3" t="s">
        <v>24</v>
      </c>
      <c r="D16" s="3" t="s">
        <v>25</v>
      </c>
      <c r="E16" s="3" t="s">
        <v>26</v>
      </c>
      <c r="F16" s="3" t="s">
        <v>27</v>
      </c>
    </row>
    <row r="17" spans="1:6" ht="16" thickBot="1" x14ac:dyDescent="0.25">
      <c r="A17" s="4" t="s">
        <v>13</v>
      </c>
      <c r="B17" s="5">
        <v>-42340</v>
      </c>
      <c r="C17" s="5">
        <v>84334.84</v>
      </c>
      <c r="D17" s="5">
        <v>381130.7</v>
      </c>
      <c r="E17" s="5">
        <v>483121.4</v>
      </c>
      <c r="F17" s="5">
        <v>615532.1</v>
      </c>
    </row>
    <row r="18" spans="1:6" ht="16" thickBot="1" x14ac:dyDescent="0.25">
      <c r="A18" s="4" t="s">
        <v>41</v>
      </c>
      <c r="B18" s="5">
        <v>-42340</v>
      </c>
      <c r="C18" s="5">
        <v>87992</v>
      </c>
      <c r="D18" s="5">
        <v>528221</v>
      </c>
      <c r="E18" s="5">
        <v>670418</v>
      </c>
      <c r="F18" s="5">
        <v>856031</v>
      </c>
    </row>
  </sheetData>
  <mergeCells count="1">
    <mergeCell ref="A1:F1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2018-03-10T03:05:32Z</dcterms:modified>
</cp:coreProperties>
</file>