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D12" i="3" l="1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</calcChain>
</file>

<file path=xl/sharedStrings.xml><?xml version="1.0" encoding="utf-8"?>
<sst xmlns="http://schemas.openxmlformats.org/spreadsheetml/2006/main" count="115" uniqueCount="94">
  <si>
    <t>Project</t>
  </si>
  <si>
    <t>information needs</t>
  </si>
  <si>
    <t>information categories</t>
  </si>
  <si>
    <t>measureable concepts</t>
  </si>
  <si>
    <t>proepective indicators</t>
  </si>
  <si>
    <t>Informatio Need Description</t>
  </si>
  <si>
    <t>Information Need</t>
  </si>
  <si>
    <t>Are the level of staffing profile meet the need of project</t>
  </si>
  <si>
    <t>Information Category</t>
  </si>
  <si>
    <t>Resources and Cost</t>
  </si>
  <si>
    <t>Measurable Concept</t>
  </si>
  <si>
    <t>Development Effort</t>
  </si>
  <si>
    <t>Entities and Attributes</t>
  </si>
  <si>
    <t>Relevant Entities</t>
  </si>
  <si>
    <t>Effort allocation to the staff</t>
  </si>
  <si>
    <t>Attributes</t>
  </si>
  <si>
    <t>The number of effort has been allocated</t>
  </si>
  <si>
    <t>Base Measure Specification</t>
  </si>
  <si>
    <t>Base Measures</t>
  </si>
  <si>
    <t>Measurement Methods</t>
  </si>
  <si>
    <t>Count the number of effort has been allocated in the project time</t>
  </si>
  <si>
    <t>Type of Method</t>
  </si>
  <si>
    <t>Objective</t>
  </si>
  <si>
    <t>Scale</t>
  </si>
  <si>
    <t>Number</t>
  </si>
  <si>
    <t>Type of Scale</t>
  </si>
  <si>
    <t>Ordinal</t>
  </si>
  <si>
    <t>Unit of Measurement</t>
  </si>
  <si>
    <t>Staff-month</t>
  </si>
  <si>
    <t>Derived Measure Specification</t>
  </si>
  <si>
    <t>Derived Measure</t>
  </si>
  <si>
    <t>The total number of effort allocation in the project</t>
  </si>
  <si>
    <t>Measurement Function</t>
  </si>
  <si>
    <t>Add every staff and number of months they worked in the team and add every staff-months number.</t>
  </si>
  <si>
    <t>Indicator Specification</t>
  </si>
  <si>
    <t>Indicator Description and Sample</t>
  </si>
  <si>
    <t>Collect data by calculate project effort
Need sample indicator</t>
  </si>
  <si>
    <t>Analysis Model</t>
  </si>
  <si>
    <t>The difference of plan effort allocation and actual effort allocation must be evaluated with a root-cause analysis</t>
  </si>
  <si>
    <t>Decision Criteria</t>
  </si>
  <si>
    <t>The difference of plan effort allocation and actual effort allocation is above 15% must be investigated for root cause and to determine if a new effort allocation plan is needed.</t>
  </si>
  <si>
    <t>Indicator Interpretation</t>
  </si>
  <si>
    <t>Need sample indicator interpretation</t>
  </si>
  <si>
    <t>Data Collection Pprocedure</t>
  </si>
  <si>
    <t>Frequency of Data Collection</t>
  </si>
  <si>
    <t xml:space="preserve">Every two months </t>
  </si>
  <si>
    <t>Responsible individual</t>
  </si>
  <si>
    <t>Project manager</t>
  </si>
  <si>
    <t>Phase or Activity in which Collected</t>
  </si>
  <si>
    <t>During all over the project</t>
  </si>
  <si>
    <t>Tools Used in Data Collection</t>
  </si>
  <si>
    <t>N/A</t>
  </si>
  <si>
    <t>Verification and Validation</t>
  </si>
  <si>
    <t>Reponsitory for Collected Data</t>
  </si>
  <si>
    <t>PSM Insight database</t>
  </si>
  <si>
    <t>Data Analysis Procedure</t>
  </si>
  <si>
    <t>Frequency of  Data Reproting</t>
  </si>
  <si>
    <t>Responsible Individual</t>
  </si>
  <si>
    <t>Phase or Activity in which Analyzed</t>
  </si>
  <si>
    <t>Source of Data for Analysis</t>
  </si>
  <si>
    <t>Tools Used in Analysis</t>
  </si>
  <si>
    <t>PSM Insight</t>
  </si>
  <si>
    <t>Review, Report or User</t>
  </si>
  <si>
    <t>2-monthly report</t>
  </si>
  <si>
    <t>Additional Information</t>
  </si>
  <si>
    <t>Additional Analysis Guidance</t>
  </si>
  <si>
    <t>Calculate the effort allocation should consider of the holiday of the schedule,</t>
  </si>
  <si>
    <t>Implementation Considerations</t>
  </si>
  <si>
    <t>Staff reports their effort every week is easier way to caculate the effort by project manager to check the details of staff effort allocation every two months.</t>
  </si>
  <si>
    <t>Maturity type</t>
  </si>
  <si>
    <t>Commerical/In-house</t>
  </si>
  <si>
    <t>Contractor for military/Government 1110</t>
  </si>
  <si>
    <t>Military/Government agency 242</t>
  </si>
  <si>
    <t>Not Given</t>
  </si>
  <si>
    <t>Initial</t>
  </si>
  <si>
    <t>Managed</t>
  </si>
  <si>
    <t>Defined</t>
  </si>
  <si>
    <t>Quantitatively</t>
  </si>
  <si>
    <t>Optimizing</t>
  </si>
  <si>
    <t>25 or fewer</t>
  </si>
  <si>
    <t>26 to 50</t>
  </si>
  <si>
    <t>51 to 75</t>
  </si>
  <si>
    <t>76 to 100</t>
  </si>
  <si>
    <t>101 to 200</t>
  </si>
  <si>
    <t>201 to 300</t>
  </si>
  <si>
    <t>301 to 500</t>
  </si>
  <si>
    <t>501 to 1000</t>
  </si>
  <si>
    <t>1001 to 2000</t>
  </si>
  <si>
    <t>2000+</t>
  </si>
  <si>
    <t>Practice</t>
  </si>
  <si>
    <t>Characterisation
(FI, LI, PI, NI or NY</t>
  </si>
  <si>
    <t>Strength(s)/Weakness(es)</t>
  </si>
  <si>
    <t>Objective Evidence
- Artifact,
- Affirmation</t>
  </si>
  <si>
    <t xml:space="preserve">
RM
SP 1.4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</si>
</sst>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15" sqref="C15"/>
    </sheetView>
  </sheetViews>
  <sheetFormatPr defaultRowHeight="15" x14ac:dyDescent="0.25"/>
  <cols>
    <col min="2" max="2" width="20.7109375" customWidth="1"/>
    <col min="3" max="3" width="19.85546875" customWidth="1"/>
    <col min="4" max="4" width="15" customWidth="1"/>
    <col min="5" max="5" width="14" customWidth="1"/>
  </cols>
  <sheetData>
    <row r="1" spans="1:5" ht="30" x14ac:dyDescent="0.25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6"/>
      <c r="B2" s="2"/>
      <c r="D2" s="2"/>
      <c r="E2" s="3"/>
    </row>
    <row r="3" spans="1:5" x14ac:dyDescent="0.25">
      <c r="A3" s="6"/>
      <c r="B3" s="2"/>
      <c r="C3" s="2"/>
      <c r="D3" s="2"/>
      <c r="E3" s="3"/>
    </row>
    <row r="4" spans="1:5" x14ac:dyDescent="0.25">
      <c r="A4" s="6"/>
      <c r="B4" s="2"/>
      <c r="C4" s="2"/>
      <c r="D4" s="2"/>
      <c r="E4" s="3"/>
    </row>
    <row r="5" spans="1:5" x14ac:dyDescent="0.25">
      <c r="A5" s="7"/>
      <c r="B5" s="2"/>
      <c r="C5" s="2"/>
      <c r="D5" s="2"/>
      <c r="E5" s="3"/>
    </row>
  </sheetData>
  <mergeCells count="1">
    <mergeCell ref="A1:A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opLeftCell="A3" workbookViewId="0">
      <selection activeCell="F7" sqref="F7"/>
    </sheetView>
  </sheetViews>
  <sheetFormatPr defaultRowHeight="15" x14ac:dyDescent="0.25"/>
  <cols>
    <col min="1" max="1" width="21.7109375" bestFit="1" customWidth="1"/>
    <col min="2" max="2" width="36.140625" customWidth="1"/>
  </cols>
  <sheetData>
    <row r="1" spans="1:2" x14ac:dyDescent="0.25">
      <c r="A1" s="1" t="s">
        <v>5</v>
      </c>
      <c r="B1" s="1"/>
    </row>
    <row r="2" spans="1:2" ht="30" x14ac:dyDescent="0.25">
      <c r="A2" s="8" t="s">
        <v>6</v>
      </c>
      <c r="B2" s="9" t="s">
        <v>7</v>
      </c>
    </row>
    <row r="3" spans="1:2" x14ac:dyDescent="0.25">
      <c r="A3" s="8" t="s">
        <v>8</v>
      </c>
      <c r="B3" s="9" t="s">
        <v>9</v>
      </c>
    </row>
    <row r="4" spans="1:2" x14ac:dyDescent="0.25">
      <c r="A4" s="10"/>
      <c r="B4" s="10"/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" t="s">
        <v>10</v>
      </c>
      <c r="B7" s="1"/>
    </row>
    <row r="8" spans="1:2" x14ac:dyDescent="0.25">
      <c r="A8" s="8" t="s">
        <v>10</v>
      </c>
      <c r="B8" s="9" t="s">
        <v>11</v>
      </c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" t="s">
        <v>12</v>
      </c>
      <c r="B12" s="1"/>
    </row>
    <row r="13" spans="1:2" x14ac:dyDescent="0.25">
      <c r="A13" s="8" t="s">
        <v>13</v>
      </c>
      <c r="B13" s="9" t="s">
        <v>14</v>
      </c>
    </row>
    <row r="14" spans="1:2" ht="30" x14ac:dyDescent="0.25">
      <c r="A14" s="8" t="s">
        <v>15</v>
      </c>
      <c r="B14" s="9" t="s">
        <v>16</v>
      </c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" t="s">
        <v>17</v>
      </c>
      <c r="B19" s="1"/>
    </row>
    <row r="20" spans="1:2" ht="30" x14ac:dyDescent="0.25">
      <c r="A20" s="8" t="s">
        <v>18</v>
      </c>
      <c r="B20" s="9" t="s">
        <v>16</v>
      </c>
    </row>
    <row r="21" spans="1:2" ht="30" x14ac:dyDescent="0.25">
      <c r="A21" s="8" t="s">
        <v>19</v>
      </c>
      <c r="B21" s="9" t="s">
        <v>20</v>
      </c>
    </row>
    <row r="22" spans="1:2" x14ac:dyDescent="0.25">
      <c r="A22" s="8" t="s">
        <v>21</v>
      </c>
      <c r="B22" s="9" t="s">
        <v>22</v>
      </c>
    </row>
    <row r="23" spans="1:2" x14ac:dyDescent="0.25">
      <c r="A23" s="8" t="s">
        <v>23</v>
      </c>
      <c r="B23" s="9" t="s">
        <v>24</v>
      </c>
    </row>
    <row r="24" spans="1:2" x14ac:dyDescent="0.25">
      <c r="A24" s="8" t="s">
        <v>25</v>
      </c>
      <c r="B24" s="9" t="s">
        <v>26</v>
      </c>
    </row>
    <row r="25" spans="1:2" x14ac:dyDescent="0.25">
      <c r="A25" s="8" t="s">
        <v>27</v>
      </c>
      <c r="B25" s="9" t="s">
        <v>28</v>
      </c>
    </row>
    <row r="26" spans="1:2" x14ac:dyDescent="0.25">
      <c r="A26" s="10"/>
      <c r="B26" s="10"/>
    </row>
    <row r="27" spans="1:2" x14ac:dyDescent="0.25">
      <c r="A27" s="10"/>
      <c r="B27" s="10"/>
    </row>
    <row r="28" spans="1:2" x14ac:dyDescent="0.25">
      <c r="A28" s="1" t="s">
        <v>29</v>
      </c>
      <c r="B28" s="1"/>
    </row>
    <row r="29" spans="1:2" ht="30" x14ac:dyDescent="0.25">
      <c r="A29" s="8" t="s">
        <v>30</v>
      </c>
      <c r="B29" s="9" t="s">
        <v>31</v>
      </c>
    </row>
    <row r="30" spans="1:2" ht="45" x14ac:dyDescent="0.25">
      <c r="A30" s="8" t="s">
        <v>32</v>
      </c>
      <c r="B30" s="9" t="s">
        <v>33</v>
      </c>
    </row>
    <row r="31" spans="1:2" x14ac:dyDescent="0.25">
      <c r="A31" s="10"/>
      <c r="B31" s="10"/>
    </row>
    <row r="32" spans="1:2" x14ac:dyDescent="0.25">
      <c r="A32" s="10"/>
      <c r="B32" s="10"/>
    </row>
    <row r="33" spans="1:2" x14ac:dyDescent="0.25">
      <c r="A33" s="10"/>
      <c r="B33" s="10"/>
    </row>
    <row r="34" spans="1:2" x14ac:dyDescent="0.25">
      <c r="A34" s="1" t="s">
        <v>34</v>
      </c>
      <c r="B34" s="1"/>
    </row>
    <row r="35" spans="1:2" ht="30" x14ac:dyDescent="0.25">
      <c r="A35" s="8" t="s">
        <v>35</v>
      </c>
      <c r="B35" s="9" t="s">
        <v>36</v>
      </c>
    </row>
    <row r="36" spans="1:2" ht="45" x14ac:dyDescent="0.25">
      <c r="A36" s="8" t="s">
        <v>37</v>
      </c>
      <c r="B36" s="9" t="s">
        <v>38</v>
      </c>
    </row>
    <row r="37" spans="1:2" ht="75" x14ac:dyDescent="0.25">
      <c r="A37" s="8" t="s">
        <v>39</v>
      </c>
      <c r="B37" s="9" t="s">
        <v>40</v>
      </c>
    </row>
    <row r="38" spans="1:2" ht="30" x14ac:dyDescent="0.25">
      <c r="A38" s="8" t="s">
        <v>41</v>
      </c>
      <c r="B38" s="9" t="s">
        <v>42</v>
      </c>
    </row>
    <row r="39" spans="1:2" x14ac:dyDescent="0.25">
      <c r="A39" s="10"/>
      <c r="B39" s="10"/>
    </row>
    <row r="40" spans="1:2" x14ac:dyDescent="0.25">
      <c r="A40" s="10"/>
      <c r="B40" s="10"/>
    </row>
    <row r="41" spans="1:2" x14ac:dyDescent="0.25">
      <c r="A41" s="10"/>
      <c r="B41" s="10"/>
    </row>
    <row r="42" spans="1:2" x14ac:dyDescent="0.25">
      <c r="A42" s="10"/>
      <c r="B42" s="10"/>
    </row>
    <row r="43" spans="1:2" x14ac:dyDescent="0.25">
      <c r="A43" s="1" t="s">
        <v>43</v>
      </c>
      <c r="B43" s="1"/>
    </row>
    <row r="44" spans="1:2" ht="30" x14ac:dyDescent="0.25">
      <c r="A44" s="8" t="s">
        <v>44</v>
      </c>
      <c r="B44" s="9" t="s">
        <v>45</v>
      </c>
    </row>
    <row r="45" spans="1:2" x14ac:dyDescent="0.25">
      <c r="A45" s="8" t="s">
        <v>46</v>
      </c>
      <c r="B45" s="9" t="s">
        <v>47</v>
      </c>
    </row>
    <row r="46" spans="1:2" ht="30" x14ac:dyDescent="0.25">
      <c r="A46" s="8" t="s">
        <v>48</v>
      </c>
      <c r="B46" s="9" t="s">
        <v>49</v>
      </c>
    </row>
    <row r="47" spans="1:2" ht="30" x14ac:dyDescent="0.25">
      <c r="A47" s="8" t="s">
        <v>50</v>
      </c>
      <c r="B47" s="9" t="s">
        <v>51</v>
      </c>
    </row>
    <row r="48" spans="1:2" ht="30" x14ac:dyDescent="0.25">
      <c r="A48" s="8" t="s">
        <v>52</v>
      </c>
      <c r="B48" s="9" t="s">
        <v>51</v>
      </c>
    </row>
    <row r="49" spans="1:2" ht="30" x14ac:dyDescent="0.25">
      <c r="A49" s="8" t="s">
        <v>53</v>
      </c>
      <c r="B49" s="9" t="s">
        <v>54</v>
      </c>
    </row>
    <row r="50" spans="1:2" x14ac:dyDescent="0.25">
      <c r="A50" s="10"/>
      <c r="B50" s="10"/>
    </row>
    <row r="51" spans="1:2" x14ac:dyDescent="0.25">
      <c r="A51" s="10"/>
      <c r="B51" s="10"/>
    </row>
    <row r="52" spans="1:2" x14ac:dyDescent="0.25">
      <c r="A52" s="10"/>
      <c r="B52" s="10"/>
    </row>
    <row r="53" spans="1:2" x14ac:dyDescent="0.25">
      <c r="A53" s="1" t="s">
        <v>55</v>
      </c>
      <c r="B53" s="1"/>
    </row>
    <row r="54" spans="1:2" ht="30" x14ac:dyDescent="0.25">
      <c r="A54" s="8" t="s">
        <v>56</v>
      </c>
      <c r="B54" s="9" t="s">
        <v>45</v>
      </c>
    </row>
    <row r="55" spans="1:2" x14ac:dyDescent="0.25">
      <c r="A55" s="8" t="s">
        <v>57</v>
      </c>
      <c r="B55" s="9" t="s">
        <v>47</v>
      </c>
    </row>
    <row r="56" spans="1:2" ht="30" x14ac:dyDescent="0.25">
      <c r="A56" s="8" t="s">
        <v>58</v>
      </c>
      <c r="B56" s="9" t="s">
        <v>49</v>
      </c>
    </row>
    <row r="57" spans="1:2" ht="30" x14ac:dyDescent="0.25">
      <c r="A57" s="8" t="s">
        <v>59</v>
      </c>
      <c r="B57" s="9" t="s">
        <v>54</v>
      </c>
    </row>
    <row r="58" spans="1:2" x14ac:dyDescent="0.25">
      <c r="A58" s="8" t="s">
        <v>60</v>
      </c>
      <c r="B58" s="9" t="s">
        <v>61</v>
      </c>
    </row>
    <row r="59" spans="1:2" x14ac:dyDescent="0.25">
      <c r="A59" s="8" t="s">
        <v>62</v>
      </c>
      <c r="B59" s="9" t="s">
        <v>63</v>
      </c>
    </row>
    <row r="60" spans="1:2" x14ac:dyDescent="0.25">
      <c r="A60" s="10"/>
      <c r="B60" s="10"/>
    </row>
    <row r="61" spans="1:2" x14ac:dyDescent="0.25">
      <c r="A61" s="10"/>
      <c r="B61" s="10"/>
    </row>
    <row r="62" spans="1:2" x14ac:dyDescent="0.25">
      <c r="A62" s="10"/>
      <c r="B62" s="10"/>
    </row>
    <row r="63" spans="1:2" x14ac:dyDescent="0.25">
      <c r="A63" s="10"/>
      <c r="B63" s="10"/>
    </row>
    <row r="64" spans="1:2" x14ac:dyDescent="0.25">
      <c r="A64" s="1" t="s">
        <v>64</v>
      </c>
      <c r="B64" s="1"/>
    </row>
    <row r="65" spans="1:2" ht="45" x14ac:dyDescent="0.25">
      <c r="A65" s="8" t="s">
        <v>65</v>
      </c>
      <c r="B65" s="9" t="s">
        <v>66</v>
      </c>
    </row>
    <row r="66" spans="1:2" ht="75" x14ac:dyDescent="0.25">
      <c r="A66" s="8" t="s">
        <v>67</v>
      </c>
      <c r="B66" s="9" t="s">
        <v>68</v>
      </c>
    </row>
  </sheetData>
  <mergeCells count="9">
    <mergeCell ref="A43:B43"/>
    <mergeCell ref="A53:B53"/>
    <mergeCell ref="A64:B64"/>
    <mergeCell ref="A1:B1"/>
    <mergeCell ref="A7:B7"/>
    <mergeCell ref="A12:B12"/>
    <mergeCell ref="A19:B19"/>
    <mergeCell ref="A28:B28"/>
    <mergeCell ref="A34:B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topLeftCell="A6" workbookViewId="0">
      <selection activeCell="A6" sqref="A6:D12"/>
    </sheetView>
  </sheetViews>
  <sheetFormatPr defaultRowHeight="15" x14ac:dyDescent="0.25"/>
  <sheetData>
    <row r="6" spans="1:4" ht="75" x14ac:dyDescent="0.25">
      <c r="A6" s="4" t="s">
        <v>69</v>
      </c>
      <c r="B6" s="4" t="s">
        <v>70</v>
      </c>
      <c r="C6" s="4" t="s">
        <v>71</v>
      </c>
      <c r="D6" s="4" t="s">
        <v>72</v>
      </c>
    </row>
    <row r="7" spans="1:4" ht="30" x14ac:dyDescent="0.25">
      <c r="A7" s="4" t="s">
        <v>73</v>
      </c>
      <c r="B7" s="11">
        <f>K9*2.9%</f>
        <v>0</v>
      </c>
      <c r="C7" s="11">
        <f>K8*2.2%</f>
        <v>0</v>
      </c>
      <c r="D7" s="11">
        <f>K7*16.3%</f>
        <v>0</v>
      </c>
    </row>
    <row r="8" spans="1:4" x14ac:dyDescent="0.25">
      <c r="A8" s="4" t="s">
        <v>74</v>
      </c>
      <c r="B8" s="11">
        <f>K9*0.9%</f>
        <v>0</v>
      </c>
      <c r="C8" s="11">
        <f>K8*0.6%</f>
        <v>0</v>
      </c>
      <c r="D8" s="11">
        <f>K7*5.9%</f>
        <v>0</v>
      </c>
    </row>
    <row r="9" spans="1:4" x14ac:dyDescent="0.25">
      <c r="A9" s="4" t="s">
        <v>75</v>
      </c>
      <c r="B9" s="11">
        <f>K9*22.3%</f>
        <v>0</v>
      </c>
      <c r="C9" s="11">
        <f>K8*29.5%</f>
        <v>0</v>
      </c>
      <c r="D9" s="11">
        <f>K7*45.9%</f>
        <v>0</v>
      </c>
    </row>
    <row r="10" spans="1:4" x14ac:dyDescent="0.25">
      <c r="A10" s="4" t="s">
        <v>76</v>
      </c>
      <c r="B10" s="11">
        <f>K9*65.4%</f>
        <v>0</v>
      </c>
      <c r="C10" s="11">
        <f>K8*60.5%</f>
        <v>0</v>
      </c>
      <c r="D10" s="11">
        <f>K7*23.7%</f>
        <v>0</v>
      </c>
    </row>
    <row r="11" spans="1:4" ht="30" x14ac:dyDescent="0.25">
      <c r="A11" s="4" t="s">
        <v>77</v>
      </c>
      <c r="B11" s="11">
        <f>K9*1.9%</f>
        <v>0</v>
      </c>
      <c r="C11" s="11">
        <f>K8*0.8%</f>
        <v>0</v>
      </c>
      <c r="D11" s="11">
        <f>K7*3.8%</f>
        <v>0</v>
      </c>
    </row>
    <row r="12" spans="1:4" ht="30" x14ac:dyDescent="0.25">
      <c r="A12" s="4" t="s">
        <v>78</v>
      </c>
      <c r="B12" s="11">
        <f>K9*6.6%</f>
        <v>0</v>
      </c>
      <c r="C12" s="11">
        <f>K8*6.3%</f>
        <v>0</v>
      </c>
      <c r="D12" s="11">
        <f>K7*4.4%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I10" sqref="I10"/>
    </sheetView>
  </sheetViews>
  <sheetFormatPr defaultRowHeight="15" x14ac:dyDescent="0.25"/>
  <sheetData>
    <row r="1" spans="1:6" ht="30" x14ac:dyDescent="0.25">
      <c r="A1" s="4" t="s">
        <v>69</v>
      </c>
      <c r="B1" s="4" t="s">
        <v>79</v>
      </c>
      <c r="C1" s="4" t="s">
        <v>80</v>
      </c>
      <c r="D1" s="4" t="s">
        <v>81</v>
      </c>
      <c r="E1" s="4" t="s">
        <v>82</v>
      </c>
      <c r="F1" s="4" t="s">
        <v>83</v>
      </c>
    </row>
    <row r="2" spans="1:6" ht="30" x14ac:dyDescent="0.25">
      <c r="A2" s="4" t="s">
        <v>73</v>
      </c>
      <c r="B2" s="12">
        <v>1.2332000000000001E-2</v>
      </c>
      <c r="C2" s="12">
        <v>2.7820000000000002E-3</v>
      </c>
      <c r="D2" s="12">
        <v>2.3669999999999997E-3</v>
      </c>
      <c r="E2" s="12">
        <v>2.3669999999999997E-3</v>
      </c>
      <c r="F2" s="12">
        <v>2.4809999999999997E-3</v>
      </c>
    </row>
    <row r="3" spans="1:6" x14ac:dyDescent="0.25">
      <c r="A3" s="4" t="s">
        <v>74</v>
      </c>
      <c r="B3" s="12">
        <v>3.0830000000000002E-3</v>
      </c>
      <c r="C3" s="12">
        <v>1.3910000000000001E-3</v>
      </c>
      <c r="D3" s="12">
        <v>7.8899999999999999E-4</v>
      </c>
      <c r="E3" s="12">
        <v>7.8899999999999999E-4</v>
      </c>
      <c r="F3" s="12">
        <v>8.2699999999999994E-4</v>
      </c>
    </row>
    <row r="4" spans="1:6" x14ac:dyDescent="0.25">
      <c r="A4" s="4" t="s">
        <v>75</v>
      </c>
      <c r="B4" s="12">
        <v>0.13873500000000002</v>
      </c>
      <c r="C4" s="12">
        <v>3.1993000000000001E-2</v>
      </c>
      <c r="D4" s="12">
        <v>1.8935999999999998E-2</v>
      </c>
      <c r="E4" s="12">
        <v>1.7357999999999998E-2</v>
      </c>
      <c r="F4" s="12">
        <v>1.4885999999999998E-2</v>
      </c>
    </row>
    <row r="5" spans="1:6" x14ac:dyDescent="0.25">
      <c r="A5" s="4" t="s">
        <v>76</v>
      </c>
      <c r="B5" s="12">
        <v>0.15415000000000001</v>
      </c>
      <c r="C5" s="12">
        <v>0.10015199999999999</v>
      </c>
      <c r="D5" s="12">
        <v>5.3652000000000005E-2</v>
      </c>
      <c r="E5" s="12">
        <v>5.1284999999999997E-2</v>
      </c>
      <c r="F5" s="12">
        <v>5.6236000000000001E-2</v>
      </c>
    </row>
    <row r="6" spans="1:6" ht="30" x14ac:dyDescent="0.25">
      <c r="A6" s="4" t="s">
        <v>77</v>
      </c>
      <c r="B6" s="12">
        <v>0</v>
      </c>
      <c r="C6" s="12">
        <v>1.3910000000000001E-3</v>
      </c>
      <c r="D6" s="12">
        <v>1.578E-3</v>
      </c>
      <c r="E6" s="12">
        <v>1.578E-3</v>
      </c>
      <c r="F6" s="12">
        <v>1.6539999999999999E-3</v>
      </c>
    </row>
    <row r="7" spans="1:6" ht="30" x14ac:dyDescent="0.25">
      <c r="A7" s="4" t="s">
        <v>78</v>
      </c>
      <c r="B7" s="12">
        <v>3.0830000000000002E-3</v>
      </c>
      <c r="C7" s="12">
        <v>1.3910000000000001E-3</v>
      </c>
      <c r="D7" s="12">
        <v>2.3669999999999997E-3</v>
      </c>
      <c r="E7" s="12">
        <v>5.5230000000000001E-3</v>
      </c>
      <c r="F7" s="12">
        <v>5.7889999999999999E-3</v>
      </c>
    </row>
    <row r="8" spans="1:6" ht="30" x14ac:dyDescent="0.25">
      <c r="A8" s="4" t="s">
        <v>69</v>
      </c>
      <c r="B8" s="4" t="s">
        <v>84</v>
      </c>
      <c r="C8" s="4" t="s">
        <v>85</v>
      </c>
      <c r="D8" s="4" t="s">
        <v>86</v>
      </c>
      <c r="E8" s="4" t="s">
        <v>87</v>
      </c>
      <c r="F8" s="4" t="s">
        <v>88</v>
      </c>
    </row>
    <row r="9" spans="1:6" ht="30" x14ac:dyDescent="0.25">
      <c r="A9" s="4" t="s">
        <v>73</v>
      </c>
      <c r="B9" s="12">
        <v>3.156E-3</v>
      </c>
      <c r="C9" s="12">
        <v>3.385E-3</v>
      </c>
      <c r="D9" s="12">
        <v>3.385E-3</v>
      </c>
      <c r="E9" s="12">
        <v>3.3119999999999998E-3</v>
      </c>
      <c r="F9" s="12">
        <v>5.6400000000000005E-4</v>
      </c>
    </row>
    <row r="10" spans="1:6" x14ac:dyDescent="0.25">
      <c r="A10" s="4" t="s">
        <v>74</v>
      </c>
      <c r="B10" s="12">
        <v>7.8899999999999999E-4</v>
      </c>
      <c r="C10" s="12">
        <v>6.7699999999999998E-4</v>
      </c>
      <c r="D10" s="12">
        <v>6.7699999999999998E-4</v>
      </c>
      <c r="E10" s="12">
        <v>0</v>
      </c>
      <c r="F10" s="12">
        <v>5.6400000000000005E-4</v>
      </c>
    </row>
    <row r="11" spans="1:6" x14ac:dyDescent="0.25">
      <c r="A11" s="4" t="s">
        <v>75</v>
      </c>
      <c r="B11" s="12">
        <v>1.5779999999999999E-2</v>
      </c>
      <c r="C11" s="12">
        <v>2.7079999999999999E-3</v>
      </c>
      <c r="D11" s="12">
        <v>7.4469999999999996E-3</v>
      </c>
      <c r="E11" s="12">
        <v>2.0700000000000002E-3</v>
      </c>
      <c r="F11" s="12">
        <v>3.3839999999999999E-3</v>
      </c>
    </row>
    <row r="12" spans="1:6" x14ac:dyDescent="0.25">
      <c r="A12" s="4" t="s">
        <v>76</v>
      </c>
      <c r="B12" s="12">
        <v>4.8917999999999996E-2</v>
      </c>
      <c r="C12" s="12">
        <v>4.4005000000000002E-2</v>
      </c>
      <c r="D12" s="12">
        <v>3.9942999999999992E-2</v>
      </c>
      <c r="E12" s="12">
        <v>2.3597999999999997E-2</v>
      </c>
      <c r="F12" s="12">
        <v>2.9328E-2</v>
      </c>
    </row>
    <row r="13" spans="1:6" ht="30" x14ac:dyDescent="0.25">
      <c r="A13" s="4" t="s">
        <v>77</v>
      </c>
      <c r="B13" s="12">
        <v>3.156E-3</v>
      </c>
      <c r="C13" s="12">
        <v>1.354E-3</v>
      </c>
      <c r="D13" s="12">
        <v>1.354E-3</v>
      </c>
      <c r="E13" s="12">
        <v>0</v>
      </c>
      <c r="F13" s="12">
        <v>5.6400000000000005E-4</v>
      </c>
    </row>
    <row r="14" spans="1:6" ht="30" x14ac:dyDescent="0.25">
      <c r="A14" s="4" t="s">
        <v>78</v>
      </c>
      <c r="B14" s="12">
        <v>8.6789999999999992E-3</v>
      </c>
      <c r="C14" s="12">
        <v>9.4780000000000003E-3</v>
      </c>
      <c r="D14" s="12">
        <v>1.5571E-2</v>
      </c>
      <c r="E14" s="12">
        <v>1.2419999999999999E-2</v>
      </c>
      <c r="F14" s="12">
        <v>2.3687999999999997E-2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5" sqref="D5"/>
    </sheetView>
  </sheetViews>
  <sheetFormatPr defaultRowHeight="15" x14ac:dyDescent="0.25"/>
  <cols>
    <col min="2" max="2" width="18.85546875" customWidth="1"/>
    <col min="3" max="3" width="24.5703125" bestFit="1" customWidth="1"/>
    <col min="4" max="4" width="21.85546875" customWidth="1"/>
  </cols>
  <sheetData>
    <row r="1" spans="1:4" ht="45" x14ac:dyDescent="0.25">
      <c r="A1" s="13" t="s">
        <v>89</v>
      </c>
      <c r="B1" s="14" t="s">
        <v>90</v>
      </c>
      <c r="C1" s="13" t="s">
        <v>91</v>
      </c>
      <c r="D1" s="14" t="s">
        <v>92</v>
      </c>
    </row>
    <row r="2" spans="1:4" ht="75" x14ac:dyDescent="0.25">
      <c r="A2" s="4" t="s">
        <v>93</v>
      </c>
      <c r="B2" s="15"/>
      <c r="C2" s="16"/>
      <c r="D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2013-10-09T01:07:47Z</dcterms:modified>
</cp:coreProperties>
</file>