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Ticdcy\Learning\graduation paper\data\support_data\"/>
    </mc:Choice>
  </mc:AlternateContent>
  <xr:revisionPtr revIDLastSave="0" documentId="13_ncr:1_{8150E14F-3E0B-4ACF-BB56-C0EEF244FAA3}" xr6:coauthVersionLast="47" xr6:coauthVersionMax="47" xr10:uidLastSave="{00000000-0000-0000-0000-000000000000}"/>
  <bookViews>
    <workbookView xWindow="-98" yWindow="-98" windowWidth="21795" windowHeight="12975" firstSheet="1" activeTab="2" xr2:uid="{00000000-000D-0000-FFFF-FFFF00000000}"/>
  </bookViews>
  <sheets>
    <sheet name="long_short split" sheetId="1" r:id="rId1"/>
    <sheet name="weight" sheetId="3" r:id="rId2"/>
    <sheet name="short term duration" sheetId="5" r:id="rId3"/>
    <sheet name="distribution of injuries" sheetId="4" r:id="rId4"/>
    <sheet name="life remaining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5" l="1"/>
  <c r="B12" i="5"/>
  <c r="C9" i="5"/>
  <c r="B6" i="5"/>
  <c r="D14" i="3"/>
  <c r="B14" i="3"/>
  <c r="M8" i="4"/>
  <c r="O8" i="4"/>
  <c r="O9" i="4"/>
  <c r="B3" i="5"/>
  <c r="B4" i="5"/>
  <c r="B5" i="5"/>
  <c r="B7" i="5"/>
  <c r="B8" i="5"/>
  <c r="B11" i="5"/>
  <c r="B2" i="5"/>
  <c r="C7" i="4"/>
  <c r="D7" i="4"/>
  <c r="E7" i="4"/>
  <c r="F7" i="4"/>
  <c r="G7" i="4"/>
  <c r="H7" i="4"/>
  <c r="I7" i="4"/>
  <c r="J7" i="4"/>
  <c r="K7" i="4"/>
  <c r="L7" i="4"/>
  <c r="M7" i="4"/>
  <c r="M9" i="4" s="1"/>
  <c r="N7" i="4"/>
  <c r="B7" i="4"/>
  <c r="O10" i="4" l="1"/>
  <c r="B10" i="4" s="1"/>
  <c r="L9" i="4"/>
  <c r="H9" i="4"/>
  <c r="G8" i="4"/>
  <c r="D9" i="4"/>
  <c r="C9" i="4"/>
  <c r="C8" i="4"/>
  <c r="G9" i="4"/>
  <c r="F9" i="4"/>
  <c r="J9" i="4"/>
  <c r="B9" i="4"/>
  <c r="E9" i="4"/>
  <c r="H8" i="4"/>
  <c r="I10" i="4" l="1"/>
  <c r="G10" i="4"/>
  <c r="L10" i="4"/>
  <c r="C10" i="4"/>
  <c r="D10" i="4"/>
  <c r="E10" i="4"/>
  <c r="F10" i="4"/>
  <c r="H10" i="4"/>
  <c r="J10" i="4"/>
  <c r="K10" i="4"/>
  <c r="C14" i="5"/>
  <c r="B14" i="5" s="1"/>
  <c r="M10" i="4"/>
  <c r="L8" i="4"/>
  <c r="K8" i="4"/>
  <c r="J8" i="4"/>
  <c r="I8" i="4"/>
</calcChain>
</file>

<file path=xl/sharedStrings.xml><?xml version="1.0" encoding="utf-8"?>
<sst xmlns="http://schemas.openxmlformats.org/spreadsheetml/2006/main" count="143" uniqueCount="78">
  <si>
    <t>Types of injury or illnesses</t>
  </si>
  <si>
    <t>Life-long</t>
  </si>
  <si>
    <t>Short-term</t>
  </si>
  <si>
    <t>Original Source in Scanlon et al.</t>
  </si>
  <si>
    <t>Sprains, strains, tears</t>
  </si>
  <si>
    <t>021 Sprains- strains- tears</t>
  </si>
  <si>
    <t>Fractures</t>
  </si>
  <si>
    <t>012 Fractures</t>
  </si>
  <si>
    <t>Cuts, lacerations</t>
  </si>
  <si>
    <t>034 Cuts- lacerations</t>
  </si>
  <si>
    <t>Puncture wounds, except gunshot wounds</t>
  </si>
  <si>
    <t>037 Punctures- except bites</t>
  </si>
  <si>
    <t>Bruises, contusions</t>
  </si>
  <si>
    <t>043 Bruises- contusions</t>
  </si>
  <si>
    <t>Heat burns</t>
  </si>
  <si>
    <t>053 Heat burns- scalds</t>
  </si>
  <si>
    <t>Chemical burns</t>
  </si>
  <si>
    <t>051 Chemical burns</t>
  </si>
  <si>
    <t>Amputations</t>
  </si>
  <si>
    <t>031 Amputations</t>
  </si>
  <si>
    <t>Carpal tunnel syndrome</t>
  </si>
  <si>
    <t>124 Disorders of the peripheral nervous system</t>
  </si>
  <si>
    <t>Tendonitis</t>
  </si>
  <si>
    <t>173 Rheumatism- except the back</t>
  </si>
  <si>
    <t>Multiple traumatic injuries and disorders</t>
  </si>
  <si>
    <t>080 Multiple traumatic injuries and disorders- unspecified</t>
  </si>
  <si>
    <t>Soreness, pain</t>
  </si>
  <si>
    <t>Unspecified nonfatal injuries</t>
  </si>
  <si>
    <t>Type of injuries or illnesses from BLS</t>
  </si>
  <si>
    <r>
      <t>Life-long disability weight (W</t>
    </r>
    <r>
      <rPr>
        <b/>
        <vertAlign val="subscript"/>
        <sz val="11"/>
        <color rgb="FF000000"/>
        <rFont val="Times New Roman"/>
        <family val="1"/>
      </rPr>
      <t>c,LL</t>
    </r>
    <r>
      <rPr>
        <b/>
        <sz val="11"/>
        <color rgb="FF000000"/>
        <rFont val="Times New Roman"/>
        <family val="1"/>
      </rPr>
      <t>), average age</t>
    </r>
  </si>
  <si>
    <t>Original Source</t>
    <phoneticPr fontId="3" type="noConversion"/>
  </si>
  <si>
    <r>
      <t>Short-term disability weight, (W</t>
    </r>
    <r>
      <rPr>
        <b/>
        <vertAlign val="subscript"/>
        <sz val="11"/>
        <color rgb="FF000000"/>
        <rFont val="Times New Roman"/>
        <family val="1"/>
      </rPr>
      <t>c,ST</t>
    </r>
    <r>
      <rPr>
        <b/>
        <sz val="11"/>
        <color rgb="FF000000"/>
        <rFont val="Times New Roman"/>
        <family val="1"/>
      </rPr>
      <t>), average age</t>
    </r>
  </si>
  <si>
    <t>-</t>
    <phoneticPr fontId="3" type="noConversion"/>
  </si>
  <si>
    <t>[James et al. 2020]Muscle and tendon injuries, including sprains and strains lesser dislocations</t>
    <phoneticPr fontId="3" type="noConversion"/>
  </si>
  <si>
    <t>[James et al. 2020]Fracture of pelvis &amp; Fracture of hip &amp; Multiple fractures, dislocations, crashes, wounds, sprains and strains &amp; Fracture of femur, other than femoral neck &amp; Fracture of vertebral column &amp; Fracture of sternum and/or fracture of one or more ribs &amp; Fracture of skull &amp; Fracture of face bones &amp; Fracture of patella, tibia or fibula or ankle &amp; Fracture of clavicle, scapula or humerus &amp; Fracture of radius and/or ulna &amp; Fracture of foot bones except ankle &amp; Fracture of hand (wrist and other distal part of hand)</t>
    <phoneticPr fontId="3" type="noConversion"/>
  </si>
  <si>
    <t>[James et al. 2020]Open wound(s)</t>
    <phoneticPr fontId="3" type="noConversion"/>
  </si>
  <si>
    <t>[James et al. 2020]Contusion in any part of the body</t>
    <phoneticPr fontId="3" type="noConversion"/>
  </si>
  <si>
    <r>
      <t xml:space="preserve">[James et al. 2020]Lower airway burns &amp; Burns, </t>
    </r>
    <r>
      <rPr>
        <sz val="8"/>
        <color theme="1"/>
        <rFont val="等线"/>
        <family val="2"/>
      </rPr>
      <t>≥</t>
    </r>
    <r>
      <rPr>
        <sz val="8"/>
        <color theme="1"/>
        <rFont val="Times New Roman"/>
        <family val="1"/>
      </rPr>
      <t xml:space="preserve">20% total burned surface area or </t>
    </r>
    <r>
      <rPr>
        <sz val="8"/>
        <color theme="1"/>
        <rFont val="等线"/>
        <family val="2"/>
      </rPr>
      <t>≥</t>
    </r>
    <r>
      <rPr>
        <sz val="8"/>
        <color theme="1"/>
        <rFont val="Times New Roman"/>
        <family val="1"/>
      </rPr>
      <t>10% burned surface area if head/neck or hands/wrist involved without lower airway burns &amp; Burns, &lt;20% total burned surface area without lower airway burns</t>
    </r>
    <phoneticPr fontId="3" type="noConversion"/>
  </si>
  <si>
    <t>[GBD, 2013]</t>
    <phoneticPr fontId="3" type="noConversion"/>
  </si>
  <si>
    <t>[James et al. 2020]Dislocation of knee &amp; Dislocation of shoulder &amp; Dislocation of hip</t>
    <phoneticPr fontId="3" type="noConversion"/>
  </si>
  <si>
    <t>[GBD, 2013]Musculoskeletal problems: legs, mild &amp; Musculoskeletal problems: legs, moderate &amp; Musculoskeletal problems: legs, severe &amp; Musculoskeletal problems: arms, mild &amp; Musculoskeletal problems: arms, moderate &amp; Musculoskeletal problems: generalised, moderate &amp; Musculoskeletal problems: generalised, severe</t>
    <phoneticPr fontId="3" type="noConversion"/>
  </si>
  <si>
    <t>[James et al. 2020]Moderate TBI &amp; Complications following therapeutic procedures &amp; Minor TBI &amp; Nerve injury</t>
    <phoneticPr fontId="3" type="noConversion"/>
  </si>
  <si>
    <t>[Scanlon et al.] 097 Nonspecified injuries and disorders</t>
    <phoneticPr fontId="3" type="noConversion"/>
  </si>
  <si>
    <t>Weighted average of all other life-long injuries depending on the number of injuries reported in 2015-2018[BLS]</t>
    <phoneticPr fontId="3" type="noConversion"/>
  </si>
  <si>
    <t>Weighted average of all other short term injuries depending on the number of injuries reported in 2015-2018[BLS]</t>
    <phoneticPr fontId="3" type="noConversion"/>
  </si>
  <si>
    <t>Year</t>
    <phoneticPr fontId="3" type="noConversion"/>
  </si>
  <si>
    <t>Punctures (except gunshot wounds)</t>
  </si>
  <si>
    <t>Heat (thermal) burns</t>
  </si>
  <si>
    <t>Chemical burns and corrosions</t>
  </si>
  <si>
    <t>Multiple traumatic injuries (Total)</t>
  </si>
  <si>
    <t>All other natures[3]</t>
  </si>
  <si>
    <t>Sum</t>
    <phoneticPr fontId="3" type="noConversion"/>
  </si>
  <si>
    <t>Weight-LL</t>
    <phoneticPr fontId="3" type="noConversion"/>
  </si>
  <si>
    <t>Weight-ST</t>
    <phoneticPr fontId="3" type="noConversion"/>
  </si>
  <si>
    <t>Weight-Duration</t>
    <phoneticPr fontId="3" type="noConversion"/>
  </si>
  <si>
    <t>WHO age strata</t>
  </si>
  <si>
    <t>Life remaining, Female (years)</t>
  </si>
  <si>
    <t>Life remaining, Male (years)</t>
  </si>
  <si>
    <t>Life remaining, Unisex (years)*</t>
  </si>
  <si>
    <t>15 to 44</t>
  </si>
  <si>
    <t>45 to 59</t>
  </si>
  <si>
    <t>60 to 80</t>
  </si>
  <si>
    <t>PS: Data is from Scanlon et al. (An Approach to Integrating Occupational Safety and Health into Life Cycle Assessment)</t>
    <phoneticPr fontId="3" type="noConversion"/>
  </si>
  <si>
    <t>[GBD 1996]Fractured skull &amp; Fractured  &amp; Face &amp; Fractured vertebal column &amp; Fractured rib or sternum &amp; Fractured pelvis &amp; Fractured clavicle, scapula, or humerus &amp; Fractured redius or ulna &amp; Fractured hand bones &amp; Fractued  femur &amp; Fractured patella, tibia, or  fibula &amp; Fractured ankle &amp; Fractued bones in  foot</t>
    <phoneticPr fontId="3" type="noConversion"/>
  </si>
  <si>
    <t>[GBD, 1996]Open wound</t>
    <phoneticPr fontId="3" type="noConversion"/>
  </si>
  <si>
    <t>[GBD, 1996]Burns &lt;20% &amp; Burns &gt;20% and &lt;60% &amp; Burns &gt;60%</t>
    <phoneticPr fontId="3" type="noConversion"/>
  </si>
  <si>
    <t>[GBD, 1996]Injured nerves &amp; Intracranial injury</t>
    <phoneticPr fontId="3" type="noConversion"/>
  </si>
  <si>
    <t>Duration(year)</t>
    <phoneticPr fontId="3" type="noConversion"/>
  </si>
  <si>
    <t>Duration(day)</t>
    <phoneticPr fontId="3" type="noConversion"/>
  </si>
  <si>
    <t xml:space="preserve">[GBD, 2017]Fracture of clavicle, scapula, or humerus  &amp; Fracture of face bones  &amp; Fracture of foot bones except ankle  &amp; Fracture of hand (wrist and other distal part of hand)  &amp; Fracture of hip  &amp; Fracture of patella, tibia or fibula, or ankle  &amp; Fracture of pelvis  &amp; Fracture of radius and/or ulna  &amp; Fracture of skull  &amp; Fracture of sternum and/or  &amp; Fracture of one or more ribs  &amp; Fracture of vertebral column  &amp; Fracture of femur, other than femoral neck </t>
    <phoneticPr fontId="3" type="noConversion"/>
  </si>
  <si>
    <t xml:space="preserve">[GBD, 2017]Burns, &gt;=20% total burned surface area or &gt;= 10% burned surface area if head/neck or hands/wrist involved w/o lower airway burns &amp; Lower airway burns </t>
    <phoneticPr fontId="3" type="noConversion"/>
  </si>
  <si>
    <t>[GBD, 2017]Burns, &gt;=20% total burned surface area or &gt;= 11% burned surface area if head/neck or hands/wrist involved w/o lower airway burns &amp; Lower airway burns</t>
  </si>
  <si>
    <t xml:space="preserve">[GBD, 2017]Amputation of lower limbs, bilateral  &amp; Amputation of upper limbs, bilateral  &amp; Amputation of fingers (excluding thumb)  &amp; Amputation of lower limb, unilateral  &amp; Amputation of upper limb, unilateral  &amp; Amputation of thumb  &amp; Amputation of toe/toes </t>
    <phoneticPr fontId="3" type="noConversion"/>
  </si>
  <si>
    <t xml:space="preserve">[GBD, 2017]Multiple fractures, dislocations, crashes, wounds, sprains, and strains </t>
    <phoneticPr fontId="3" type="noConversion"/>
  </si>
  <si>
    <t>097 Nonspecified injuries and disorders (adjusted)</t>
    <phoneticPr fontId="3" type="noConversion"/>
  </si>
  <si>
    <t>9999 Nonclassifiable (adjusted)</t>
    <phoneticPr fontId="3" type="noConversion"/>
  </si>
  <si>
    <t>PS: Data marked with '(adjusted)' is not the same as the original ones</t>
    <phoneticPr fontId="3" type="noConversion"/>
  </si>
  <si>
    <t>BLS (Bureau of Labor Statistics and Injuries, Illnesses, 2018c)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</si>
</sst>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rgb="FF000000"/>
      <name val="Times New Roman"/>
      <family val="1"/>
    </font>
    <font>
      <sz val="9"/>
      <name val="等线"/>
      <family val="3"/>
      <charset val="134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vertAlign val="subscript"/>
      <sz val="11"/>
      <color rgb="FF000000"/>
      <name val="Times New Roman"/>
      <family val="1"/>
    </font>
    <font>
      <sz val="8"/>
      <color indexed="8"/>
      <name val="Arial"/>
      <family val="2"/>
    </font>
    <font>
      <b/>
      <sz val="11"/>
      <color theme="1"/>
      <name val="等线"/>
      <family val="3"/>
      <charset val="134"/>
      <scheme val="minor"/>
    </font>
    <font>
      <sz val="8"/>
      <color theme="1"/>
      <name val="Times New Roman"/>
      <family val="1"/>
    </font>
    <font>
      <sz val="8"/>
      <color theme="1"/>
      <name val="等线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7" fillId="0" borderId="0" xfId="0" applyFont="1" applyAlignment="1">
      <alignment horizontal="left" vertical="top"/>
    </xf>
    <xf numFmtId="176" fontId="4" fillId="0" borderId="0" xfId="0" applyNumberFormat="1" applyFont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0" fontId="0" fillId="0" borderId="0" xfId="1" applyNumberFormat="1" applyFont="1" applyAlignment="1"/>
    <xf numFmtId="0" fontId="8" fillId="0" borderId="0" xfId="0" applyFont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 vertical="center" wrapText="1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9" fillId="0" borderId="2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177" fontId="5" fillId="0" borderId="2" xfId="0" applyNumberFormat="1" applyFont="1" applyBorder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1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activeCell="D8" sqref="D8"/>
    </sheetView>
  </sheetViews>
  <sheetFormatPr defaultRowHeight="13.9" x14ac:dyDescent="0.4"/>
  <cols>
    <col min="1" max="1" width="33.06640625" bestFit="1" customWidth="1"/>
    <col min="2" max="2" width="8.265625" bestFit="1" customWidth="1"/>
    <col min="3" max="3" width="9.59765625" bestFit="1" customWidth="1"/>
    <col min="4" max="4" width="73.265625" bestFit="1" customWidth="1"/>
  </cols>
  <sheetData>
    <row r="1" spans="1:4" ht="14.25" thickBot="1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8" t="s">
        <v>4</v>
      </c>
      <c r="B2" s="3">
        <v>0</v>
      </c>
      <c r="C2" s="3">
        <v>1</v>
      </c>
      <c r="D2" s="7" t="s">
        <v>5</v>
      </c>
    </row>
    <row r="3" spans="1:4" x14ac:dyDescent="0.4">
      <c r="A3" s="8" t="s">
        <v>6</v>
      </c>
      <c r="B3" s="3">
        <v>0.02</v>
      </c>
      <c r="C3" s="3">
        <v>0.98</v>
      </c>
      <c r="D3" s="7" t="s">
        <v>7</v>
      </c>
    </row>
    <row r="4" spans="1:4" x14ac:dyDescent="0.4">
      <c r="A4" s="8" t="s">
        <v>8</v>
      </c>
      <c r="B4" s="3">
        <v>0</v>
      </c>
      <c r="C4" s="3">
        <v>1</v>
      </c>
      <c r="D4" s="7" t="s">
        <v>9</v>
      </c>
    </row>
    <row r="5" spans="1:4" x14ac:dyDescent="0.4">
      <c r="A5" s="8" t="s">
        <v>10</v>
      </c>
      <c r="B5" s="3">
        <v>0</v>
      </c>
      <c r="C5" s="3">
        <v>1</v>
      </c>
      <c r="D5" s="7" t="s">
        <v>11</v>
      </c>
    </row>
    <row r="6" spans="1:4" x14ac:dyDescent="0.4">
      <c r="A6" s="8" t="s">
        <v>12</v>
      </c>
      <c r="B6" s="3">
        <v>0</v>
      </c>
      <c r="C6" s="3">
        <v>1</v>
      </c>
      <c r="D6" s="7" t="s">
        <v>13</v>
      </c>
    </row>
    <row r="7" spans="1:4" x14ac:dyDescent="0.4">
      <c r="A7" s="8" t="s">
        <v>14</v>
      </c>
      <c r="B7" s="3">
        <v>0.5</v>
      </c>
      <c r="C7" s="3">
        <v>0.5</v>
      </c>
      <c r="D7" s="7" t="s">
        <v>15</v>
      </c>
    </row>
    <row r="8" spans="1:4" x14ac:dyDescent="0.4">
      <c r="A8" s="8" t="s">
        <v>16</v>
      </c>
      <c r="B8" s="3">
        <v>0.5</v>
      </c>
      <c r="C8" s="3">
        <v>0.5</v>
      </c>
      <c r="D8" s="7" t="s">
        <v>17</v>
      </c>
    </row>
    <row r="9" spans="1:4" x14ac:dyDescent="0.4">
      <c r="A9" s="8" t="s">
        <v>18</v>
      </c>
      <c r="B9" s="3">
        <v>1</v>
      </c>
      <c r="C9" s="3">
        <v>0</v>
      </c>
      <c r="D9" s="7" t="s">
        <v>19</v>
      </c>
    </row>
    <row r="10" spans="1:4" x14ac:dyDescent="0.4">
      <c r="A10" s="8" t="s">
        <v>20</v>
      </c>
      <c r="B10" s="3">
        <v>0.5</v>
      </c>
      <c r="C10" s="3">
        <v>0.5</v>
      </c>
      <c r="D10" s="7" t="s">
        <v>21</v>
      </c>
    </row>
    <row r="11" spans="1:4" x14ac:dyDescent="0.4">
      <c r="A11" s="8" t="s">
        <v>22</v>
      </c>
      <c r="B11" s="3">
        <v>1</v>
      </c>
      <c r="C11" s="3">
        <v>0</v>
      </c>
      <c r="D11" s="7" t="s">
        <v>23</v>
      </c>
    </row>
    <row r="12" spans="1:4" x14ac:dyDescent="0.4">
      <c r="A12" s="8" t="s">
        <v>24</v>
      </c>
      <c r="B12" s="3">
        <v>0.4</v>
      </c>
      <c r="C12" s="3">
        <v>0.6</v>
      </c>
      <c r="D12" s="7" t="s">
        <v>25</v>
      </c>
    </row>
    <row r="13" spans="1:4" x14ac:dyDescent="0.4">
      <c r="A13" s="9" t="s">
        <v>26</v>
      </c>
      <c r="B13" s="4">
        <v>0.2</v>
      </c>
      <c r="C13" s="4">
        <v>0.8</v>
      </c>
      <c r="D13" s="7" t="s">
        <v>74</v>
      </c>
    </row>
    <row r="14" spans="1:4" ht="14.25" thickBot="1" x14ac:dyDescent="0.45">
      <c r="A14" s="10" t="s">
        <v>27</v>
      </c>
      <c r="B14" s="5">
        <v>0.25</v>
      </c>
      <c r="C14" s="5">
        <v>0.75</v>
      </c>
      <c r="D14" s="6" t="s">
        <v>75</v>
      </c>
    </row>
    <row r="16" spans="1:4" x14ac:dyDescent="0.4">
      <c r="A16" s="8" t="s">
        <v>62</v>
      </c>
    </row>
    <row r="17" spans="1:1" x14ac:dyDescent="0.4">
      <c r="A17" s="8" t="s">
        <v>76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19377-3205-4A33-9E3D-0CFE7F85578F}">
  <dimension ref="A1:E27"/>
  <sheetViews>
    <sheetView topLeftCell="A4" zoomScaleNormal="100" workbookViewId="0">
      <selection activeCell="B10" sqref="B10"/>
    </sheetView>
  </sheetViews>
  <sheetFormatPr defaultRowHeight="13.9" x14ac:dyDescent="0.4"/>
  <cols>
    <col min="1" max="1" width="33.06640625" bestFit="1" customWidth="1"/>
    <col min="2" max="2" width="40" bestFit="1" customWidth="1"/>
    <col min="3" max="4" width="41.796875" bestFit="1" customWidth="1"/>
    <col min="5" max="5" width="39.46484375" style="25" customWidth="1"/>
  </cols>
  <sheetData>
    <row r="1" spans="1:5" ht="16.899999999999999" thickBot="1" x14ac:dyDescent="0.45">
      <c r="A1" s="1" t="s">
        <v>28</v>
      </c>
      <c r="B1" s="1" t="s">
        <v>29</v>
      </c>
      <c r="C1" s="1" t="s">
        <v>30</v>
      </c>
      <c r="D1" s="1" t="s">
        <v>31</v>
      </c>
      <c r="E1" s="1" t="s">
        <v>30</v>
      </c>
    </row>
    <row r="2" spans="1:5" ht="20.25" x14ac:dyDescent="0.4">
      <c r="A2" s="8" t="s">
        <v>4</v>
      </c>
      <c r="B2" s="15">
        <v>0</v>
      </c>
      <c r="C2" s="21" t="s">
        <v>32</v>
      </c>
      <c r="D2" s="28">
        <v>7.4999999999999997E-3</v>
      </c>
      <c r="E2" s="23" t="s">
        <v>33</v>
      </c>
    </row>
    <row r="3" spans="1:5" ht="81" x14ac:dyDescent="0.4">
      <c r="A3" s="8" t="s">
        <v>6</v>
      </c>
      <c r="B3" s="15">
        <v>6.7300000000000013E-2</v>
      </c>
      <c r="C3" s="23" t="s">
        <v>69</v>
      </c>
      <c r="D3" s="28">
        <v>0.108138461538462</v>
      </c>
      <c r="E3" s="23" t="s">
        <v>34</v>
      </c>
    </row>
    <row r="4" spans="1:5" x14ac:dyDescent="0.4">
      <c r="A4" s="8" t="s">
        <v>8</v>
      </c>
      <c r="B4" s="15" t="s">
        <v>32</v>
      </c>
      <c r="C4" s="21" t="s">
        <v>32</v>
      </c>
      <c r="D4" s="28">
        <v>5.7999999999999996E-3</v>
      </c>
      <c r="E4" s="23" t="s">
        <v>35</v>
      </c>
    </row>
    <row r="5" spans="1:5" x14ac:dyDescent="0.4">
      <c r="A5" s="8" t="s">
        <v>10</v>
      </c>
      <c r="B5" s="15" t="s">
        <v>32</v>
      </c>
      <c r="C5" s="21" t="s">
        <v>32</v>
      </c>
      <c r="D5" s="28">
        <v>5.7999999999999996E-3</v>
      </c>
      <c r="E5" s="23" t="s">
        <v>35</v>
      </c>
    </row>
    <row r="6" spans="1:5" x14ac:dyDescent="0.4">
      <c r="A6" s="8" t="s">
        <v>12</v>
      </c>
      <c r="B6" s="15" t="s">
        <v>32</v>
      </c>
      <c r="C6" s="21" t="s">
        <v>32</v>
      </c>
      <c r="D6" s="28">
        <v>7.4999999999999997E-3</v>
      </c>
      <c r="E6" s="23" t="s">
        <v>36</v>
      </c>
    </row>
    <row r="7" spans="1:5" ht="40.5" x14ac:dyDescent="0.4">
      <c r="A7" s="8" t="s">
        <v>14</v>
      </c>
      <c r="B7" s="15">
        <v>0.1799</v>
      </c>
      <c r="C7" s="23" t="s">
        <v>70</v>
      </c>
      <c r="D7" s="28">
        <v>0.27723333333333339</v>
      </c>
      <c r="E7" s="23" t="s">
        <v>37</v>
      </c>
    </row>
    <row r="8" spans="1:5" ht="40.5" x14ac:dyDescent="0.4">
      <c r="A8" s="8" t="s">
        <v>16</v>
      </c>
      <c r="B8" s="15">
        <v>0.1799</v>
      </c>
      <c r="C8" s="23" t="s">
        <v>71</v>
      </c>
      <c r="D8" s="28">
        <v>0.27723333333333339</v>
      </c>
      <c r="E8" s="23" t="s">
        <v>37</v>
      </c>
    </row>
    <row r="9" spans="1:5" ht="41.25" x14ac:dyDescent="0.4">
      <c r="A9" s="8" t="s">
        <v>18</v>
      </c>
      <c r="B9" s="15">
        <v>4.4400000000000002E-2</v>
      </c>
      <c r="C9" s="22" t="s">
        <v>72</v>
      </c>
      <c r="D9" s="28">
        <v>0</v>
      </c>
      <c r="E9" s="29" t="s">
        <v>32</v>
      </c>
    </row>
    <row r="10" spans="1:5" ht="20.25" x14ac:dyDescent="0.4">
      <c r="A10" s="8" t="s">
        <v>20</v>
      </c>
      <c r="B10" s="15">
        <v>0.113</v>
      </c>
      <c r="C10" s="29" t="s">
        <v>38</v>
      </c>
      <c r="D10" s="28">
        <v>6.3766666666666666E-2</v>
      </c>
      <c r="E10" s="23" t="s">
        <v>39</v>
      </c>
    </row>
    <row r="11" spans="1:5" ht="51.4" x14ac:dyDescent="0.4">
      <c r="A11" s="8" t="s">
        <v>22</v>
      </c>
      <c r="B11" s="15">
        <v>0.187</v>
      </c>
      <c r="C11" s="22" t="s">
        <v>40</v>
      </c>
      <c r="D11" s="28">
        <v>0</v>
      </c>
      <c r="E11" s="29" t="s">
        <v>32</v>
      </c>
    </row>
    <row r="12" spans="1:5" ht="21" x14ac:dyDescent="0.4">
      <c r="A12" s="8" t="s">
        <v>24</v>
      </c>
      <c r="B12" s="15">
        <v>5.7700000000000001E-2</v>
      </c>
      <c r="C12" s="22" t="s">
        <v>73</v>
      </c>
      <c r="D12" s="28">
        <v>0.13919999999999999</v>
      </c>
      <c r="E12" s="23" t="s">
        <v>41</v>
      </c>
    </row>
    <row r="13" spans="1:5" x14ac:dyDescent="0.4">
      <c r="A13" s="9" t="s">
        <v>26</v>
      </c>
      <c r="B13" s="15">
        <v>6.0999999999999999E-2</v>
      </c>
      <c r="C13" s="21" t="s">
        <v>42</v>
      </c>
      <c r="D13" s="15">
        <v>6.0999999999999999E-2</v>
      </c>
      <c r="E13" s="21" t="s">
        <v>42</v>
      </c>
    </row>
    <row r="14" spans="1:5" ht="20.65" thickBot="1" x14ac:dyDescent="0.45">
      <c r="A14" s="10" t="s">
        <v>27</v>
      </c>
      <c r="B14" s="16">
        <f>B3*'distribution of injuries'!C8+weight!B7*'distribution of injuries'!G8+weight!B8*'distribution of injuries'!H8+weight!B9*'distribution of injuries'!I8+weight!B10*'distribution of injuries'!J8+weight!B11*'distribution of injuries'!K8+weight!B12*'distribution of injuries'!L8+B13*'distribution of injuries'!M8</f>
        <v>7.1644252047348284E-2</v>
      </c>
      <c r="C14" s="24" t="s">
        <v>43</v>
      </c>
      <c r="D14" s="27">
        <f>D2*'distribution of injuries'!B9+weight!D3*'distribution of injuries'!C9+weight!D4*'distribution of injuries'!D9+weight!D5*'distribution of injuries'!E9+weight!D6*'distribution of injuries'!F9+weight!D7*'distribution of injuries'!G9+weight!D8*'distribution of injuries'!H9+weight!D10*'distribution of injuries'!J9+weight!D12*'distribution of injuries'!L9+D13*'distribution of injuries'!M9</f>
        <v>3.8808716163959832E-2</v>
      </c>
      <c r="E14" s="24" t="s">
        <v>44</v>
      </c>
    </row>
    <row r="18" spans="2:4" x14ac:dyDescent="0.4">
      <c r="B18" s="14"/>
    </row>
    <row r="19" spans="2:4" x14ac:dyDescent="0.4">
      <c r="B19" s="14"/>
    </row>
    <row r="20" spans="2:4" x14ac:dyDescent="0.4">
      <c r="B20" s="14"/>
      <c r="D20" s="2"/>
    </row>
    <row r="21" spans="2:4" x14ac:dyDescent="0.4">
      <c r="B21" s="14"/>
      <c r="D21" s="2"/>
    </row>
    <row r="22" spans="2:4" x14ac:dyDescent="0.4">
      <c r="B22" s="14"/>
      <c r="D22" s="2"/>
    </row>
    <row r="23" spans="2:4" x14ac:dyDescent="0.4">
      <c r="B23" s="14"/>
      <c r="D23" s="2"/>
    </row>
    <row r="24" spans="2:4" x14ac:dyDescent="0.4">
      <c r="B24" s="14"/>
    </row>
    <row r="25" spans="2:4" x14ac:dyDescent="0.4">
      <c r="B25" s="14"/>
    </row>
    <row r="26" spans="2:4" x14ac:dyDescent="0.4">
      <c r="B26" s="14"/>
    </row>
    <row r="27" spans="2:4" x14ac:dyDescent="0.4">
      <c r="B27" s="1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70F1-0F80-41FF-9D45-7A9B2F1196B0}">
  <dimension ref="A1:D14"/>
  <sheetViews>
    <sheetView tabSelected="1" workbookViewId="0">
      <selection activeCell="D21" sqref="D21"/>
    </sheetView>
  </sheetViews>
  <sheetFormatPr defaultRowHeight="13.9" x14ac:dyDescent="0.4"/>
  <cols>
    <col min="1" max="1" width="33.06640625" bestFit="1" customWidth="1"/>
    <col min="2" max="2" width="25.33203125" bestFit="1" customWidth="1"/>
    <col min="3" max="3" width="25.265625" bestFit="1" customWidth="1"/>
    <col min="4" max="4" width="52" customWidth="1"/>
  </cols>
  <sheetData>
    <row r="1" spans="1:4" ht="18" customHeight="1" x14ac:dyDescent="0.4">
      <c r="A1" s="1" t="s">
        <v>28</v>
      </c>
      <c r="B1" s="1" t="s">
        <v>68</v>
      </c>
      <c r="C1" s="1" t="s">
        <v>67</v>
      </c>
      <c r="D1" s="11" t="s">
        <v>30</v>
      </c>
    </row>
    <row r="2" spans="1:4" x14ac:dyDescent="0.4">
      <c r="A2" s="8" t="s">
        <v>4</v>
      </c>
      <c r="B2" s="35">
        <f>C2*365/1.46</f>
        <v>9.5</v>
      </c>
      <c r="C2" s="2">
        <v>3.7999999999999999E-2</v>
      </c>
      <c r="D2" s="33" t="s">
        <v>77</v>
      </c>
    </row>
    <row r="3" spans="1:4" ht="69.400000000000006" x14ac:dyDescent="0.4">
      <c r="A3" s="8" t="s">
        <v>6</v>
      </c>
      <c r="B3" s="35">
        <f t="shared" ref="B3:B13" si="0">C3*365/1.46</f>
        <v>27.041666666666746</v>
      </c>
      <c r="C3" s="15">
        <v>0.10816666666666699</v>
      </c>
      <c r="D3" s="36" t="s">
        <v>63</v>
      </c>
    </row>
    <row r="4" spans="1:4" x14ac:dyDescent="0.4">
      <c r="A4" s="8" t="s">
        <v>8</v>
      </c>
      <c r="B4" s="35">
        <f t="shared" si="0"/>
        <v>6</v>
      </c>
      <c r="C4" s="2">
        <v>2.4E-2</v>
      </c>
      <c r="D4" s="34" t="s">
        <v>64</v>
      </c>
    </row>
    <row r="5" spans="1:4" x14ac:dyDescent="0.4">
      <c r="A5" s="8" t="s">
        <v>10</v>
      </c>
      <c r="B5" s="35">
        <f t="shared" si="0"/>
        <v>6</v>
      </c>
      <c r="C5" s="2">
        <v>2.4E-2</v>
      </c>
      <c r="D5" s="34" t="s">
        <v>64</v>
      </c>
    </row>
    <row r="6" spans="1:4" x14ac:dyDescent="0.4">
      <c r="A6" s="8" t="s">
        <v>12</v>
      </c>
      <c r="B6" s="35">
        <f t="shared" si="0"/>
        <v>5</v>
      </c>
      <c r="C6" s="2">
        <v>0.02</v>
      </c>
      <c r="D6" s="34" t="s">
        <v>77</v>
      </c>
    </row>
    <row r="7" spans="1:4" x14ac:dyDescent="0.4">
      <c r="A7" s="8" t="s">
        <v>14</v>
      </c>
      <c r="B7" s="35">
        <f t="shared" si="0"/>
        <v>53.41666666666675</v>
      </c>
      <c r="C7" s="15">
        <v>0.213666666666667</v>
      </c>
      <c r="D7" s="34" t="s">
        <v>65</v>
      </c>
    </row>
    <row r="8" spans="1:4" x14ac:dyDescent="0.4">
      <c r="A8" s="8" t="s">
        <v>16</v>
      </c>
      <c r="B8" s="35">
        <f t="shared" si="0"/>
        <v>53.41666666666675</v>
      </c>
      <c r="C8" s="15">
        <v>0.213666666666667</v>
      </c>
      <c r="D8" s="34" t="s">
        <v>65</v>
      </c>
    </row>
    <row r="9" spans="1:4" x14ac:dyDescent="0.4">
      <c r="A9" s="37" t="s">
        <v>18</v>
      </c>
      <c r="B9" s="35">
        <v>32</v>
      </c>
      <c r="C9" s="2">
        <f>B9*1.46/365</f>
        <v>0.128</v>
      </c>
      <c r="D9" s="34" t="s">
        <v>77</v>
      </c>
    </row>
    <row r="10" spans="1:4" x14ac:dyDescent="0.4">
      <c r="A10" s="8" t="s">
        <v>20</v>
      </c>
      <c r="B10" s="35">
        <v>30</v>
      </c>
      <c r="C10" s="2">
        <v>0.11199999999999999</v>
      </c>
      <c r="D10" s="34" t="s">
        <v>77</v>
      </c>
    </row>
    <row r="11" spans="1:4" x14ac:dyDescent="0.4">
      <c r="A11" s="8" t="s">
        <v>22</v>
      </c>
      <c r="B11" s="35">
        <f t="shared" si="0"/>
        <v>13.999999999999998</v>
      </c>
      <c r="C11" s="2">
        <v>5.5999999999999994E-2</v>
      </c>
      <c r="D11" s="34" t="s">
        <v>77</v>
      </c>
    </row>
    <row r="12" spans="1:4" x14ac:dyDescent="0.4">
      <c r="A12" s="8" t="s">
        <v>24</v>
      </c>
      <c r="B12" s="35">
        <f>C12*365/1.46</f>
        <v>8.375</v>
      </c>
      <c r="C12" s="15">
        <v>3.3500000000000002E-2</v>
      </c>
      <c r="D12" s="34" t="s">
        <v>66</v>
      </c>
    </row>
    <row r="13" spans="1:4" x14ac:dyDescent="0.4">
      <c r="A13" s="9" t="s">
        <v>26</v>
      </c>
      <c r="B13" s="35">
        <v>8</v>
      </c>
      <c r="C13" s="2">
        <f>B13*1.46/365</f>
        <v>3.2000000000000001E-2</v>
      </c>
      <c r="D13" s="34" t="s">
        <v>77</v>
      </c>
    </row>
    <row r="14" spans="1:4" ht="27.75" x14ac:dyDescent="0.4">
      <c r="A14" s="10" t="s">
        <v>27</v>
      </c>
      <c r="B14" s="32">
        <f>C14*365/1.46</f>
        <v>11.310101486149204</v>
      </c>
      <c r="C14" s="16">
        <f>'short term duration'!C2*'distribution of injuries'!B9+'short term duration'!C3*'distribution of injuries'!C9+'short term duration'!C4*'distribution of injuries'!D9+'short term duration'!C5*'distribution of injuries'!E9+'short term duration'!C6*'distribution of injuries'!F9+'short term duration'!C7*'distribution of injuries'!G9+'short term duration'!C8*'distribution of injuries'!H9+'short term duration'!C10*'distribution of injuries'!J9+'short term duration'!C12*'distribution of injuries'!L9+'short term duration'!C13*'distribution of injuries'!M9</f>
        <v>4.5240405944596815E-2</v>
      </c>
      <c r="D14" s="20" t="s">
        <v>44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56D56-FE24-401B-8EC0-1F9F94617A36}">
  <dimension ref="A1:O10"/>
  <sheetViews>
    <sheetView zoomScale="60" zoomScaleNormal="60" workbookViewId="0">
      <selection activeCell="M8" sqref="M8"/>
    </sheetView>
  </sheetViews>
  <sheetFormatPr defaultRowHeight="13.9" x14ac:dyDescent="0.4"/>
  <cols>
    <col min="1" max="1" width="15.59765625" customWidth="1"/>
    <col min="2" max="2" width="18.73046875" bestFit="1" customWidth="1"/>
    <col min="3" max="3" width="8.73046875" bestFit="1" customWidth="1"/>
    <col min="4" max="4" width="14.59765625" bestFit="1" customWidth="1"/>
    <col min="5" max="5" width="30.33203125" bestFit="1" customWidth="1"/>
    <col min="6" max="6" width="16.73046875" bestFit="1" customWidth="1"/>
    <col min="7" max="7" width="18.265625" bestFit="1" customWidth="1"/>
    <col min="8" max="8" width="26.73046875" bestFit="1" customWidth="1"/>
    <col min="9" max="9" width="11.265625" bestFit="1" customWidth="1"/>
    <col min="10" max="10" width="20.796875" bestFit="1" customWidth="1"/>
    <col min="11" max="11" width="9.46484375" bestFit="1" customWidth="1"/>
    <col min="12" max="12" width="29.33203125" bestFit="1" customWidth="1"/>
    <col min="13" max="13" width="12.59765625" bestFit="1" customWidth="1"/>
    <col min="14" max="14" width="16.796875" bestFit="1" customWidth="1"/>
    <col min="15" max="15" width="8.06640625" bestFit="1" customWidth="1"/>
  </cols>
  <sheetData>
    <row r="1" spans="1:15" x14ac:dyDescent="0.4">
      <c r="A1" s="30" t="s">
        <v>45</v>
      </c>
      <c r="B1" s="30" t="s">
        <v>4</v>
      </c>
      <c r="C1" s="30" t="s">
        <v>6</v>
      </c>
      <c r="D1" s="30" t="s">
        <v>8</v>
      </c>
      <c r="E1" s="30" t="s">
        <v>46</v>
      </c>
      <c r="F1" s="30" t="s">
        <v>12</v>
      </c>
      <c r="G1" s="30" t="s">
        <v>47</v>
      </c>
      <c r="H1" s="30" t="s">
        <v>48</v>
      </c>
      <c r="I1" s="30" t="s">
        <v>18</v>
      </c>
      <c r="J1" s="30" t="s">
        <v>20</v>
      </c>
      <c r="K1" s="30" t="s">
        <v>22</v>
      </c>
      <c r="L1" s="30" t="s">
        <v>49</v>
      </c>
      <c r="M1" s="30" t="s">
        <v>26</v>
      </c>
      <c r="N1" s="30" t="s">
        <v>50</v>
      </c>
    </row>
    <row r="2" spans="1:15" x14ac:dyDescent="0.4">
      <c r="A2" s="19">
        <v>2018</v>
      </c>
      <c r="B2">
        <v>308630</v>
      </c>
      <c r="C2">
        <v>79460</v>
      </c>
      <c r="D2">
        <v>77365</v>
      </c>
      <c r="E2">
        <v>15475</v>
      </c>
      <c r="F2">
        <v>79260</v>
      </c>
      <c r="G2">
        <v>14510</v>
      </c>
      <c r="H2">
        <v>3770</v>
      </c>
      <c r="I2">
        <v>5890</v>
      </c>
      <c r="J2">
        <v>5030</v>
      </c>
      <c r="K2">
        <v>1770</v>
      </c>
      <c r="L2">
        <v>23370</v>
      </c>
      <c r="M2">
        <v>159610</v>
      </c>
      <c r="N2">
        <v>126100</v>
      </c>
    </row>
    <row r="3" spans="1:15" x14ac:dyDescent="0.4">
      <c r="A3" s="19">
        <v>2017</v>
      </c>
      <c r="B3">
        <v>311320</v>
      </c>
      <c r="C3">
        <v>83560</v>
      </c>
      <c r="D3">
        <v>73215</v>
      </c>
      <c r="E3">
        <v>15965</v>
      </c>
      <c r="F3">
        <v>79160</v>
      </c>
      <c r="G3">
        <v>13970</v>
      </c>
      <c r="H3">
        <v>3040</v>
      </c>
      <c r="I3">
        <v>4390</v>
      </c>
      <c r="J3">
        <v>5440</v>
      </c>
      <c r="K3">
        <v>2310</v>
      </c>
      <c r="L3">
        <v>18060</v>
      </c>
      <c r="M3">
        <v>143260</v>
      </c>
      <c r="N3">
        <v>128920</v>
      </c>
    </row>
    <row r="4" spans="1:15" x14ac:dyDescent="0.4">
      <c r="A4" s="19">
        <v>2016</v>
      </c>
      <c r="B4">
        <v>317530</v>
      </c>
      <c r="C4">
        <v>79530</v>
      </c>
      <c r="D4">
        <v>76980</v>
      </c>
      <c r="E4">
        <v>14360</v>
      </c>
      <c r="F4">
        <v>76950</v>
      </c>
      <c r="G4">
        <v>13540</v>
      </c>
      <c r="H4">
        <v>3490</v>
      </c>
      <c r="I4">
        <v>5010</v>
      </c>
      <c r="J4">
        <v>5350</v>
      </c>
      <c r="K4">
        <v>2490</v>
      </c>
      <c r="L4">
        <v>20900</v>
      </c>
      <c r="M4">
        <v>143010</v>
      </c>
      <c r="N4">
        <v>133010</v>
      </c>
    </row>
    <row r="5" spans="1:15" x14ac:dyDescent="0.4">
      <c r="A5" s="19">
        <v>2015</v>
      </c>
      <c r="B5">
        <v>324690</v>
      </c>
      <c r="C5">
        <v>81190</v>
      </c>
      <c r="D5">
        <v>78795</v>
      </c>
      <c r="E5">
        <v>14285</v>
      </c>
      <c r="F5">
        <v>76310</v>
      </c>
      <c r="G5">
        <v>15010</v>
      </c>
      <c r="H5">
        <v>3190</v>
      </c>
      <c r="I5">
        <v>5340</v>
      </c>
      <c r="J5">
        <v>4910</v>
      </c>
      <c r="K5">
        <v>2430</v>
      </c>
      <c r="L5">
        <v>22810</v>
      </c>
      <c r="M5">
        <v>136320</v>
      </c>
      <c r="N5">
        <v>136850</v>
      </c>
    </row>
    <row r="6" spans="1:15" x14ac:dyDescent="0.4">
      <c r="A6" s="19">
        <v>2014</v>
      </c>
      <c r="B6">
        <v>331160</v>
      </c>
      <c r="C6">
        <v>80170</v>
      </c>
      <c r="D6">
        <v>71070</v>
      </c>
      <c r="E6">
        <v>13740</v>
      </c>
      <c r="F6">
        <v>74140</v>
      </c>
      <c r="G6">
        <v>12880</v>
      </c>
      <c r="H6">
        <v>3380</v>
      </c>
      <c r="I6">
        <v>4240</v>
      </c>
      <c r="J6">
        <v>6780</v>
      </c>
      <c r="K6">
        <v>1880</v>
      </c>
      <c r="L6">
        <v>26700</v>
      </c>
      <c r="M6">
        <v>150160</v>
      </c>
      <c r="N6">
        <v>139950</v>
      </c>
    </row>
    <row r="7" spans="1:15" x14ac:dyDescent="0.4">
      <c r="A7" s="18" t="s">
        <v>51</v>
      </c>
      <c r="B7">
        <f>SUM(B2:B6)</f>
        <v>1593330</v>
      </c>
      <c r="C7">
        <f t="shared" ref="C7:N7" si="0">SUM(C2:C6)</f>
        <v>403910</v>
      </c>
      <c r="D7">
        <f t="shared" si="0"/>
        <v>377425</v>
      </c>
      <c r="E7">
        <f t="shared" si="0"/>
        <v>73825</v>
      </c>
      <c r="F7">
        <f t="shared" si="0"/>
        <v>385820</v>
      </c>
      <c r="G7">
        <f t="shared" si="0"/>
        <v>69910</v>
      </c>
      <c r="H7">
        <f t="shared" si="0"/>
        <v>16870</v>
      </c>
      <c r="I7">
        <f t="shared" si="0"/>
        <v>24870</v>
      </c>
      <c r="J7">
        <f t="shared" si="0"/>
        <v>27510</v>
      </c>
      <c r="K7">
        <f t="shared" si="0"/>
        <v>10880</v>
      </c>
      <c r="L7">
        <f t="shared" si="0"/>
        <v>111840</v>
      </c>
      <c r="M7">
        <f t="shared" si="0"/>
        <v>732360</v>
      </c>
      <c r="N7">
        <f t="shared" si="0"/>
        <v>664830</v>
      </c>
    </row>
    <row r="8" spans="1:15" x14ac:dyDescent="0.4">
      <c r="A8" s="18" t="s">
        <v>52</v>
      </c>
      <c r="B8" t="s">
        <v>32</v>
      </c>
      <c r="C8" s="17">
        <f>C7/$O$8</f>
        <v>0.28888888888888886</v>
      </c>
      <c r="D8" s="26" t="s">
        <v>32</v>
      </c>
      <c r="E8" s="26" t="s">
        <v>32</v>
      </c>
      <c r="F8" s="26" t="s">
        <v>32</v>
      </c>
      <c r="G8" s="17">
        <f>G7/$O$8</f>
        <v>5.0001788077101886E-2</v>
      </c>
      <c r="H8" s="17">
        <f t="shared" ref="H8:L8" si="1">H7/$O$8</f>
        <v>1.2065944283517505E-2</v>
      </c>
      <c r="I8" s="17">
        <f t="shared" si="1"/>
        <v>1.7787791009548332E-2</v>
      </c>
      <c r="J8" s="17">
        <f t="shared" si="1"/>
        <v>1.9676000429138505E-2</v>
      </c>
      <c r="K8" s="17">
        <f t="shared" si="1"/>
        <v>7.7817115474019243E-3</v>
      </c>
      <c r="L8" s="17">
        <f t="shared" si="1"/>
        <v>7.999141722991096E-2</v>
      </c>
      <c r="M8" s="17">
        <f>M7/O8</f>
        <v>0.52380645853449204</v>
      </c>
      <c r="N8" t="s">
        <v>32</v>
      </c>
      <c r="O8">
        <f>SUM(G7:M7,C7)</f>
        <v>1398150</v>
      </c>
    </row>
    <row r="9" spans="1:15" x14ac:dyDescent="0.4">
      <c r="A9" s="18" t="s">
        <v>53</v>
      </c>
      <c r="B9" s="17">
        <f>B7/$O$9</f>
        <v>0.42009333473950644</v>
      </c>
      <c r="C9" s="17">
        <f t="shared" ref="C9:M9" si="2">C7/$O$9</f>
        <v>0.1064938831470154</v>
      </c>
      <c r="D9" s="17">
        <f t="shared" si="2"/>
        <v>9.9510915418688034E-2</v>
      </c>
      <c r="E9" s="17">
        <f t="shared" si="2"/>
        <v>1.9464511706391057E-2</v>
      </c>
      <c r="F9" s="17">
        <f t="shared" si="2"/>
        <v>0.10172431976376292</v>
      </c>
      <c r="G9" s="17">
        <f t="shared" si="2"/>
        <v>1.8432292765239403E-2</v>
      </c>
      <c r="H9" s="17">
        <f t="shared" si="2"/>
        <v>4.4479012866483862E-3</v>
      </c>
      <c r="I9" s="17" t="s">
        <v>32</v>
      </c>
      <c r="J9" s="17">
        <f t="shared" si="2"/>
        <v>7.2532166209660406E-3</v>
      </c>
      <c r="K9" s="17" t="s">
        <v>32</v>
      </c>
      <c r="L9" s="17">
        <f t="shared" si="2"/>
        <v>2.9487449905083316E-2</v>
      </c>
      <c r="M9" s="17">
        <f t="shared" si="2"/>
        <v>0.19309217464669901</v>
      </c>
      <c r="N9" t="s">
        <v>32</v>
      </c>
      <c r="O9">
        <f>SUM(L7:M7,J7,B7:H7)</f>
        <v>3792800</v>
      </c>
    </row>
    <row r="10" spans="1:15" ht="27.75" x14ac:dyDescent="0.4">
      <c r="A10" s="31" t="s">
        <v>54</v>
      </c>
      <c r="B10" s="17">
        <f>B7/$O$10</f>
        <v>0.41617061289522145</v>
      </c>
      <c r="C10" s="17">
        <f t="shared" ref="C10:M10" si="3">C7/$O$10</f>
        <v>0.10549947107912917</v>
      </c>
      <c r="D10" s="17">
        <f t="shared" si="3"/>
        <v>9.8581708479711636E-2</v>
      </c>
      <c r="E10" s="17">
        <f t="shared" si="3"/>
        <v>1.9282757179611081E-2</v>
      </c>
      <c r="F10" s="17">
        <f t="shared" si="3"/>
        <v>0.10077444463308563</v>
      </c>
      <c r="G10" s="17">
        <f t="shared" si="3"/>
        <v>1.8260176829347927E-2</v>
      </c>
      <c r="H10" s="17">
        <f t="shared" si="3"/>
        <v>4.4063679460892508E-3</v>
      </c>
      <c r="I10" s="17">
        <f t="shared" si="3"/>
        <v>6.4959318802157474E-3</v>
      </c>
      <c r="J10" s="17">
        <f t="shared" si="3"/>
        <v>7.1854879784774917E-3</v>
      </c>
      <c r="K10" s="17">
        <f t="shared" si="3"/>
        <v>2.8418069504120361E-3</v>
      </c>
      <c r="L10" s="17">
        <f t="shared" si="3"/>
        <v>2.9212103799088427E-2</v>
      </c>
      <c r="M10" s="17">
        <f t="shared" si="3"/>
        <v>0.19128913034961018</v>
      </c>
      <c r="N10" t="s">
        <v>32</v>
      </c>
      <c r="O10">
        <f>SUM(B7:M7)</f>
        <v>3828550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B0031-0391-41A4-A845-A53D617DC2CA}">
  <dimension ref="A1:D4"/>
  <sheetViews>
    <sheetView workbookViewId="0">
      <selection activeCell="D3" sqref="D3"/>
    </sheetView>
  </sheetViews>
  <sheetFormatPr defaultRowHeight="13.9" x14ac:dyDescent="0.4"/>
  <cols>
    <col min="1" max="1" width="14.33203125" bestFit="1" customWidth="1"/>
    <col min="2" max="2" width="26.33203125" bestFit="1" customWidth="1"/>
    <col min="3" max="3" width="24.33203125" bestFit="1" customWidth="1"/>
    <col min="4" max="4" width="26.796875" bestFit="1" customWidth="1"/>
  </cols>
  <sheetData>
    <row r="1" spans="1:4" ht="14.25" thickBot="1" x14ac:dyDescent="0.45">
      <c r="A1" s="1" t="s">
        <v>55</v>
      </c>
      <c r="B1" s="1" t="s">
        <v>56</v>
      </c>
      <c r="C1" s="13" t="s">
        <v>57</v>
      </c>
      <c r="D1" s="1" t="s">
        <v>58</v>
      </c>
    </row>
    <row r="2" spans="1:4" x14ac:dyDescent="0.4">
      <c r="A2" s="2" t="s">
        <v>59</v>
      </c>
      <c r="B2" s="2">
        <v>51.8</v>
      </c>
      <c r="C2" s="2">
        <v>47.4</v>
      </c>
      <c r="D2" s="2">
        <v>49.6</v>
      </c>
    </row>
    <row r="3" spans="1:4" x14ac:dyDescent="0.4">
      <c r="A3" s="2" t="s">
        <v>60</v>
      </c>
      <c r="B3" s="2">
        <v>30.7</v>
      </c>
      <c r="C3" s="2">
        <v>27.2</v>
      </c>
      <c r="D3" s="2">
        <v>29</v>
      </c>
    </row>
    <row r="4" spans="1:4" ht="14.25" thickBot="1" x14ac:dyDescent="0.45">
      <c r="A4" s="12" t="s">
        <v>61</v>
      </c>
      <c r="B4" s="12">
        <v>16.399999999999999</v>
      </c>
      <c r="C4" s="12">
        <v>15.7</v>
      </c>
      <c r="D4" s="12">
        <v>16.100000000000001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long_short split</vt:lpstr>
      <vt:lpstr>weight</vt:lpstr>
      <vt:lpstr>short term duration</vt:lpstr>
      <vt:lpstr>distribution of injuries</vt:lpstr>
      <vt:lpstr>life remaining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huangzehan</dc:creator>
  <cp:keywords/>
  <dc:description/>
  <cp:lastModifiedBy>黄喆晗</cp:lastModifiedBy>
  <cp:revision/>
  <dcterms:created xsi:type="dcterms:W3CDTF">2015-06-05T18:19:34Z</dcterms:created>
  <dcterms:modified xsi:type="dcterms:W3CDTF">2022-05-04T18:09:37Z</dcterms:modified>
  <cp:category/>
  <cp:contentStatus/>
</cp:coreProperties>
</file>